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elm\OneDrive\Documents\Files at April 2023\Documents October 2023\Files at April 2023\Documents\LEAGUES\EYAL\league documents 2026\"/>
    </mc:Choice>
  </mc:AlternateContent>
  <xr:revisionPtr revIDLastSave="0" documentId="13_ncr:1_{759C4D1A-4E49-4E90-9617-426336076B50}" xr6:coauthVersionLast="47" xr6:coauthVersionMax="47" xr10:uidLastSave="{00000000-0000-0000-0000-000000000000}"/>
  <bookViews>
    <workbookView xWindow="-108" yWindow="-108" windowWidth="23256" windowHeight="12456" tabRatio="884" activeTab="9" xr2:uid="{00000000-000D-0000-FFFF-FFFF00000000}"/>
  </bookViews>
  <sheets>
    <sheet name="Overallresults" sheetId="2" r:id="rId1"/>
    <sheet name="Progress" sheetId="11" r:id="rId2"/>
    <sheet name="Under14Girls" sheetId="3" r:id="rId3"/>
    <sheet name="Under16Girls" sheetId="4" r:id="rId4"/>
    <sheet name="Under18Women" sheetId="5" r:id="rId5"/>
    <sheet name="Under14Boys" sheetId="6" r:id="rId6"/>
    <sheet name="Under16Boys" sheetId="7" r:id="rId7"/>
    <sheet name="Under18Men" sheetId="8" r:id="rId8"/>
    <sheet name="Non-scorers" sheetId="10" r:id="rId9"/>
    <sheet name="Decsheets" sheetId="1" r:id="rId10"/>
    <sheet name="Records" sheetId="12" state="hidden" r:id="rId11"/>
  </sheets>
  <externalReferences>
    <externalReference r:id="rId12"/>
  </externalReferences>
  <definedNames>
    <definedName name="_xlnm._FilterDatabase" localSheetId="5" hidden="1">Under14Boys!$D$1:$D$226</definedName>
    <definedName name="_xlnm._FilterDatabase" localSheetId="2" hidden="1">Under14Girls!$D$1:$D$211</definedName>
    <definedName name="_xlnm._FilterDatabase" localSheetId="6" hidden="1">Under16Boys!$D$1:$D$235</definedName>
    <definedName name="_xlnm._FilterDatabase" localSheetId="3" hidden="1">Under16Girls!$D$1:$D$235</definedName>
    <definedName name="_xlnm._FilterDatabase" localSheetId="7" hidden="1">Under18Men!$D$1:$D$235</definedName>
    <definedName name="_xlnm._FilterDatabase" localSheetId="4" hidden="1">Under18Women!$D$1:$D$235</definedName>
    <definedName name="Age">[1]Dec!$A$326:$B$334</definedName>
    <definedName name="club">Decsheets!$S$4:$Y$12</definedName>
    <definedName name="_xlnm.Print_Area" localSheetId="9">Decsheets!$A$1</definedName>
    <definedName name="_xlnm.Print_Area" localSheetId="8">'Non-scorers'!$W$1:$AG$70,'Non-scorers'!$W$73:$AG$146,'Non-scorers'!$W$148:$AG$220</definedName>
    <definedName name="_xlnm.Print_Area" localSheetId="0">Overallresults!$B$38:$O$70</definedName>
    <definedName name="_xlnm.Print_Area" localSheetId="5">Under14Boys!$W$1:$AC$123</definedName>
    <definedName name="_xlnm.Print_Area" localSheetId="2">Under14Girls!$W$1:$AD$120</definedName>
    <definedName name="_xlnm.Print_Area" localSheetId="6">Under16Boys!$W$1:$AC$145</definedName>
    <definedName name="_xlnm.Print_Area" localSheetId="3">Under16Girls!$W$1:$AC$141</definedName>
    <definedName name="_xlnm.Print_Area" localSheetId="7">Under18Men!$W$1:$AC$147</definedName>
    <definedName name="_xlnm.Print_Area" localSheetId="4">Under18Women!$W$1:$AC$147</definedName>
    <definedName name="SMA">Decsheets!#REF!</definedName>
    <definedName name="SMB">Decsheets!#REF!</definedName>
    <definedName name="U14BA">Decsheets!$A$83:$Q$97</definedName>
    <definedName name="U14BB">Decsheets!$A$98:$Q$111</definedName>
    <definedName name="U14GA">Decsheets!$A$182:$Q$195</definedName>
    <definedName name="U14GB">Decsheets!$A$197:$Q$209</definedName>
    <definedName name="U16BA">Decsheets!$A$49:$Q$65</definedName>
    <definedName name="U16BB">Decsheets!$A$66:$Q$81</definedName>
    <definedName name="U16GA">Decsheets!$A$148:$Q$163</definedName>
    <definedName name="U16GB">Decsheets!$A$165:$Q$179</definedName>
    <definedName name="U18MA">Decsheets!$A$15:$Q$31</definedName>
    <definedName name="U18MB">Decsheets!$A$32:$Q$48</definedName>
    <definedName name="U18WA">Decsheets!$A$113:$Q$129</definedName>
    <definedName name="U18WB">Decsheets!$A$130:$Q$145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C181" i="8"/>
  <c r="C181" i="7"/>
  <c r="C235" i="5"/>
  <c r="C234" i="5"/>
  <c r="C233" i="5"/>
  <c r="C232" i="5"/>
  <c r="C231" i="5"/>
  <c r="C230" i="5"/>
  <c r="C227" i="5"/>
  <c r="C226" i="5"/>
  <c r="C225" i="5"/>
  <c r="C224" i="5"/>
  <c r="C223" i="5"/>
  <c r="C222" i="5"/>
  <c r="C221" i="5"/>
  <c r="C219" i="5"/>
  <c r="C218" i="5"/>
  <c r="C217" i="5"/>
  <c r="C216" i="5"/>
  <c r="C215" i="5"/>
  <c r="C214" i="5"/>
  <c r="C211" i="5"/>
  <c r="C210" i="5"/>
  <c r="C209" i="5"/>
  <c r="C208" i="5"/>
  <c r="C207" i="5"/>
  <c r="C206" i="5"/>
  <c r="C203" i="5"/>
  <c r="C202" i="5"/>
  <c r="C201" i="5"/>
  <c r="C200" i="5"/>
  <c r="C199" i="5"/>
  <c r="C198" i="5"/>
  <c r="C197" i="5"/>
  <c r="C195" i="5"/>
  <c r="C194" i="5"/>
  <c r="C193" i="5"/>
  <c r="C192" i="5"/>
  <c r="C191" i="5"/>
  <c r="C190" i="5"/>
  <c r="C187" i="5"/>
  <c r="C186" i="5"/>
  <c r="C185" i="5"/>
  <c r="C184" i="5"/>
  <c r="C183" i="5"/>
  <c r="C182" i="5"/>
  <c r="C181" i="5"/>
  <c r="C179" i="5"/>
  <c r="C178" i="5"/>
  <c r="C177" i="5"/>
  <c r="C176" i="5"/>
  <c r="C175" i="5"/>
  <c r="C174" i="5"/>
  <c r="C171" i="5"/>
  <c r="C170" i="5"/>
  <c r="C169" i="5"/>
  <c r="C168" i="5"/>
  <c r="C167" i="5"/>
  <c r="C166" i="5"/>
  <c r="C163" i="5"/>
  <c r="C162" i="5"/>
  <c r="C161" i="5"/>
  <c r="C160" i="5"/>
  <c r="C159" i="5"/>
  <c r="C158" i="5"/>
  <c r="C157" i="5"/>
  <c r="C155" i="5"/>
  <c r="C154" i="5"/>
  <c r="C153" i="5"/>
  <c r="C152" i="5"/>
  <c r="C151" i="5"/>
  <c r="C150" i="5"/>
  <c r="C147" i="5"/>
  <c r="C146" i="5"/>
  <c r="C145" i="5"/>
  <c r="C144" i="5"/>
  <c r="C143" i="5"/>
  <c r="C142" i="5"/>
  <c r="C141" i="5"/>
  <c r="C139" i="5"/>
  <c r="C138" i="5"/>
  <c r="C137" i="5"/>
  <c r="C136" i="5"/>
  <c r="C135" i="5"/>
  <c r="C134" i="5"/>
  <c r="C131" i="5"/>
  <c r="C130" i="5"/>
  <c r="C129" i="5"/>
  <c r="C128" i="5"/>
  <c r="C127" i="5"/>
  <c r="C126" i="5"/>
  <c r="C123" i="5"/>
  <c r="C122" i="5"/>
  <c r="C121" i="5"/>
  <c r="C120" i="5"/>
  <c r="C119" i="5"/>
  <c r="C118" i="5"/>
  <c r="C115" i="5"/>
  <c r="C114" i="5"/>
  <c r="C113" i="5"/>
  <c r="C112" i="5"/>
  <c r="C111" i="5"/>
  <c r="C110" i="5"/>
  <c r="C107" i="5"/>
  <c r="C106" i="5"/>
  <c r="C105" i="5"/>
  <c r="C104" i="5"/>
  <c r="C103" i="5"/>
  <c r="C102" i="5"/>
  <c r="C101" i="5"/>
  <c r="C99" i="5"/>
  <c r="C98" i="5"/>
  <c r="C97" i="5"/>
  <c r="C96" i="5"/>
  <c r="C95" i="5"/>
  <c r="C94" i="5"/>
  <c r="C91" i="5"/>
  <c r="C90" i="5"/>
  <c r="C89" i="5"/>
  <c r="C88" i="5"/>
  <c r="C87" i="5"/>
  <c r="C86" i="5"/>
  <c r="C85" i="5"/>
  <c r="C83" i="5"/>
  <c r="C82" i="5"/>
  <c r="C81" i="5"/>
  <c r="C80" i="5"/>
  <c r="C79" i="5"/>
  <c r="C78" i="5"/>
  <c r="C75" i="5"/>
  <c r="C74" i="5"/>
  <c r="C73" i="5"/>
  <c r="C72" i="5"/>
  <c r="C71" i="5"/>
  <c r="C70" i="5"/>
  <c r="C69" i="5"/>
  <c r="C67" i="5"/>
  <c r="C66" i="5"/>
  <c r="C65" i="5"/>
  <c r="C64" i="5"/>
  <c r="C63" i="5"/>
  <c r="C62" i="5"/>
  <c r="C59" i="5"/>
  <c r="C58" i="5"/>
  <c r="C57" i="5"/>
  <c r="C56" i="5"/>
  <c r="C55" i="5"/>
  <c r="C54" i="5"/>
  <c r="C53" i="5"/>
  <c r="C51" i="5"/>
  <c r="C50" i="5"/>
  <c r="C49" i="5"/>
  <c r="C48" i="5"/>
  <c r="C47" i="5"/>
  <c r="C46" i="5"/>
  <c r="C43" i="5"/>
  <c r="C42" i="5"/>
  <c r="C41" i="5"/>
  <c r="C40" i="5"/>
  <c r="C39" i="5"/>
  <c r="C38" i="5"/>
  <c r="C37" i="5"/>
  <c r="C35" i="5"/>
  <c r="C34" i="5"/>
  <c r="C33" i="5"/>
  <c r="C32" i="5"/>
  <c r="C31" i="5"/>
  <c r="C30" i="5"/>
  <c r="C27" i="5"/>
  <c r="C26" i="5"/>
  <c r="C25" i="5"/>
  <c r="C24" i="5"/>
  <c r="C23" i="5"/>
  <c r="C22" i="5"/>
  <c r="C21" i="5"/>
  <c r="C19" i="5"/>
  <c r="C18" i="5"/>
  <c r="C17" i="5"/>
  <c r="C16" i="5"/>
  <c r="C15" i="5"/>
  <c r="C14" i="5"/>
  <c r="C181" i="4"/>
  <c r="I221" i="4"/>
  <c r="D181" i="4"/>
  <c r="D181" i="5"/>
  <c r="D181" i="7"/>
  <c r="D181" i="8"/>
  <c r="I117" i="8"/>
  <c r="I109" i="8"/>
  <c r="I53" i="8"/>
  <c r="I45" i="8"/>
  <c r="I117" i="7"/>
  <c r="I109" i="7"/>
  <c r="I125" i="6"/>
  <c r="I101" i="6"/>
  <c r="I93" i="6"/>
  <c r="I117" i="5"/>
  <c r="I109" i="5"/>
  <c r="I53" i="5"/>
  <c r="I45" i="5"/>
  <c r="I117" i="4"/>
  <c r="I109" i="4"/>
  <c r="I101" i="3"/>
  <c r="I93" i="3"/>
  <c r="I53" i="3"/>
  <c r="I45" i="3"/>
  <c r="B25" i="11"/>
  <c r="Q123" i="5"/>
  <c r="P123" i="5"/>
  <c r="O123" i="5"/>
  <c r="N123" i="5"/>
  <c r="M123" i="5"/>
  <c r="L123" i="5"/>
  <c r="K123" i="5"/>
  <c r="J123" i="5"/>
  <c r="D123" i="5"/>
  <c r="Q122" i="5"/>
  <c r="P122" i="5"/>
  <c r="O122" i="5"/>
  <c r="N122" i="5"/>
  <c r="M122" i="5"/>
  <c r="L122" i="5"/>
  <c r="K122" i="5"/>
  <c r="J122" i="5"/>
  <c r="D122" i="5"/>
  <c r="Q121" i="5"/>
  <c r="P121" i="5"/>
  <c r="O121" i="5"/>
  <c r="N121" i="5"/>
  <c r="M121" i="5"/>
  <c r="L121" i="5"/>
  <c r="K121" i="5"/>
  <c r="J121" i="5"/>
  <c r="D121" i="5"/>
  <c r="Q120" i="5"/>
  <c r="P120" i="5"/>
  <c r="O120" i="5"/>
  <c r="N120" i="5"/>
  <c r="M120" i="5"/>
  <c r="L120" i="5"/>
  <c r="K120" i="5"/>
  <c r="J120" i="5"/>
  <c r="D120" i="5"/>
  <c r="Q119" i="5"/>
  <c r="P119" i="5"/>
  <c r="O119" i="5"/>
  <c r="N119" i="5"/>
  <c r="M119" i="5"/>
  <c r="L119" i="5"/>
  <c r="K119" i="5"/>
  <c r="J119" i="5"/>
  <c r="D119" i="5"/>
  <c r="Q118" i="5"/>
  <c r="P118" i="5"/>
  <c r="O118" i="5"/>
  <c r="N118" i="5"/>
  <c r="M118" i="5"/>
  <c r="L118" i="5"/>
  <c r="K118" i="5"/>
  <c r="J118" i="5"/>
  <c r="D118" i="5"/>
  <c r="Q115" i="5"/>
  <c r="P115" i="5"/>
  <c r="O115" i="5"/>
  <c r="N115" i="5"/>
  <c r="M115" i="5"/>
  <c r="L115" i="5"/>
  <c r="K115" i="5"/>
  <c r="J115" i="5"/>
  <c r="D115" i="5"/>
  <c r="Q114" i="5"/>
  <c r="P114" i="5"/>
  <c r="O114" i="5"/>
  <c r="N114" i="5"/>
  <c r="M114" i="5"/>
  <c r="L114" i="5"/>
  <c r="K114" i="5"/>
  <c r="J114" i="5"/>
  <c r="D114" i="5"/>
  <c r="Q113" i="5"/>
  <c r="P113" i="5"/>
  <c r="O113" i="5"/>
  <c r="N113" i="5"/>
  <c r="M113" i="5"/>
  <c r="L113" i="5"/>
  <c r="K113" i="5"/>
  <c r="J113" i="5"/>
  <c r="D113" i="5"/>
  <c r="Q112" i="5"/>
  <c r="P112" i="5"/>
  <c r="O112" i="5"/>
  <c r="N112" i="5"/>
  <c r="M112" i="5"/>
  <c r="L112" i="5"/>
  <c r="K112" i="5"/>
  <c r="J112" i="5"/>
  <c r="D112" i="5"/>
  <c r="Q111" i="5"/>
  <c r="P111" i="5"/>
  <c r="O111" i="5"/>
  <c r="N111" i="5"/>
  <c r="M111" i="5"/>
  <c r="L111" i="5"/>
  <c r="K111" i="5"/>
  <c r="J111" i="5"/>
  <c r="D111" i="5"/>
  <c r="Q110" i="5"/>
  <c r="P110" i="5"/>
  <c r="O110" i="5"/>
  <c r="N110" i="5"/>
  <c r="M110" i="5"/>
  <c r="L110" i="5"/>
  <c r="K110" i="5"/>
  <c r="J110" i="5"/>
  <c r="D110" i="5"/>
  <c r="C123" i="4"/>
  <c r="C122" i="4"/>
  <c r="C121" i="4"/>
  <c r="C120" i="4"/>
  <c r="C119" i="4"/>
  <c r="C118" i="4"/>
  <c r="C115" i="4"/>
  <c r="C114" i="4"/>
  <c r="C113" i="4"/>
  <c r="C112" i="4"/>
  <c r="C111" i="4"/>
  <c r="C110" i="4"/>
  <c r="AC123" i="4"/>
  <c r="Q123" i="4"/>
  <c r="P123" i="4"/>
  <c r="O123" i="4"/>
  <c r="N123" i="4"/>
  <c r="M123" i="4"/>
  <c r="L123" i="4"/>
  <c r="K123" i="4"/>
  <c r="J123" i="4"/>
  <c r="D123" i="4"/>
  <c r="AC122" i="4"/>
  <c r="Q122" i="4"/>
  <c r="P122" i="4"/>
  <c r="O122" i="4"/>
  <c r="N122" i="4"/>
  <c r="M122" i="4"/>
  <c r="L122" i="4"/>
  <c r="K122" i="4"/>
  <c r="J122" i="4"/>
  <c r="D122" i="4"/>
  <c r="AC121" i="4"/>
  <c r="Q121" i="4"/>
  <c r="P121" i="4"/>
  <c r="O121" i="4"/>
  <c r="N121" i="4"/>
  <c r="M121" i="4"/>
  <c r="L121" i="4"/>
  <c r="K121" i="4"/>
  <c r="J121" i="4"/>
  <c r="D121" i="4"/>
  <c r="AC120" i="4"/>
  <c r="Q120" i="4"/>
  <c r="P120" i="4"/>
  <c r="O120" i="4"/>
  <c r="N120" i="4"/>
  <c r="M120" i="4"/>
  <c r="L120" i="4"/>
  <c r="K120" i="4"/>
  <c r="J120" i="4"/>
  <c r="D120" i="4"/>
  <c r="AC119" i="4"/>
  <c r="Q119" i="4"/>
  <c r="P119" i="4"/>
  <c r="O119" i="4"/>
  <c r="N119" i="4"/>
  <c r="M119" i="4"/>
  <c r="L119" i="4"/>
  <c r="K119" i="4"/>
  <c r="J119" i="4"/>
  <c r="D119" i="4"/>
  <c r="AC118" i="4"/>
  <c r="Q118" i="4"/>
  <c r="P118" i="4"/>
  <c r="O118" i="4"/>
  <c r="N118" i="4"/>
  <c r="M118" i="4"/>
  <c r="L118" i="4"/>
  <c r="K118" i="4"/>
  <c r="J118" i="4"/>
  <c r="D118" i="4"/>
  <c r="AC117" i="4"/>
  <c r="Q115" i="4"/>
  <c r="P115" i="4"/>
  <c r="O115" i="4"/>
  <c r="N115" i="4"/>
  <c r="M115" i="4"/>
  <c r="L115" i="4"/>
  <c r="K115" i="4"/>
  <c r="J115" i="4"/>
  <c r="D115" i="4"/>
  <c r="AC114" i="4"/>
  <c r="Q114" i="4"/>
  <c r="P114" i="4"/>
  <c r="O114" i="4"/>
  <c r="N114" i="4"/>
  <c r="M114" i="4"/>
  <c r="L114" i="4"/>
  <c r="K114" i="4"/>
  <c r="J114" i="4"/>
  <c r="D114" i="4"/>
  <c r="AC113" i="4"/>
  <c r="Q113" i="4"/>
  <c r="P113" i="4"/>
  <c r="O113" i="4"/>
  <c r="N113" i="4"/>
  <c r="M113" i="4"/>
  <c r="L113" i="4"/>
  <c r="K113" i="4"/>
  <c r="J113" i="4"/>
  <c r="D113" i="4"/>
  <c r="AC112" i="4"/>
  <c r="Q112" i="4"/>
  <c r="P112" i="4"/>
  <c r="O112" i="4"/>
  <c r="N112" i="4"/>
  <c r="M112" i="4"/>
  <c r="L112" i="4"/>
  <c r="K112" i="4"/>
  <c r="J112" i="4"/>
  <c r="D112" i="4"/>
  <c r="AC111" i="4"/>
  <c r="Q111" i="4"/>
  <c r="P111" i="4"/>
  <c r="O111" i="4"/>
  <c r="N111" i="4"/>
  <c r="M111" i="4"/>
  <c r="L111" i="4"/>
  <c r="K111" i="4"/>
  <c r="J111" i="4"/>
  <c r="D111" i="4"/>
  <c r="AC110" i="4"/>
  <c r="Q110" i="4"/>
  <c r="P110" i="4"/>
  <c r="O110" i="4"/>
  <c r="N110" i="4"/>
  <c r="M110" i="4"/>
  <c r="L110" i="4"/>
  <c r="K110" i="4"/>
  <c r="J110" i="4"/>
  <c r="D110" i="4"/>
  <c r="AC109" i="4"/>
  <c r="AC108" i="4"/>
  <c r="C107" i="3"/>
  <c r="C106" i="3"/>
  <c r="C105" i="3"/>
  <c r="C104" i="3"/>
  <c r="C103" i="3"/>
  <c r="C102" i="3"/>
  <c r="C99" i="3"/>
  <c r="C98" i="3"/>
  <c r="C97" i="3"/>
  <c r="C96" i="3"/>
  <c r="C95" i="3"/>
  <c r="C94" i="3"/>
  <c r="Q107" i="3"/>
  <c r="P107" i="3"/>
  <c r="O107" i="3"/>
  <c r="N107" i="3"/>
  <c r="M107" i="3"/>
  <c r="L107" i="3"/>
  <c r="K107" i="3"/>
  <c r="J107" i="3"/>
  <c r="D107" i="3"/>
  <c r="Q106" i="3"/>
  <c r="P106" i="3"/>
  <c r="O106" i="3"/>
  <c r="N106" i="3"/>
  <c r="M106" i="3"/>
  <c r="L106" i="3"/>
  <c r="K106" i="3"/>
  <c r="J106" i="3"/>
  <c r="D106" i="3"/>
  <c r="Q105" i="3"/>
  <c r="P105" i="3"/>
  <c r="O105" i="3"/>
  <c r="N105" i="3"/>
  <c r="M105" i="3"/>
  <c r="L105" i="3"/>
  <c r="K105" i="3"/>
  <c r="J105" i="3"/>
  <c r="D105" i="3"/>
  <c r="Q104" i="3"/>
  <c r="P104" i="3"/>
  <c r="O104" i="3"/>
  <c r="N104" i="3"/>
  <c r="M104" i="3"/>
  <c r="L104" i="3"/>
  <c r="K104" i="3"/>
  <c r="J104" i="3"/>
  <c r="D104" i="3"/>
  <c r="Q103" i="3"/>
  <c r="P103" i="3"/>
  <c r="O103" i="3"/>
  <c r="N103" i="3"/>
  <c r="M103" i="3"/>
  <c r="L103" i="3"/>
  <c r="K103" i="3"/>
  <c r="J103" i="3"/>
  <c r="D103" i="3"/>
  <c r="Q102" i="3"/>
  <c r="P102" i="3"/>
  <c r="O102" i="3"/>
  <c r="N102" i="3"/>
  <c r="M102" i="3"/>
  <c r="L102" i="3"/>
  <c r="K102" i="3"/>
  <c r="J102" i="3"/>
  <c r="D102" i="3"/>
  <c r="Q99" i="3"/>
  <c r="P99" i="3"/>
  <c r="O99" i="3"/>
  <c r="N99" i="3"/>
  <c r="M99" i="3"/>
  <c r="L99" i="3"/>
  <c r="K99" i="3"/>
  <c r="J99" i="3"/>
  <c r="D99" i="3"/>
  <c r="Q98" i="3"/>
  <c r="P98" i="3"/>
  <c r="O98" i="3"/>
  <c r="N98" i="3"/>
  <c r="M98" i="3"/>
  <c r="L98" i="3"/>
  <c r="K98" i="3"/>
  <c r="J98" i="3"/>
  <c r="D98" i="3"/>
  <c r="Q97" i="3"/>
  <c r="P97" i="3"/>
  <c r="O97" i="3"/>
  <c r="N97" i="3"/>
  <c r="M97" i="3"/>
  <c r="L97" i="3"/>
  <c r="K97" i="3"/>
  <c r="J97" i="3"/>
  <c r="D97" i="3"/>
  <c r="Q96" i="3"/>
  <c r="P96" i="3"/>
  <c r="O96" i="3"/>
  <c r="N96" i="3"/>
  <c r="M96" i="3"/>
  <c r="L96" i="3"/>
  <c r="K96" i="3"/>
  <c r="J96" i="3"/>
  <c r="D96" i="3"/>
  <c r="Q95" i="3"/>
  <c r="P95" i="3"/>
  <c r="O95" i="3"/>
  <c r="N95" i="3"/>
  <c r="M95" i="3"/>
  <c r="L95" i="3"/>
  <c r="K95" i="3"/>
  <c r="J95" i="3"/>
  <c r="D95" i="3"/>
  <c r="Q94" i="3"/>
  <c r="P94" i="3"/>
  <c r="O94" i="3"/>
  <c r="N94" i="3"/>
  <c r="M94" i="3"/>
  <c r="L94" i="3"/>
  <c r="K94" i="3"/>
  <c r="J94" i="3"/>
  <c r="D94" i="3"/>
  <c r="C123" i="8"/>
  <c r="C122" i="8"/>
  <c r="C121" i="8"/>
  <c r="C120" i="8"/>
  <c r="C119" i="8"/>
  <c r="C118" i="8"/>
  <c r="C115" i="8"/>
  <c r="C114" i="8"/>
  <c r="C113" i="8"/>
  <c r="C112" i="8"/>
  <c r="C111" i="8"/>
  <c r="C110" i="8"/>
  <c r="Q123" i="8"/>
  <c r="P123" i="8"/>
  <c r="O123" i="8"/>
  <c r="N123" i="8"/>
  <c r="M123" i="8"/>
  <c r="L123" i="8"/>
  <c r="K123" i="8"/>
  <c r="J123" i="8"/>
  <c r="D123" i="8"/>
  <c r="Q122" i="8"/>
  <c r="P122" i="8"/>
  <c r="O122" i="8"/>
  <c r="N122" i="8"/>
  <c r="M122" i="8"/>
  <c r="L122" i="8"/>
  <c r="K122" i="8"/>
  <c r="J122" i="8"/>
  <c r="D122" i="8"/>
  <c r="Q121" i="8"/>
  <c r="P121" i="8"/>
  <c r="O121" i="8"/>
  <c r="N121" i="8"/>
  <c r="M121" i="8"/>
  <c r="L121" i="8"/>
  <c r="K121" i="8"/>
  <c r="J121" i="8"/>
  <c r="D121" i="8"/>
  <c r="Q120" i="8"/>
  <c r="P120" i="8"/>
  <c r="O120" i="8"/>
  <c r="N120" i="8"/>
  <c r="M120" i="8"/>
  <c r="L120" i="8"/>
  <c r="K120" i="8"/>
  <c r="J120" i="8"/>
  <c r="D120" i="8"/>
  <c r="Q119" i="8"/>
  <c r="P119" i="8"/>
  <c r="O119" i="8"/>
  <c r="N119" i="8"/>
  <c r="M119" i="8"/>
  <c r="L119" i="8"/>
  <c r="K119" i="8"/>
  <c r="J119" i="8"/>
  <c r="D119" i="8"/>
  <c r="Q118" i="8"/>
  <c r="P118" i="8"/>
  <c r="O118" i="8"/>
  <c r="N118" i="8"/>
  <c r="M118" i="8"/>
  <c r="L118" i="8"/>
  <c r="K118" i="8"/>
  <c r="J118" i="8"/>
  <c r="D118" i="8"/>
  <c r="Q115" i="8"/>
  <c r="P115" i="8"/>
  <c r="O115" i="8"/>
  <c r="N115" i="8"/>
  <c r="M115" i="8"/>
  <c r="L115" i="8"/>
  <c r="K115" i="8"/>
  <c r="J115" i="8"/>
  <c r="D115" i="8"/>
  <c r="Q114" i="8"/>
  <c r="P114" i="8"/>
  <c r="O114" i="8"/>
  <c r="N114" i="8"/>
  <c r="M114" i="8"/>
  <c r="L114" i="8"/>
  <c r="K114" i="8"/>
  <c r="J114" i="8"/>
  <c r="D114" i="8"/>
  <c r="Q113" i="8"/>
  <c r="P113" i="8"/>
  <c r="O113" i="8"/>
  <c r="N113" i="8"/>
  <c r="M113" i="8"/>
  <c r="L113" i="8"/>
  <c r="K113" i="8"/>
  <c r="J113" i="8"/>
  <c r="D113" i="8"/>
  <c r="Q112" i="8"/>
  <c r="P112" i="8"/>
  <c r="O112" i="8"/>
  <c r="N112" i="8"/>
  <c r="M112" i="8"/>
  <c r="L112" i="8"/>
  <c r="K112" i="8"/>
  <c r="J112" i="8"/>
  <c r="D112" i="8"/>
  <c r="Q111" i="8"/>
  <c r="P111" i="8"/>
  <c r="O111" i="8"/>
  <c r="N111" i="8"/>
  <c r="M111" i="8"/>
  <c r="L111" i="8"/>
  <c r="K111" i="8"/>
  <c r="J111" i="8"/>
  <c r="D111" i="8"/>
  <c r="Q110" i="8"/>
  <c r="P110" i="8"/>
  <c r="O110" i="8"/>
  <c r="N110" i="8"/>
  <c r="M110" i="8"/>
  <c r="L110" i="8"/>
  <c r="K110" i="8"/>
  <c r="J110" i="8"/>
  <c r="D110" i="8"/>
  <c r="C123" i="7"/>
  <c r="C122" i="7"/>
  <c r="C121" i="7"/>
  <c r="C120" i="7"/>
  <c r="C119" i="7"/>
  <c r="C118" i="7"/>
  <c r="C115" i="7"/>
  <c r="C114" i="7"/>
  <c r="C113" i="7"/>
  <c r="C112" i="7"/>
  <c r="C111" i="7"/>
  <c r="C110" i="7"/>
  <c r="Q123" i="7"/>
  <c r="P123" i="7"/>
  <c r="O123" i="7"/>
  <c r="N123" i="7"/>
  <c r="M123" i="7"/>
  <c r="L123" i="7"/>
  <c r="K123" i="7"/>
  <c r="J123" i="7"/>
  <c r="D123" i="7"/>
  <c r="Q122" i="7"/>
  <c r="P122" i="7"/>
  <c r="O122" i="7"/>
  <c r="N122" i="7"/>
  <c r="M122" i="7"/>
  <c r="L122" i="7"/>
  <c r="K122" i="7"/>
  <c r="J122" i="7"/>
  <c r="D122" i="7"/>
  <c r="Q121" i="7"/>
  <c r="P121" i="7"/>
  <c r="O121" i="7"/>
  <c r="N121" i="7"/>
  <c r="M121" i="7"/>
  <c r="L121" i="7"/>
  <c r="K121" i="7"/>
  <c r="J121" i="7"/>
  <c r="D121" i="7"/>
  <c r="Q120" i="7"/>
  <c r="P120" i="7"/>
  <c r="O120" i="7"/>
  <c r="N120" i="7"/>
  <c r="M120" i="7"/>
  <c r="L120" i="7"/>
  <c r="K120" i="7"/>
  <c r="J120" i="7"/>
  <c r="D120" i="7"/>
  <c r="Q119" i="7"/>
  <c r="P119" i="7"/>
  <c r="O119" i="7"/>
  <c r="N119" i="7"/>
  <c r="M119" i="7"/>
  <c r="L119" i="7"/>
  <c r="K119" i="7"/>
  <c r="J119" i="7"/>
  <c r="D119" i="7"/>
  <c r="Q118" i="7"/>
  <c r="P118" i="7"/>
  <c r="O118" i="7"/>
  <c r="N118" i="7"/>
  <c r="M118" i="7"/>
  <c r="L118" i="7"/>
  <c r="K118" i="7"/>
  <c r="J118" i="7"/>
  <c r="D118" i="7"/>
  <c r="Q115" i="7"/>
  <c r="P115" i="7"/>
  <c r="O115" i="7"/>
  <c r="N115" i="7"/>
  <c r="M115" i="7"/>
  <c r="L115" i="7"/>
  <c r="K115" i="7"/>
  <c r="J115" i="7"/>
  <c r="D115" i="7"/>
  <c r="Q114" i="7"/>
  <c r="P114" i="7"/>
  <c r="O114" i="7"/>
  <c r="N114" i="7"/>
  <c r="M114" i="7"/>
  <c r="L114" i="7"/>
  <c r="K114" i="7"/>
  <c r="J114" i="7"/>
  <c r="D114" i="7"/>
  <c r="Q113" i="7"/>
  <c r="P113" i="7"/>
  <c r="O113" i="7"/>
  <c r="N113" i="7"/>
  <c r="M113" i="7"/>
  <c r="L113" i="7"/>
  <c r="K113" i="7"/>
  <c r="J113" i="7"/>
  <c r="D113" i="7"/>
  <c r="Q112" i="7"/>
  <c r="P112" i="7"/>
  <c r="O112" i="7"/>
  <c r="N112" i="7"/>
  <c r="M112" i="7"/>
  <c r="L112" i="7"/>
  <c r="K112" i="7"/>
  <c r="J112" i="7"/>
  <c r="D112" i="7"/>
  <c r="Q111" i="7"/>
  <c r="P111" i="7"/>
  <c r="O111" i="7"/>
  <c r="N111" i="7"/>
  <c r="M111" i="7"/>
  <c r="L111" i="7"/>
  <c r="K111" i="7"/>
  <c r="J111" i="7"/>
  <c r="D111" i="7"/>
  <c r="Q110" i="7"/>
  <c r="P110" i="7"/>
  <c r="O110" i="7"/>
  <c r="N110" i="7"/>
  <c r="M110" i="7"/>
  <c r="L110" i="7"/>
  <c r="K110" i="7"/>
  <c r="J110" i="7"/>
  <c r="D110" i="7"/>
  <c r="C107" i="6"/>
  <c r="C106" i="6"/>
  <c r="C105" i="6"/>
  <c r="C104" i="6"/>
  <c r="C103" i="6"/>
  <c r="C99" i="6"/>
  <c r="C98" i="6"/>
  <c r="C97" i="6"/>
  <c r="C96" i="6"/>
  <c r="Q107" i="6"/>
  <c r="P107" i="6"/>
  <c r="O107" i="6"/>
  <c r="N107" i="6"/>
  <c r="M107" i="6"/>
  <c r="L107" i="6"/>
  <c r="K107" i="6"/>
  <c r="J107" i="6"/>
  <c r="D107" i="6"/>
  <c r="Q106" i="6"/>
  <c r="P106" i="6"/>
  <c r="O106" i="6"/>
  <c r="N106" i="6"/>
  <c r="M106" i="6"/>
  <c r="L106" i="6"/>
  <c r="K106" i="6"/>
  <c r="J106" i="6"/>
  <c r="D106" i="6"/>
  <c r="Q105" i="6"/>
  <c r="P105" i="6"/>
  <c r="O105" i="6"/>
  <c r="N105" i="6"/>
  <c r="M105" i="6"/>
  <c r="L105" i="6"/>
  <c r="K105" i="6"/>
  <c r="J105" i="6"/>
  <c r="D105" i="6"/>
  <c r="Q104" i="6"/>
  <c r="P104" i="6"/>
  <c r="O104" i="6"/>
  <c r="N104" i="6"/>
  <c r="M104" i="6"/>
  <c r="L104" i="6"/>
  <c r="K104" i="6"/>
  <c r="J104" i="6"/>
  <c r="D104" i="6"/>
  <c r="Q103" i="6"/>
  <c r="P103" i="6"/>
  <c r="O103" i="6"/>
  <c r="N103" i="6"/>
  <c r="M103" i="6"/>
  <c r="L103" i="6"/>
  <c r="K103" i="6"/>
  <c r="J103" i="6"/>
  <c r="D103" i="6"/>
  <c r="Q99" i="6"/>
  <c r="P99" i="6"/>
  <c r="O99" i="6"/>
  <c r="N99" i="6"/>
  <c r="M99" i="6"/>
  <c r="L99" i="6"/>
  <c r="K99" i="6"/>
  <c r="J99" i="6"/>
  <c r="D99" i="6"/>
  <c r="Q98" i="6"/>
  <c r="P98" i="6"/>
  <c r="O98" i="6"/>
  <c r="N98" i="6"/>
  <c r="M98" i="6"/>
  <c r="L98" i="6"/>
  <c r="K98" i="6"/>
  <c r="J98" i="6"/>
  <c r="D98" i="6"/>
  <c r="Q97" i="6"/>
  <c r="P97" i="6"/>
  <c r="O97" i="6"/>
  <c r="N97" i="6"/>
  <c r="M97" i="6"/>
  <c r="L97" i="6"/>
  <c r="K97" i="6"/>
  <c r="J97" i="6"/>
  <c r="D97" i="6"/>
  <c r="Q96" i="6"/>
  <c r="P96" i="6"/>
  <c r="O96" i="6"/>
  <c r="N96" i="6"/>
  <c r="M96" i="6"/>
  <c r="L96" i="6"/>
  <c r="K96" i="6"/>
  <c r="J96" i="6"/>
  <c r="D96" i="6"/>
  <c r="I181" i="8"/>
  <c r="I173" i="8"/>
  <c r="I229" i="8"/>
  <c r="I221" i="8"/>
  <c r="I213" i="8"/>
  <c r="I205" i="8"/>
  <c r="I197" i="8"/>
  <c r="I189" i="8"/>
  <c r="I165" i="8"/>
  <c r="I157" i="8"/>
  <c r="I149" i="8"/>
  <c r="I141" i="8"/>
  <c r="I133" i="8"/>
  <c r="I125" i="8"/>
  <c r="I101" i="8"/>
  <c r="I93" i="8"/>
  <c r="I77" i="8"/>
  <c r="I85" i="8"/>
  <c r="I69" i="8"/>
  <c r="I61" i="8"/>
  <c r="I37" i="8"/>
  <c r="I29" i="8"/>
  <c r="I21" i="8"/>
  <c r="I13" i="8"/>
  <c r="I229" i="7" l="1"/>
  <c r="I221" i="7"/>
  <c r="I213" i="7"/>
  <c r="I205" i="7"/>
  <c r="I197" i="7"/>
  <c r="I189" i="7"/>
  <c r="I181" i="7"/>
  <c r="I173" i="7"/>
  <c r="I165" i="7"/>
  <c r="I157" i="7"/>
  <c r="I149" i="7"/>
  <c r="I141" i="7"/>
  <c r="I133" i="7"/>
  <c r="I125" i="7"/>
  <c r="I101" i="7"/>
  <c r="I93" i="7"/>
  <c r="I85" i="7"/>
  <c r="I77" i="7"/>
  <c r="I69" i="7"/>
  <c r="I61" i="7"/>
  <c r="I53" i="7"/>
  <c r="I45" i="7"/>
  <c r="I37" i="7"/>
  <c r="I29" i="7"/>
  <c r="I21" i="7"/>
  <c r="I13" i="7"/>
  <c r="I205" i="6"/>
  <c r="I197" i="6"/>
  <c r="I189" i="6"/>
  <c r="I181" i="6"/>
  <c r="I173" i="6"/>
  <c r="I165" i="6"/>
  <c r="I157" i="6"/>
  <c r="I149" i="6"/>
  <c r="I141" i="6"/>
  <c r="I133" i="6"/>
  <c r="I109" i="6"/>
  <c r="I117" i="6"/>
  <c r="I85" i="6"/>
  <c r="I77" i="6"/>
  <c r="I53" i="6"/>
  <c r="I45" i="6"/>
  <c r="I69" i="6"/>
  <c r="I61" i="6"/>
  <c r="I37" i="6"/>
  <c r="I29" i="6"/>
  <c r="I21" i="6"/>
  <c r="I13" i="6"/>
  <c r="I229" i="5"/>
  <c r="I221" i="5"/>
  <c r="I213" i="5"/>
  <c r="I205" i="5"/>
  <c r="I197" i="5"/>
  <c r="I189" i="5"/>
  <c r="I173" i="5"/>
  <c r="I181" i="5"/>
  <c r="I165" i="5"/>
  <c r="I157" i="5"/>
  <c r="I149" i="5"/>
  <c r="I141" i="5"/>
  <c r="I133" i="5"/>
  <c r="I125" i="5"/>
  <c r="I101" i="5"/>
  <c r="I93" i="5"/>
  <c r="I85" i="5"/>
  <c r="I77" i="5"/>
  <c r="I69" i="5"/>
  <c r="I61" i="5"/>
  <c r="I37" i="5"/>
  <c r="I29" i="5"/>
  <c r="I21" i="5"/>
  <c r="I13" i="5"/>
  <c r="I229" i="4"/>
  <c r="I213" i="4"/>
  <c r="I205" i="4"/>
  <c r="I197" i="4"/>
  <c r="I189" i="4"/>
  <c r="I181" i="4"/>
  <c r="I173" i="4"/>
  <c r="I165" i="4"/>
  <c r="I157" i="4"/>
  <c r="I149" i="4"/>
  <c r="I141" i="4"/>
  <c r="I133" i="4"/>
  <c r="I125" i="4"/>
  <c r="I101" i="4"/>
  <c r="I93" i="4"/>
  <c r="I85" i="4"/>
  <c r="I77" i="4"/>
  <c r="I69" i="4"/>
  <c r="I61" i="4"/>
  <c r="I53" i="4"/>
  <c r="I45" i="4"/>
  <c r="I13" i="4"/>
  <c r="I37" i="4"/>
  <c r="I29" i="4"/>
  <c r="I21" i="4"/>
  <c r="I197" i="3"/>
  <c r="I189" i="3"/>
  <c r="I181" i="3"/>
  <c r="I173" i="3"/>
  <c r="I165" i="3"/>
  <c r="I157" i="3"/>
  <c r="I149" i="3"/>
  <c r="I141" i="3"/>
  <c r="I133" i="3"/>
  <c r="I125" i="3"/>
  <c r="I117" i="3"/>
  <c r="I109" i="3"/>
  <c r="I85" i="3"/>
  <c r="I77" i="3"/>
  <c r="I69" i="3"/>
  <c r="I61" i="3"/>
  <c r="I205" i="3"/>
  <c r="I37" i="3"/>
  <c r="I29" i="3"/>
  <c r="I21" i="3"/>
  <c r="I13" i="3"/>
  <c r="C171" i="7" l="1"/>
  <c r="C170" i="7"/>
  <c r="C169" i="7"/>
  <c r="C168" i="7"/>
  <c r="C167" i="7"/>
  <c r="C166" i="7"/>
  <c r="Q171" i="7"/>
  <c r="P171" i="7"/>
  <c r="O171" i="7"/>
  <c r="N171" i="7"/>
  <c r="M171" i="7"/>
  <c r="L171" i="7"/>
  <c r="K171" i="7"/>
  <c r="J171" i="7"/>
  <c r="D171" i="7"/>
  <c r="Q170" i="7"/>
  <c r="P170" i="7"/>
  <c r="O170" i="7"/>
  <c r="N170" i="7"/>
  <c r="M170" i="7"/>
  <c r="L170" i="7"/>
  <c r="K170" i="7"/>
  <c r="J170" i="7"/>
  <c r="D170" i="7"/>
  <c r="Q169" i="7"/>
  <c r="P169" i="7"/>
  <c r="O169" i="7"/>
  <c r="N169" i="7"/>
  <c r="M169" i="7"/>
  <c r="L169" i="7"/>
  <c r="K169" i="7"/>
  <c r="J169" i="7"/>
  <c r="D169" i="7"/>
  <c r="Q168" i="7"/>
  <c r="P168" i="7"/>
  <c r="O168" i="7"/>
  <c r="N168" i="7"/>
  <c r="M168" i="7"/>
  <c r="L168" i="7"/>
  <c r="K168" i="7"/>
  <c r="J168" i="7"/>
  <c r="D168" i="7"/>
  <c r="Q167" i="7"/>
  <c r="P167" i="7"/>
  <c r="O167" i="7"/>
  <c r="N167" i="7"/>
  <c r="M167" i="7"/>
  <c r="L167" i="7"/>
  <c r="K167" i="7"/>
  <c r="J167" i="7"/>
  <c r="D167" i="7"/>
  <c r="Q166" i="7"/>
  <c r="P166" i="7"/>
  <c r="O166" i="7"/>
  <c r="N166" i="7"/>
  <c r="M166" i="7"/>
  <c r="L166" i="7"/>
  <c r="K166" i="7"/>
  <c r="J166" i="7"/>
  <c r="D166" i="7"/>
  <c r="Q131" i="6"/>
  <c r="P131" i="6"/>
  <c r="O131" i="6"/>
  <c r="N131" i="6"/>
  <c r="M131" i="6"/>
  <c r="L131" i="6"/>
  <c r="K131" i="6"/>
  <c r="J131" i="6"/>
  <c r="Q130" i="6"/>
  <c r="P130" i="6"/>
  <c r="O130" i="6"/>
  <c r="N130" i="6"/>
  <c r="M130" i="6"/>
  <c r="L130" i="6"/>
  <c r="K130" i="6"/>
  <c r="J130" i="6"/>
  <c r="Q129" i="6"/>
  <c r="P129" i="6"/>
  <c r="O129" i="6"/>
  <c r="N129" i="6"/>
  <c r="M129" i="6"/>
  <c r="L129" i="6"/>
  <c r="K129" i="6"/>
  <c r="J129" i="6"/>
  <c r="Q128" i="6"/>
  <c r="P128" i="6"/>
  <c r="O128" i="6"/>
  <c r="N128" i="6"/>
  <c r="M128" i="6"/>
  <c r="L128" i="6"/>
  <c r="K128" i="6"/>
  <c r="J128" i="6"/>
  <c r="Q127" i="6"/>
  <c r="P127" i="6"/>
  <c r="O127" i="6"/>
  <c r="N127" i="6"/>
  <c r="M127" i="6"/>
  <c r="L127" i="6"/>
  <c r="K127" i="6"/>
  <c r="J127" i="6"/>
  <c r="Q126" i="6"/>
  <c r="P126" i="6"/>
  <c r="O126" i="6"/>
  <c r="N126" i="6"/>
  <c r="M126" i="6"/>
  <c r="L126" i="6"/>
  <c r="K126" i="6"/>
  <c r="J126" i="6"/>
  <c r="C131" i="6"/>
  <c r="C130" i="6"/>
  <c r="C129" i="6"/>
  <c r="C128" i="6"/>
  <c r="C127" i="6"/>
  <c r="C126" i="6"/>
  <c r="D131" i="6"/>
  <c r="D130" i="6"/>
  <c r="D129" i="6"/>
  <c r="D128" i="6"/>
  <c r="D127" i="6"/>
  <c r="D126" i="6"/>
  <c r="Q187" i="6"/>
  <c r="P187" i="6"/>
  <c r="O187" i="6"/>
  <c r="N187" i="6"/>
  <c r="M187" i="6"/>
  <c r="L187" i="6"/>
  <c r="K187" i="6"/>
  <c r="J187" i="6"/>
  <c r="Q186" i="6"/>
  <c r="P186" i="6"/>
  <c r="O186" i="6"/>
  <c r="N186" i="6"/>
  <c r="M186" i="6"/>
  <c r="L186" i="6"/>
  <c r="K186" i="6"/>
  <c r="J186" i="6"/>
  <c r="Q185" i="6"/>
  <c r="P185" i="6"/>
  <c r="O185" i="6"/>
  <c r="N185" i="6"/>
  <c r="M185" i="6"/>
  <c r="L185" i="6"/>
  <c r="K185" i="6"/>
  <c r="J185" i="6"/>
  <c r="Q184" i="6"/>
  <c r="P184" i="6"/>
  <c r="O184" i="6"/>
  <c r="N184" i="6"/>
  <c r="M184" i="6"/>
  <c r="L184" i="6"/>
  <c r="K184" i="6"/>
  <c r="J184" i="6"/>
  <c r="Q183" i="6"/>
  <c r="P183" i="6"/>
  <c r="O183" i="6"/>
  <c r="N183" i="6"/>
  <c r="M183" i="6"/>
  <c r="L183" i="6"/>
  <c r="K183" i="6"/>
  <c r="J183" i="6"/>
  <c r="C187" i="6"/>
  <c r="C186" i="6"/>
  <c r="C185" i="6"/>
  <c r="C184" i="6"/>
  <c r="C183" i="6"/>
  <c r="D187" i="6"/>
  <c r="D186" i="6"/>
  <c r="D185" i="6"/>
  <c r="D184" i="6"/>
  <c r="D183" i="6"/>
  <c r="Q187" i="3"/>
  <c r="P187" i="3"/>
  <c r="O187" i="3"/>
  <c r="N187" i="3"/>
  <c r="M187" i="3"/>
  <c r="L187" i="3"/>
  <c r="K187" i="3"/>
  <c r="J187" i="3"/>
  <c r="Q186" i="3"/>
  <c r="P186" i="3"/>
  <c r="O186" i="3"/>
  <c r="N186" i="3"/>
  <c r="M186" i="3"/>
  <c r="L186" i="3"/>
  <c r="K186" i="3"/>
  <c r="J186" i="3"/>
  <c r="Q185" i="3"/>
  <c r="P185" i="3"/>
  <c r="O185" i="3"/>
  <c r="N185" i="3"/>
  <c r="M185" i="3"/>
  <c r="L185" i="3"/>
  <c r="K185" i="3"/>
  <c r="J185" i="3"/>
  <c r="Q184" i="3"/>
  <c r="P184" i="3"/>
  <c r="O184" i="3"/>
  <c r="N184" i="3"/>
  <c r="M184" i="3"/>
  <c r="L184" i="3"/>
  <c r="K184" i="3"/>
  <c r="J184" i="3"/>
  <c r="Q183" i="3"/>
  <c r="P183" i="3"/>
  <c r="O183" i="3"/>
  <c r="N183" i="3"/>
  <c r="M183" i="3"/>
  <c r="L183" i="3"/>
  <c r="K183" i="3"/>
  <c r="J183" i="3"/>
  <c r="Q182" i="3"/>
  <c r="P182" i="3"/>
  <c r="O182" i="3"/>
  <c r="N182" i="3"/>
  <c r="M182" i="3"/>
  <c r="L182" i="3"/>
  <c r="K182" i="3"/>
  <c r="J182" i="3"/>
  <c r="C187" i="3"/>
  <c r="C186" i="3"/>
  <c r="C185" i="3"/>
  <c r="C184" i="3"/>
  <c r="C183" i="3"/>
  <c r="C182" i="3"/>
  <c r="D187" i="3"/>
  <c r="D186" i="3"/>
  <c r="D185" i="3"/>
  <c r="D184" i="3"/>
  <c r="D183" i="3"/>
  <c r="D182" i="3"/>
  <c r="Q171" i="4"/>
  <c r="P171" i="4"/>
  <c r="O171" i="4"/>
  <c r="N171" i="4"/>
  <c r="M171" i="4"/>
  <c r="L171" i="4"/>
  <c r="K171" i="4"/>
  <c r="J171" i="4"/>
  <c r="Q170" i="4"/>
  <c r="P170" i="4"/>
  <c r="O170" i="4"/>
  <c r="N170" i="4"/>
  <c r="M170" i="4"/>
  <c r="L170" i="4"/>
  <c r="K170" i="4"/>
  <c r="J170" i="4"/>
  <c r="Q169" i="4"/>
  <c r="P169" i="4"/>
  <c r="O169" i="4"/>
  <c r="N169" i="4"/>
  <c r="M169" i="4"/>
  <c r="L169" i="4"/>
  <c r="K169" i="4"/>
  <c r="J169" i="4"/>
  <c r="Q168" i="4"/>
  <c r="P168" i="4"/>
  <c r="O168" i="4"/>
  <c r="N168" i="4"/>
  <c r="M168" i="4"/>
  <c r="L168" i="4"/>
  <c r="K168" i="4"/>
  <c r="J168" i="4"/>
  <c r="Q167" i="4"/>
  <c r="P167" i="4"/>
  <c r="O167" i="4"/>
  <c r="N167" i="4"/>
  <c r="M167" i="4"/>
  <c r="L167" i="4"/>
  <c r="K167" i="4"/>
  <c r="J167" i="4"/>
  <c r="Q166" i="4"/>
  <c r="P166" i="4"/>
  <c r="O166" i="4"/>
  <c r="N166" i="4"/>
  <c r="M166" i="4"/>
  <c r="L166" i="4"/>
  <c r="K166" i="4"/>
  <c r="J166" i="4"/>
  <c r="D171" i="4"/>
  <c r="C171" i="4"/>
  <c r="D170" i="4"/>
  <c r="C170" i="4"/>
  <c r="D169" i="4"/>
  <c r="C169" i="4"/>
  <c r="D168" i="4"/>
  <c r="C168" i="4"/>
  <c r="D167" i="4"/>
  <c r="C167" i="4"/>
  <c r="D166" i="4"/>
  <c r="C166" i="4"/>
  <c r="C131" i="3"/>
  <c r="C130" i="3"/>
  <c r="C129" i="3"/>
  <c r="C128" i="3"/>
  <c r="C127" i="3"/>
  <c r="C126" i="3"/>
  <c r="Q131" i="3"/>
  <c r="P131" i="3"/>
  <c r="O131" i="3"/>
  <c r="N131" i="3"/>
  <c r="M131" i="3"/>
  <c r="L131" i="3"/>
  <c r="K131" i="3"/>
  <c r="J131" i="3"/>
  <c r="Q130" i="3"/>
  <c r="P130" i="3"/>
  <c r="O130" i="3"/>
  <c r="N130" i="3"/>
  <c r="M130" i="3"/>
  <c r="L130" i="3"/>
  <c r="K130" i="3"/>
  <c r="J130" i="3"/>
  <c r="Q129" i="3"/>
  <c r="P129" i="3"/>
  <c r="O129" i="3"/>
  <c r="N129" i="3"/>
  <c r="M129" i="3"/>
  <c r="L129" i="3"/>
  <c r="K129" i="3"/>
  <c r="J129" i="3"/>
  <c r="Q128" i="3"/>
  <c r="P128" i="3"/>
  <c r="O128" i="3"/>
  <c r="N128" i="3"/>
  <c r="M128" i="3"/>
  <c r="L128" i="3"/>
  <c r="K128" i="3"/>
  <c r="J128" i="3"/>
  <c r="Q127" i="3"/>
  <c r="P127" i="3"/>
  <c r="O127" i="3"/>
  <c r="N127" i="3"/>
  <c r="M127" i="3"/>
  <c r="L127" i="3"/>
  <c r="K127" i="3"/>
  <c r="J127" i="3"/>
  <c r="Q126" i="3"/>
  <c r="P126" i="3"/>
  <c r="O126" i="3"/>
  <c r="N126" i="3"/>
  <c r="M126" i="3"/>
  <c r="L126" i="3"/>
  <c r="K126" i="3"/>
  <c r="J126" i="3"/>
  <c r="D131" i="3"/>
  <c r="D130" i="3"/>
  <c r="D129" i="3"/>
  <c r="D128" i="3"/>
  <c r="D127" i="3"/>
  <c r="D126" i="3"/>
  <c r="C235" i="8"/>
  <c r="C234" i="8"/>
  <c r="C233" i="8"/>
  <c r="C232" i="8"/>
  <c r="C231" i="8"/>
  <c r="C230" i="8"/>
  <c r="C227" i="8"/>
  <c r="C226" i="8"/>
  <c r="C225" i="8"/>
  <c r="C224" i="8"/>
  <c r="C223" i="8"/>
  <c r="C222" i="8"/>
  <c r="C221" i="8"/>
  <c r="C219" i="8"/>
  <c r="C218" i="8"/>
  <c r="C217" i="8"/>
  <c r="C216" i="8"/>
  <c r="C215" i="8"/>
  <c r="C214" i="8"/>
  <c r="C211" i="8"/>
  <c r="C210" i="8"/>
  <c r="C209" i="8"/>
  <c r="C208" i="8"/>
  <c r="C207" i="8"/>
  <c r="C206" i="8"/>
  <c r="C203" i="8"/>
  <c r="C202" i="8"/>
  <c r="C201" i="8"/>
  <c r="C200" i="8"/>
  <c r="C199" i="8"/>
  <c r="C198" i="8"/>
  <c r="C197" i="8"/>
  <c r="C195" i="8"/>
  <c r="C194" i="8"/>
  <c r="C193" i="8"/>
  <c r="C192" i="8"/>
  <c r="C191" i="8"/>
  <c r="C190" i="8"/>
  <c r="C187" i="8"/>
  <c r="C186" i="8"/>
  <c r="C185" i="8"/>
  <c r="C184" i="8"/>
  <c r="C183" i="8"/>
  <c r="C182" i="8"/>
  <c r="C179" i="8"/>
  <c r="C178" i="8"/>
  <c r="C177" i="8"/>
  <c r="C176" i="8"/>
  <c r="C175" i="8"/>
  <c r="C174" i="8"/>
  <c r="C171" i="8"/>
  <c r="C170" i="8"/>
  <c r="C169" i="8"/>
  <c r="C168" i="8"/>
  <c r="C167" i="8"/>
  <c r="C166" i="8"/>
  <c r="C163" i="8"/>
  <c r="C162" i="8"/>
  <c r="C161" i="8"/>
  <c r="C160" i="8"/>
  <c r="C159" i="8"/>
  <c r="C158" i="8"/>
  <c r="C157" i="8"/>
  <c r="C155" i="8"/>
  <c r="C154" i="8"/>
  <c r="C153" i="8"/>
  <c r="C152" i="8"/>
  <c r="C151" i="8"/>
  <c r="C150" i="8"/>
  <c r="C147" i="8"/>
  <c r="C146" i="8"/>
  <c r="C145" i="8"/>
  <c r="C144" i="8"/>
  <c r="C143" i="8"/>
  <c r="C142" i="8"/>
  <c r="C141" i="8"/>
  <c r="C139" i="8"/>
  <c r="C138" i="8"/>
  <c r="C137" i="8"/>
  <c r="C136" i="8"/>
  <c r="C135" i="8"/>
  <c r="C134" i="8"/>
  <c r="C131" i="8"/>
  <c r="C130" i="8"/>
  <c r="C129" i="8"/>
  <c r="C128" i="8"/>
  <c r="C127" i="8"/>
  <c r="C126" i="8"/>
  <c r="C107" i="8"/>
  <c r="C106" i="8"/>
  <c r="C105" i="8"/>
  <c r="C104" i="8"/>
  <c r="C103" i="8"/>
  <c r="C102" i="8"/>
  <c r="C99" i="8"/>
  <c r="C98" i="8"/>
  <c r="C97" i="8"/>
  <c r="C96" i="8"/>
  <c r="C95" i="8"/>
  <c r="C94" i="8"/>
  <c r="C91" i="8"/>
  <c r="C90" i="8"/>
  <c r="C89" i="8"/>
  <c r="C88" i="8"/>
  <c r="C87" i="8"/>
  <c r="C86" i="8"/>
  <c r="C85" i="8"/>
  <c r="C83" i="8"/>
  <c r="C82" i="8"/>
  <c r="C81" i="8"/>
  <c r="C80" i="8"/>
  <c r="C79" i="8"/>
  <c r="C78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3" i="8"/>
  <c r="C42" i="8"/>
  <c r="C41" i="8"/>
  <c r="C40" i="8"/>
  <c r="C39" i="8"/>
  <c r="C38" i="8"/>
  <c r="C37" i="8"/>
  <c r="C35" i="8"/>
  <c r="C34" i="8"/>
  <c r="C33" i="8"/>
  <c r="C32" i="8"/>
  <c r="C31" i="8"/>
  <c r="C30" i="8"/>
  <c r="C27" i="8"/>
  <c r="C26" i="8"/>
  <c r="C25" i="8"/>
  <c r="C24" i="8"/>
  <c r="C23" i="8"/>
  <c r="C22" i="8"/>
  <c r="C21" i="8"/>
  <c r="C19" i="8"/>
  <c r="C18" i="8"/>
  <c r="C17" i="8"/>
  <c r="C16" i="8"/>
  <c r="C15" i="8"/>
  <c r="C14" i="8"/>
  <c r="C235" i="7"/>
  <c r="C234" i="7"/>
  <c r="C233" i="7"/>
  <c r="C232" i="7"/>
  <c r="C231" i="7"/>
  <c r="C230" i="7"/>
  <c r="C227" i="7"/>
  <c r="C226" i="7"/>
  <c r="C225" i="7"/>
  <c r="C224" i="7"/>
  <c r="C223" i="7"/>
  <c r="C222" i="7"/>
  <c r="C221" i="7"/>
  <c r="C219" i="7"/>
  <c r="C218" i="7"/>
  <c r="C217" i="7"/>
  <c r="C216" i="7"/>
  <c r="C215" i="7"/>
  <c r="C214" i="7"/>
  <c r="C211" i="7"/>
  <c r="C210" i="7"/>
  <c r="C209" i="7"/>
  <c r="C208" i="7"/>
  <c r="C207" i="7"/>
  <c r="C206" i="7"/>
  <c r="C203" i="7"/>
  <c r="C202" i="7"/>
  <c r="C201" i="7"/>
  <c r="C200" i="7"/>
  <c r="C199" i="7"/>
  <c r="C198" i="7"/>
  <c r="C197" i="7"/>
  <c r="C195" i="7"/>
  <c r="C194" i="7"/>
  <c r="C193" i="7"/>
  <c r="C192" i="7"/>
  <c r="C191" i="7"/>
  <c r="C190" i="7"/>
  <c r="C187" i="7"/>
  <c r="C186" i="7"/>
  <c r="C185" i="7"/>
  <c r="C184" i="7"/>
  <c r="C183" i="7"/>
  <c r="C182" i="7"/>
  <c r="C179" i="7"/>
  <c r="C178" i="7"/>
  <c r="C177" i="7"/>
  <c r="C176" i="7"/>
  <c r="C175" i="7"/>
  <c r="C174" i="7"/>
  <c r="C163" i="7"/>
  <c r="C162" i="7"/>
  <c r="C161" i="7"/>
  <c r="C160" i="7"/>
  <c r="C159" i="7"/>
  <c r="C158" i="7"/>
  <c r="C157" i="7"/>
  <c r="C155" i="7"/>
  <c r="C154" i="7"/>
  <c r="C153" i="7"/>
  <c r="C152" i="7"/>
  <c r="C151" i="7"/>
  <c r="C150" i="7"/>
  <c r="C147" i="7"/>
  <c r="C146" i="7"/>
  <c r="C145" i="7"/>
  <c r="C144" i="7"/>
  <c r="C143" i="7"/>
  <c r="C142" i="7"/>
  <c r="C141" i="7"/>
  <c r="C139" i="7"/>
  <c r="C138" i="7"/>
  <c r="C137" i="7"/>
  <c r="C136" i="7"/>
  <c r="C135" i="7"/>
  <c r="C134" i="7"/>
  <c r="C131" i="7"/>
  <c r="C130" i="7"/>
  <c r="C129" i="7"/>
  <c r="C128" i="7"/>
  <c r="C127" i="7"/>
  <c r="C126" i="7"/>
  <c r="C107" i="7"/>
  <c r="C106" i="7"/>
  <c r="C105" i="7"/>
  <c r="C104" i="7"/>
  <c r="C103" i="7"/>
  <c r="C102" i="7"/>
  <c r="C101" i="7"/>
  <c r="C99" i="7"/>
  <c r="C98" i="7"/>
  <c r="C97" i="7"/>
  <c r="C96" i="7"/>
  <c r="C95" i="7"/>
  <c r="C94" i="7"/>
  <c r="C91" i="7"/>
  <c r="C90" i="7"/>
  <c r="C89" i="7"/>
  <c r="C88" i="7"/>
  <c r="C87" i="7"/>
  <c r="C86" i="7"/>
  <c r="C85" i="7"/>
  <c r="C83" i="7"/>
  <c r="C82" i="7"/>
  <c r="C81" i="7"/>
  <c r="C80" i="7"/>
  <c r="C79" i="7"/>
  <c r="C78" i="7"/>
  <c r="C75" i="7"/>
  <c r="C74" i="7"/>
  <c r="C73" i="7"/>
  <c r="C72" i="7"/>
  <c r="C71" i="7"/>
  <c r="C70" i="7"/>
  <c r="C69" i="7"/>
  <c r="C67" i="7"/>
  <c r="C66" i="7"/>
  <c r="C65" i="7"/>
  <c r="C64" i="7"/>
  <c r="C63" i="7"/>
  <c r="C62" i="7"/>
  <c r="C59" i="7"/>
  <c r="C58" i="7"/>
  <c r="C57" i="7"/>
  <c r="C56" i="7"/>
  <c r="C55" i="7"/>
  <c r="C54" i="7"/>
  <c r="C53" i="7"/>
  <c r="C51" i="7"/>
  <c r="C50" i="7"/>
  <c r="C49" i="7"/>
  <c r="C48" i="7"/>
  <c r="C47" i="7"/>
  <c r="C46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211" i="6"/>
  <c r="C210" i="6"/>
  <c r="C209" i="6"/>
  <c r="C208" i="6"/>
  <c r="C207" i="6"/>
  <c r="C206" i="6"/>
  <c r="C203" i="6"/>
  <c r="C202" i="6"/>
  <c r="C201" i="6"/>
  <c r="C200" i="6"/>
  <c r="C199" i="6"/>
  <c r="C198" i="6"/>
  <c r="C197" i="6"/>
  <c r="C195" i="6"/>
  <c r="C194" i="6"/>
  <c r="C193" i="6"/>
  <c r="C192" i="6"/>
  <c r="C191" i="6"/>
  <c r="C190" i="6"/>
  <c r="C179" i="6"/>
  <c r="C178" i="6"/>
  <c r="C177" i="6"/>
  <c r="C176" i="6"/>
  <c r="C175" i="6"/>
  <c r="C174" i="6"/>
  <c r="C173" i="6"/>
  <c r="C171" i="6"/>
  <c r="C170" i="6"/>
  <c r="C169" i="6"/>
  <c r="C168" i="6"/>
  <c r="C167" i="6"/>
  <c r="C166" i="6"/>
  <c r="C163" i="6"/>
  <c r="C162" i="6"/>
  <c r="C161" i="6"/>
  <c r="C160" i="6"/>
  <c r="C159" i="6"/>
  <c r="C158" i="6"/>
  <c r="C157" i="6"/>
  <c r="C155" i="6"/>
  <c r="C154" i="6"/>
  <c r="C153" i="6"/>
  <c r="C152" i="6"/>
  <c r="C151" i="6"/>
  <c r="C150" i="6"/>
  <c r="C147" i="6"/>
  <c r="C146" i="6"/>
  <c r="C145" i="6"/>
  <c r="C144" i="6"/>
  <c r="C143" i="6"/>
  <c r="C142" i="6"/>
  <c r="C141" i="6"/>
  <c r="C139" i="6"/>
  <c r="C138" i="6"/>
  <c r="C137" i="6"/>
  <c r="C136" i="6"/>
  <c r="C135" i="6"/>
  <c r="C134" i="6"/>
  <c r="C123" i="6"/>
  <c r="C122" i="6"/>
  <c r="C121" i="6"/>
  <c r="C120" i="6"/>
  <c r="C119" i="6"/>
  <c r="C118" i="6"/>
  <c r="C117" i="6"/>
  <c r="C115" i="6"/>
  <c r="C114" i="6"/>
  <c r="C113" i="6"/>
  <c r="C112" i="6"/>
  <c r="C111" i="6"/>
  <c r="C110" i="6"/>
  <c r="C91" i="6"/>
  <c r="C90" i="6"/>
  <c r="C89" i="6"/>
  <c r="C88" i="6"/>
  <c r="C87" i="6"/>
  <c r="C86" i="6"/>
  <c r="C85" i="6"/>
  <c r="C83" i="6"/>
  <c r="C82" i="6"/>
  <c r="C81" i="6"/>
  <c r="C80" i="6"/>
  <c r="C79" i="6"/>
  <c r="C75" i="6"/>
  <c r="C74" i="6"/>
  <c r="C73" i="6"/>
  <c r="C72" i="6"/>
  <c r="C71" i="6"/>
  <c r="C70" i="6"/>
  <c r="C69" i="6"/>
  <c r="C67" i="6"/>
  <c r="C66" i="6"/>
  <c r="C65" i="6"/>
  <c r="C64" i="6"/>
  <c r="C63" i="6"/>
  <c r="C62" i="6"/>
  <c r="C59" i="6"/>
  <c r="C58" i="6"/>
  <c r="C57" i="6"/>
  <c r="C56" i="6"/>
  <c r="C55" i="6"/>
  <c r="C54" i="6"/>
  <c r="C53" i="6"/>
  <c r="C51" i="6"/>
  <c r="C50" i="6"/>
  <c r="C49" i="6"/>
  <c r="C48" i="6"/>
  <c r="C47" i="6"/>
  <c r="C46" i="6"/>
  <c r="C43" i="6"/>
  <c r="C42" i="6"/>
  <c r="C41" i="6"/>
  <c r="C40" i="6"/>
  <c r="C39" i="6"/>
  <c r="C38" i="6"/>
  <c r="C37" i="6"/>
  <c r="C35" i="6"/>
  <c r="C34" i="6"/>
  <c r="C33" i="6"/>
  <c r="C32" i="6"/>
  <c r="C31" i="6"/>
  <c r="C30" i="6"/>
  <c r="C27" i="6"/>
  <c r="C26" i="6"/>
  <c r="C25" i="6"/>
  <c r="C24" i="6"/>
  <c r="C23" i="6"/>
  <c r="C22" i="6"/>
  <c r="C21" i="6"/>
  <c r="C19" i="6"/>
  <c r="C18" i="6"/>
  <c r="C17" i="6"/>
  <c r="C16" i="6"/>
  <c r="C15" i="6"/>
  <c r="C14" i="6"/>
  <c r="C235" i="4"/>
  <c r="C234" i="4"/>
  <c r="C233" i="4"/>
  <c r="C232" i="4"/>
  <c r="C231" i="4"/>
  <c r="C230" i="4"/>
  <c r="C227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1" i="4"/>
  <c r="C210" i="4"/>
  <c r="C209" i="4"/>
  <c r="C208" i="4"/>
  <c r="C207" i="4"/>
  <c r="C206" i="4"/>
  <c r="C203" i="4"/>
  <c r="C202" i="4"/>
  <c r="C201" i="4"/>
  <c r="C200" i="4"/>
  <c r="C199" i="4"/>
  <c r="C198" i="4"/>
  <c r="C197" i="4"/>
  <c r="C195" i="4"/>
  <c r="C194" i="4"/>
  <c r="C193" i="4"/>
  <c r="C192" i="4"/>
  <c r="C191" i="4"/>
  <c r="C190" i="4"/>
  <c r="C187" i="4"/>
  <c r="C186" i="4"/>
  <c r="C185" i="4"/>
  <c r="C184" i="4"/>
  <c r="C183" i="4"/>
  <c r="C182" i="4"/>
  <c r="C179" i="4"/>
  <c r="C178" i="4"/>
  <c r="C177" i="4"/>
  <c r="C176" i="4"/>
  <c r="C175" i="4"/>
  <c r="C174" i="4"/>
  <c r="C163" i="4"/>
  <c r="C162" i="4"/>
  <c r="C161" i="4"/>
  <c r="C160" i="4"/>
  <c r="C159" i="4"/>
  <c r="C158" i="4"/>
  <c r="C157" i="4"/>
  <c r="C155" i="4"/>
  <c r="C154" i="4"/>
  <c r="C153" i="4"/>
  <c r="C152" i="4"/>
  <c r="C151" i="4"/>
  <c r="C150" i="4"/>
  <c r="C147" i="4"/>
  <c r="C146" i="4"/>
  <c r="C145" i="4"/>
  <c r="C144" i="4"/>
  <c r="C143" i="4"/>
  <c r="C142" i="4"/>
  <c r="C141" i="4"/>
  <c r="C139" i="4"/>
  <c r="C138" i="4"/>
  <c r="C137" i="4"/>
  <c r="C136" i="4"/>
  <c r="C135" i="4"/>
  <c r="C134" i="4"/>
  <c r="C131" i="4"/>
  <c r="C130" i="4"/>
  <c r="C129" i="4"/>
  <c r="C128" i="4"/>
  <c r="C127" i="4"/>
  <c r="C126" i="4"/>
  <c r="C107" i="4"/>
  <c r="C106" i="4"/>
  <c r="C105" i="4"/>
  <c r="C104" i="4"/>
  <c r="C103" i="4"/>
  <c r="C102" i="4"/>
  <c r="C101" i="4"/>
  <c r="C99" i="4"/>
  <c r="C98" i="4"/>
  <c r="C97" i="4"/>
  <c r="C96" i="4"/>
  <c r="C95" i="4"/>
  <c r="C94" i="4"/>
  <c r="C91" i="4"/>
  <c r="C90" i="4"/>
  <c r="C89" i="4"/>
  <c r="C88" i="4"/>
  <c r="C87" i="4"/>
  <c r="C86" i="4"/>
  <c r="C85" i="4"/>
  <c r="C83" i="4"/>
  <c r="C82" i="4"/>
  <c r="C81" i="4"/>
  <c r="C80" i="4"/>
  <c r="C79" i="4"/>
  <c r="C78" i="4"/>
  <c r="C75" i="4"/>
  <c r="C74" i="4"/>
  <c r="C73" i="4"/>
  <c r="C72" i="4"/>
  <c r="C71" i="4"/>
  <c r="C70" i="4"/>
  <c r="C69" i="4"/>
  <c r="C67" i="4"/>
  <c r="C66" i="4"/>
  <c r="C65" i="4"/>
  <c r="C64" i="4"/>
  <c r="C63" i="4"/>
  <c r="C62" i="4"/>
  <c r="C59" i="4"/>
  <c r="C58" i="4"/>
  <c r="C57" i="4"/>
  <c r="C56" i="4"/>
  <c r="C55" i="4"/>
  <c r="C54" i="4"/>
  <c r="C53" i="4"/>
  <c r="C51" i="4"/>
  <c r="C50" i="4"/>
  <c r="C49" i="4"/>
  <c r="C48" i="4"/>
  <c r="C47" i="4"/>
  <c r="C46" i="4"/>
  <c r="C43" i="4"/>
  <c r="C42" i="4"/>
  <c r="C41" i="4"/>
  <c r="C40" i="4"/>
  <c r="C39" i="4"/>
  <c r="C38" i="4"/>
  <c r="C37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9" i="4"/>
  <c r="C18" i="4"/>
  <c r="C17" i="4"/>
  <c r="C16" i="4"/>
  <c r="C15" i="4"/>
  <c r="C14" i="4"/>
  <c r="C211" i="3"/>
  <c r="C210" i="3"/>
  <c r="C209" i="3"/>
  <c r="C208" i="3"/>
  <c r="C207" i="3"/>
  <c r="C206" i="3"/>
  <c r="C203" i="3"/>
  <c r="AA119" i="3" s="1"/>
  <c r="C202" i="3"/>
  <c r="AA118" i="3" s="1"/>
  <c r="C201" i="3"/>
  <c r="AA117" i="3" s="1"/>
  <c r="C200" i="3"/>
  <c r="AA116" i="3" s="1"/>
  <c r="C199" i="3"/>
  <c r="C198" i="3"/>
  <c r="C197" i="3"/>
  <c r="C195" i="3"/>
  <c r="W119" i="3" s="1"/>
  <c r="C194" i="3"/>
  <c r="W118" i="3" s="1"/>
  <c r="C193" i="3"/>
  <c r="W117" i="3" s="1"/>
  <c r="C192" i="3"/>
  <c r="W116" i="3" s="1"/>
  <c r="C191" i="3"/>
  <c r="C190" i="3"/>
  <c r="C179" i="3"/>
  <c r="C178" i="3"/>
  <c r="C177" i="3"/>
  <c r="C176" i="3"/>
  <c r="C175" i="3"/>
  <c r="C174" i="3"/>
  <c r="C173" i="3"/>
  <c r="C171" i="3"/>
  <c r="C170" i="3"/>
  <c r="C169" i="3"/>
  <c r="C168" i="3"/>
  <c r="C167" i="3"/>
  <c r="C166" i="3"/>
  <c r="C163" i="3"/>
  <c r="C162" i="3"/>
  <c r="C161" i="3"/>
  <c r="C160" i="3"/>
  <c r="C159" i="3"/>
  <c r="C158" i="3"/>
  <c r="C157" i="3"/>
  <c r="C155" i="3"/>
  <c r="C154" i="3"/>
  <c r="C153" i="3"/>
  <c r="C152" i="3"/>
  <c r="C151" i="3"/>
  <c r="C150" i="3"/>
  <c r="C147" i="3"/>
  <c r="C146" i="3"/>
  <c r="C145" i="3"/>
  <c r="C144" i="3"/>
  <c r="C143" i="3"/>
  <c r="C142" i="3"/>
  <c r="C141" i="3"/>
  <c r="C139" i="3"/>
  <c r="C138" i="3"/>
  <c r="C137" i="3"/>
  <c r="C136" i="3"/>
  <c r="C135" i="3"/>
  <c r="C134" i="3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91" i="3"/>
  <c r="C90" i="3"/>
  <c r="C89" i="3"/>
  <c r="C88" i="3"/>
  <c r="C87" i="3"/>
  <c r="C86" i="3"/>
  <c r="C85" i="3"/>
  <c r="C83" i="3"/>
  <c r="C82" i="3"/>
  <c r="C81" i="3"/>
  <c r="C80" i="3"/>
  <c r="C79" i="3"/>
  <c r="C78" i="3"/>
  <c r="C75" i="3"/>
  <c r="C74" i="3"/>
  <c r="C73" i="3"/>
  <c r="C72" i="3"/>
  <c r="C71" i="3"/>
  <c r="C70" i="3"/>
  <c r="C69" i="3"/>
  <c r="C67" i="3"/>
  <c r="C66" i="3"/>
  <c r="C65" i="3"/>
  <c r="C64" i="3"/>
  <c r="C63" i="3"/>
  <c r="C62" i="3"/>
  <c r="C59" i="3"/>
  <c r="C58" i="3"/>
  <c r="C57" i="3"/>
  <c r="C56" i="3"/>
  <c r="C55" i="3"/>
  <c r="C54" i="3"/>
  <c r="C53" i="3"/>
  <c r="C51" i="3"/>
  <c r="C50" i="3"/>
  <c r="C49" i="3"/>
  <c r="C48" i="3"/>
  <c r="C47" i="3"/>
  <c r="C46" i="3"/>
  <c r="C43" i="3"/>
  <c r="C42" i="3"/>
  <c r="C41" i="3"/>
  <c r="C40" i="3"/>
  <c r="C39" i="3"/>
  <c r="C38" i="3"/>
  <c r="C37" i="3"/>
  <c r="C35" i="3"/>
  <c r="C34" i="3"/>
  <c r="C33" i="3"/>
  <c r="C32" i="3"/>
  <c r="C31" i="3"/>
  <c r="C30" i="3"/>
  <c r="C27" i="3"/>
  <c r="C26" i="3"/>
  <c r="C25" i="3"/>
  <c r="C24" i="3"/>
  <c r="C23" i="3"/>
  <c r="C22" i="3"/>
  <c r="C21" i="3"/>
  <c r="C19" i="3"/>
  <c r="C18" i="3"/>
  <c r="C17" i="3"/>
  <c r="C16" i="3"/>
  <c r="C15" i="3"/>
  <c r="C14" i="3"/>
  <c r="I38" i="2"/>
  <c r="J1" i="3" s="1"/>
  <c r="AC152" i="10"/>
  <c r="AD152" i="10"/>
  <c r="AG152" i="10"/>
  <c r="AC153" i="10"/>
  <c r="AD153" i="10"/>
  <c r="AG153" i="10"/>
  <c r="AC154" i="10"/>
  <c r="AD154" i="10"/>
  <c r="AG154" i="10"/>
  <c r="AC155" i="10"/>
  <c r="AD155" i="10"/>
  <c r="AG155" i="10"/>
  <c r="AC156" i="10"/>
  <c r="AD156" i="10"/>
  <c r="AG156" i="10"/>
  <c r="AC157" i="10"/>
  <c r="AD157" i="10"/>
  <c r="AG157" i="10"/>
  <c r="AC158" i="10"/>
  <c r="AD158" i="10"/>
  <c r="AG158" i="10"/>
  <c r="AC159" i="10"/>
  <c r="AD159" i="10"/>
  <c r="AG159" i="10"/>
  <c r="AC160" i="10"/>
  <c r="AD160" i="10"/>
  <c r="AG160" i="10"/>
  <c r="AC161" i="10"/>
  <c r="AD161" i="10"/>
  <c r="AG161" i="10"/>
  <c r="AC162" i="10"/>
  <c r="AD162" i="10"/>
  <c r="AG162" i="10"/>
  <c r="AC163" i="10"/>
  <c r="AD163" i="10"/>
  <c r="AG163" i="10"/>
  <c r="AC164" i="10"/>
  <c r="AD164" i="10"/>
  <c r="AG164" i="10"/>
  <c r="AC165" i="10"/>
  <c r="AD165" i="10"/>
  <c r="AG165" i="10"/>
  <c r="AC166" i="10"/>
  <c r="AD166" i="10"/>
  <c r="AG166" i="10"/>
  <c r="AC167" i="10"/>
  <c r="AD167" i="10"/>
  <c r="AG167" i="10"/>
  <c r="AC168" i="10"/>
  <c r="AD168" i="10"/>
  <c r="AG168" i="10"/>
  <c r="AC169" i="10"/>
  <c r="AD169" i="10"/>
  <c r="AG169" i="10"/>
  <c r="AC170" i="10"/>
  <c r="AD170" i="10"/>
  <c r="AG170" i="10"/>
  <c r="AC171" i="10"/>
  <c r="AD171" i="10"/>
  <c r="AG171" i="10"/>
  <c r="AC172" i="10"/>
  <c r="AD172" i="10"/>
  <c r="AG172" i="10"/>
  <c r="AC173" i="10"/>
  <c r="AD173" i="10"/>
  <c r="AG173" i="10"/>
  <c r="AC174" i="10"/>
  <c r="AD174" i="10"/>
  <c r="AG174" i="10"/>
  <c r="AC175" i="10"/>
  <c r="AD175" i="10"/>
  <c r="AG175" i="10"/>
  <c r="AC176" i="10"/>
  <c r="AD176" i="10"/>
  <c r="AG176" i="10"/>
  <c r="AC177" i="10"/>
  <c r="AD177" i="10"/>
  <c r="AG177" i="10"/>
  <c r="AC178" i="10"/>
  <c r="AD178" i="10"/>
  <c r="AG178" i="10"/>
  <c r="AC179" i="10"/>
  <c r="AD179" i="10"/>
  <c r="AG179" i="10"/>
  <c r="AC180" i="10"/>
  <c r="AD180" i="10"/>
  <c r="AG180" i="10"/>
  <c r="AC181" i="10"/>
  <c r="AD181" i="10"/>
  <c r="AG181" i="10"/>
  <c r="AC182" i="10"/>
  <c r="AD182" i="10"/>
  <c r="AG182" i="10"/>
  <c r="AC183" i="10"/>
  <c r="AD183" i="10"/>
  <c r="AG183" i="10"/>
  <c r="AC184" i="10"/>
  <c r="AD184" i="10"/>
  <c r="AG184" i="10"/>
  <c r="AC185" i="10"/>
  <c r="AD185" i="10"/>
  <c r="AG185" i="10"/>
  <c r="AC186" i="10"/>
  <c r="AD186" i="10"/>
  <c r="AG186" i="10"/>
  <c r="AC187" i="10"/>
  <c r="AD187" i="10"/>
  <c r="AG187" i="10"/>
  <c r="AC188" i="10"/>
  <c r="AD188" i="10"/>
  <c r="AG188" i="10"/>
  <c r="AC189" i="10"/>
  <c r="AD189" i="10"/>
  <c r="AG189" i="10"/>
  <c r="AC190" i="10"/>
  <c r="AD190" i="10"/>
  <c r="AG190" i="10"/>
  <c r="AC191" i="10"/>
  <c r="AD191" i="10"/>
  <c r="AG191" i="10"/>
  <c r="AC192" i="10"/>
  <c r="AD192" i="10"/>
  <c r="AG192" i="10"/>
  <c r="AC193" i="10"/>
  <c r="AD193" i="10"/>
  <c r="AG193" i="10"/>
  <c r="AC194" i="10"/>
  <c r="AD194" i="10"/>
  <c r="AG194" i="10"/>
  <c r="AC195" i="10"/>
  <c r="AD195" i="10"/>
  <c r="AG195" i="10"/>
  <c r="AC196" i="10"/>
  <c r="AD196" i="10"/>
  <c r="AG196" i="10"/>
  <c r="AC197" i="10"/>
  <c r="AD197" i="10"/>
  <c r="AG197" i="10"/>
  <c r="AC198" i="10"/>
  <c r="AD198" i="10"/>
  <c r="AG198" i="10"/>
  <c r="AC199" i="10"/>
  <c r="AD199" i="10"/>
  <c r="AG199" i="10"/>
  <c r="AC200" i="10"/>
  <c r="AD200" i="10"/>
  <c r="AG200" i="10"/>
  <c r="AC201" i="10"/>
  <c r="AD201" i="10"/>
  <c r="AG201" i="10"/>
  <c r="AG151" i="10"/>
  <c r="AD151" i="10"/>
  <c r="AC151" i="10"/>
  <c r="W152" i="10"/>
  <c r="X152" i="10"/>
  <c r="AA152" i="10"/>
  <c r="W153" i="10"/>
  <c r="X153" i="10"/>
  <c r="AA153" i="10"/>
  <c r="W154" i="10"/>
  <c r="X154" i="10"/>
  <c r="AA154" i="10"/>
  <c r="W155" i="10"/>
  <c r="X155" i="10"/>
  <c r="AA155" i="10"/>
  <c r="W156" i="10"/>
  <c r="X156" i="10"/>
  <c r="AA156" i="10"/>
  <c r="W157" i="10"/>
  <c r="X157" i="10"/>
  <c r="AA157" i="10"/>
  <c r="W158" i="10"/>
  <c r="X158" i="10"/>
  <c r="AA158" i="10"/>
  <c r="W159" i="10"/>
  <c r="X159" i="10"/>
  <c r="AA159" i="10"/>
  <c r="W160" i="10"/>
  <c r="X160" i="10"/>
  <c r="AA160" i="10"/>
  <c r="W161" i="10"/>
  <c r="X161" i="10"/>
  <c r="AA161" i="10"/>
  <c r="W162" i="10"/>
  <c r="X162" i="10"/>
  <c r="AA162" i="10"/>
  <c r="W163" i="10"/>
  <c r="X163" i="10"/>
  <c r="AA163" i="10"/>
  <c r="W164" i="10"/>
  <c r="X164" i="10"/>
  <c r="AA164" i="10"/>
  <c r="W165" i="10"/>
  <c r="X165" i="10"/>
  <c r="AA165" i="10"/>
  <c r="W166" i="10"/>
  <c r="X166" i="10"/>
  <c r="AA166" i="10"/>
  <c r="W167" i="10"/>
  <c r="X167" i="10"/>
  <c r="AA167" i="10"/>
  <c r="W168" i="10"/>
  <c r="X168" i="10"/>
  <c r="AA168" i="10"/>
  <c r="W169" i="10"/>
  <c r="X169" i="10"/>
  <c r="AA169" i="10"/>
  <c r="W170" i="10"/>
  <c r="X170" i="10"/>
  <c r="AA170" i="10"/>
  <c r="W171" i="10"/>
  <c r="X171" i="10"/>
  <c r="AA171" i="10"/>
  <c r="W172" i="10"/>
  <c r="X172" i="10"/>
  <c r="AA172" i="10"/>
  <c r="W173" i="10"/>
  <c r="X173" i="10"/>
  <c r="AA173" i="10"/>
  <c r="W174" i="10"/>
  <c r="X174" i="10"/>
  <c r="AA174" i="10"/>
  <c r="W175" i="10"/>
  <c r="X175" i="10"/>
  <c r="AA175" i="10"/>
  <c r="W176" i="10"/>
  <c r="X176" i="10"/>
  <c r="AA176" i="10"/>
  <c r="W177" i="10"/>
  <c r="X177" i="10"/>
  <c r="AA177" i="10"/>
  <c r="W178" i="10"/>
  <c r="X178" i="10"/>
  <c r="AA178" i="10"/>
  <c r="W179" i="10"/>
  <c r="X179" i="10"/>
  <c r="AA179" i="10"/>
  <c r="W180" i="10"/>
  <c r="X180" i="10"/>
  <c r="AA180" i="10"/>
  <c r="W181" i="10"/>
  <c r="X181" i="10"/>
  <c r="AA181" i="10"/>
  <c r="W182" i="10"/>
  <c r="X182" i="10"/>
  <c r="AA182" i="10"/>
  <c r="W183" i="10"/>
  <c r="X183" i="10"/>
  <c r="AA183" i="10"/>
  <c r="W184" i="10"/>
  <c r="X184" i="10"/>
  <c r="AA184" i="10"/>
  <c r="W185" i="10"/>
  <c r="X185" i="10"/>
  <c r="AA185" i="10"/>
  <c r="W186" i="10"/>
  <c r="X186" i="10"/>
  <c r="AA186" i="10"/>
  <c r="W187" i="10"/>
  <c r="X187" i="10"/>
  <c r="AA187" i="10"/>
  <c r="W188" i="10"/>
  <c r="X188" i="10"/>
  <c r="AA188" i="10"/>
  <c r="W189" i="10"/>
  <c r="X189" i="10"/>
  <c r="AA189" i="10"/>
  <c r="W190" i="10"/>
  <c r="X190" i="10"/>
  <c r="AA190" i="10"/>
  <c r="W191" i="10"/>
  <c r="X191" i="10"/>
  <c r="AA191" i="10"/>
  <c r="W192" i="10"/>
  <c r="X192" i="10"/>
  <c r="AA192" i="10"/>
  <c r="W193" i="10"/>
  <c r="X193" i="10"/>
  <c r="AA193" i="10"/>
  <c r="W194" i="10"/>
  <c r="X194" i="10"/>
  <c r="AA194" i="10"/>
  <c r="W195" i="10"/>
  <c r="X195" i="10"/>
  <c r="AA195" i="10"/>
  <c r="W196" i="10"/>
  <c r="X196" i="10"/>
  <c r="AA196" i="10"/>
  <c r="W197" i="10"/>
  <c r="X197" i="10"/>
  <c r="AA197" i="10"/>
  <c r="W198" i="10"/>
  <c r="X198" i="10"/>
  <c r="AA198" i="10"/>
  <c r="W199" i="10"/>
  <c r="X199" i="10"/>
  <c r="AA199" i="10"/>
  <c r="W200" i="10"/>
  <c r="X200" i="10"/>
  <c r="AA200" i="10"/>
  <c r="W201" i="10"/>
  <c r="X201" i="10"/>
  <c r="AA201" i="10"/>
  <c r="W202" i="10"/>
  <c r="X202" i="10"/>
  <c r="AA202" i="10"/>
  <c r="W203" i="10"/>
  <c r="X203" i="10"/>
  <c r="AA203" i="10"/>
  <c r="W204" i="10"/>
  <c r="X204" i="10"/>
  <c r="AA204" i="10"/>
  <c r="W205" i="10"/>
  <c r="X205" i="10"/>
  <c r="AA205" i="10"/>
  <c r="W206" i="10"/>
  <c r="X206" i="10"/>
  <c r="AA206" i="10"/>
  <c r="W207" i="10"/>
  <c r="X207" i="10"/>
  <c r="AA207" i="10"/>
  <c r="W208" i="10"/>
  <c r="X208" i="10"/>
  <c r="AA208" i="10"/>
  <c r="W209" i="10"/>
  <c r="X209" i="10"/>
  <c r="AA209" i="10"/>
  <c r="W210" i="10"/>
  <c r="X210" i="10"/>
  <c r="AA210" i="10"/>
  <c r="W211" i="10"/>
  <c r="X211" i="10"/>
  <c r="AA211" i="10"/>
  <c r="W212" i="10"/>
  <c r="X212" i="10"/>
  <c r="AA212" i="10"/>
  <c r="W213" i="10"/>
  <c r="X213" i="10"/>
  <c r="AA213" i="10"/>
  <c r="W214" i="10"/>
  <c r="X214" i="10"/>
  <c r="AA214" i="10"/>
  <c r="W215" i="10"/>
  <c r="X215" i="10"/>
  <c r="AA215" i="10"/>
  <c r="W216" i="10"/>
  <c r="X216" i="10"/>
  <c r="AA216" i="10"/>
  <c r="W217" i="10"/>
  <c r="X217" i="10"/>
  <c r="AA217" i="10"/>
  <c r="W218" i="10"/>
  <c r="X218" i="10"/>
  <c r="AA218" i="10"/>
  <c r="W219" i="10"/>
  <c r="X219" i="10"/>
  <c r="AA219" i="10"/>
  <c r="W220" i="10"/>
  <c r="X220" i="10"/>
  <c r="AA220" i="10"/>
  <c r="AA151" i="10"/>
  <c r="X151" i="10"/>
  <c r="W151" i="10"/>
  <c r="AC77" i="10"/>
  <c r="AD77" i="10"/>
  <c r="AG77" i="10"/>
  <c r="AC78" i="10"/>
  <c r="AD78" i="10"/>
  <c r="AG78" i="10"/>
  <c r="AC79" i="10"/>
  <c r="AD79" i="10"/>
  <c r="AG79" i="10"/>
  <c r="AC80" i="10"/>
  <c r="AD80" i="10"/>
  <c r="AG80" i="10"/>
  <c r="AC81" i="10"/>
  <c r="AD81" i="10"/>
  <c r="AG81" i="10"/>
  <c r="AC82" i="10"/>
  <c r="AD82" i="10"/>
  <c r="AG82" i="10"/>
  <c r="AC83" i="10"/>
  <c r="AD83" i="10"/>
  <c r="AG83" i="10"/>
  <c r="AC84" i="10"/>
  <c r="AD84" i="10"/>
  <c r="AG84" i="10"/>
  <c r="AC85" i="10"/>
  <c r="AD85" i="10"/>
  <c r="AG85" i="10"/>
  <c r="AC86" i="10"/>
  <c r="AD86" i="10"/>
  <c r="AG86" i="10"/>
  <c r="AC87" i="10"/>
  <c r="AD87" i="10"/>
  <c r="AG87" i="10"/>
  <c r="AC88" i="10"/>
  <c r="AD88" i="10"/>
  <c r="AG88" i="10"/>
  <c r="AC89" i="10"/>
  <c r="AD89" i="10"/>
  <c r="AG89" i="10"/>
  <c r="AC90" i="10"/>
  <c r="AD90" i="10"/>
  <c r="AG90" i="10"/>
  <c r="AC91" i="10"/>
  <c r="AD91" i="10"/>
  <c r="AG91" i="10"/>
  <c r="AC92" i="10"/>
  <c r="AD92" i="10"/>
  <c r="AG92" i="10"/>
  <c r="AC93" i="10"/>
  <c r="AD93" i="10"/>
  <c r="AG93" i="10"/>
  <c r="AC94" i="10"/>
  <c r="AD94" i="10"/>
  <c r="AG94" i="10"/>
  <c r="AC95" i="10"/>
  <c r="AD95" i="10"/>
  <c r="AG95" i="10"/>
  <c r="AC96" i="10"/>
  <c r="AD96" i="10"/>
  <c r="AG96" i="10"/>
  <c r="AC97" i="10"/>
  <c r="AD97" i="10"/>
  <c r="AG97" i="10"/>
  <c r="AC98" i="10"/>
  <c r="AD98" i="10"/>
  <c r="AG98" i="10"/>
  <c r="AC99" i="10"/>
  <c r="AD99" i="10"/>
  <c r="AG99" i="10"/>
  <c r="AC100" i="10"/>
  <c r="AD100" i="10"/>
  <c r="AG100" i="10"/>
  <c r="AC101" i="10"/>
  <c r="AD101" i="10"/>
  <c r="AG101" i="10"/>
  <c r="AC102" i="10"/>
  <c r="AD102" i="10"/>
  <c r="AG102" i="10"/>
  <c r="AC103" i="10"/>
  <c r="AD103" i="10"/>
  <c r="AG103" i="10"/>
  <c r="AC104" i="10"/>
  <c r="AD104" i="10"/>
  <c r="AG104" i="10"/>
  <c r="AC105" i="10"/>
  <c r="AD105" i="10"/>
  <c r="AG105" i="10"/>
  <c r="AC106" i="10"/>
  <c r="AD106" i="10"/>
  <c r="AG106" i="10"/>
  <c r="AC107" i="10"/>
  <c r="AD107" i="10"/>
  <c r="AG107" i="10"/>
  <c r="AC108" i="10"/>
  <c r="AD108" i="10"/>
  <c r="AG108" i="10"/>
  <c r="AC109" i="10"/>
  <c r="AD109" i="10"/>
  <c r="AG109" i="10"/>
  <c r="AC110" i="10"/>
  <c r="AD110" i="10"/>
  <c r="AG110" i="10"/>
  <c r="AC111" i="10"/>
  <c r="AD111" i="10"/>
  <c r="AG111" i="10"/>
  <c r="AC112" i="10"/>
  <c r="AD112" i="10"/>
  <c r="AG112" i="10"/>
  <c r="AC113" i="10"/>
  <c r="AD113" i="10"/>
  <c r="AG113" i="10"/>
  <c r="AC114" i="10"/>
  <c r="AD114" i="10"/>
  <c r="AG114" i="10"/>
  <c r="AC115" i="10"/>
  <c r="AD115" i="10"/>
  <c r="AG115" i="10"/>
  <c r="AC116" i="10"/>
  <c r="AD116" i="10"/>
  <c r="AG116" i="10"/>
  <c r="AC117" i="10"/>
  <c r="AD117" i="10"/>
  <c r="AG117" i="10"/>
  <c r="AC118" i="10"/>
  <c r="AD118" i="10"/>
  <c r="AG118" i="10"/>
  <c r="AC119" i="10"/>
  <c r="AD119" i="10"/>
  <c r="AG119" i="10"/>
  <c r="AC120" i="10"/>
  <c r="AD120" i="10"/>
  <c r="AG120" i="10"/>
  <c r="AC121" i="10"/>
  <c r="AD121" i="10"/>
  <c r="AG121" i="10"/>
  <c r="AC122" i="10"/>
  <c r="AD122" i="10"/>
  <c r="AG122" i="10"/>
  <c r="AC123" i="10"/>
  <c r="AD123" i="10"/>
  <c r="AG123" i="10"/>
  <c r="AC124" i="10"/>
  <c r="AD124" i="10"/>
  <c r="AG124" i="10"/>
  <c r="AC125" i="10"/>
  <c r="AD125" i="10"/>
  <c r="AG125" i="10"/>
  <c r="AC126" i="10"/>
  <c r="AD126" i="10"/>
  <c r="AG126" i="10"/>
  <c r="AC127" i="10"/>
  <c r="AD127" i="10"/>
  <c r="AG127" i="10"/>
  <c r="AC128" i="10"/>
  <c r="AD128" i="10"/>
  <c r="AG128" i="10"/>
  <c r="AC129" i="10"/>
  <c r="AD129" i="10"/>
  <c r="AG129" i="10"/>
  <c r="AC130" i="10"/>
  <c r="AD130" i="10"/>
  <c r="AG130" i="10"/>
  <c r="AC131" i="10"/>
  <c r="AD131" i="10"/>
  <c r="AG131" i="10"/>
  <c r="AC132" i="10"/>
  <c r="AD132" i="10"/>
  <c r="AG132" i="10"/>
  <c r="AC133" i="10"/>
  <c r="AD133" i="10"/>
  <c r="AG133" i="10"/>
  <c r="AC134" i="10"/>
  <c r="AD134" i="10"/>
  <c r="AG134" i="10"/>
  <c r="AC135" i="10"/>
  <c r="AD135" i="10"/>
  <c r="AG135" i="10"/>
  <c r="AC136" i="10"/>
  <c r="AD136" i="10"/>
  <c r="AG136" i="10"/>
  <c r="AC137" i="10"/>
  <c r="AD137" i="10"/>
  <c r="AG137" i="10"/>
  <c r="AC138" i="10"/>
  <c r="AD138" i="10"/>
  <c r="AG138" i="10"/>
  <c r="AC139" i="10"/>
  <c r="AD139" i="10"/>
  <c r="AG139" i="10"/>
  <c r="AC140" i="10"/>
  <c r="AD140" i="10"/>
  <c r="AG140" i="10"/>
  <c r="AC141" i="10"/>
  <c r="AD141" i="10"/>
  <c r="AG141" i="10"/>
  <c r="AC142" i="10"/>
  <c r="AD142" i="10"/>
  <c r="AG142" i="10"/>
  <c r="AC143" i="10"/>
  <c r="AD143" i="10"/>
  <c r="AG143" i="10"/>
  <c r="AC144" i="10"/>
  <c r="AD144" i="10"/>
  <c r="AG144" i="10"/>
  <c r="AC145" i="10"/>
  <c r="AD145" i="10"/>
  <c r="AG145" i="10"/>
  <c r="AC146" i="10"/>
  <c r="AD146" i="10"/>
  <c r="AG146" i="10"/>
  <c r="AG76" i="10"/>
  <c r="AD76" i="10"/>
  <c r="AC76" i="10"/>
  <c r="W77" i="10"/>
  <c r="X77" i="10"/>
  <c r="AA77" i="10"/>
  <c r="W78" i="10"/>
  <c r="X78" i="10"/>
  <c r="AA78" i="10"/>
  <c r="W79" i="10"/>
  <c r="X79" i="10"/>
  <c r="AA79" i="10"/>
  <c r="W80" i="10"/>
  <c r="X80" i="10"/>
  <c r="AA80" i="10"/>
  <c r="W81" i="10"/>
  <c r="X81" i="10"/>
  <c r="AA81" i="10"/>
  <c r="W82" i="10"/>
  <c r="X82" i="10"/>
  <c r="AA82" i="10"/>
  <c r="W83" i="10"/>
  <c r="X83" i="10"/>
  <c r="AA83" i="10"/>
  <c r="W84" i="10"/>
  <c r="X84" i="10"/>
  <c r="AA84" i="10"/>
  <c r="W85" i="10"/>
  <c r="X85" i="10"/>
  <c r="AA85" i="10"/>
  <c r="W86" i="10"/>
  <c r="X86" i="10"/>
  <c r="AA86" i="10"/>
  <c r="W87" i="10"/>
  <c r="X87" i="10"/>
  <c r="AA87" i="10"/>
  <c r="W88" i="10"/>
  <c r="X88" i="10"/>
  <c r="AA88" i="10"/>
  <c r="W89" i="10"/>
  <c r="X89" i="10"/>
  <c r="AA89" i="10"/>
  <c r="W90" i="10"/>
  <c r="X90" i="10"/>
  <c r="AA90" i="10"/>
  <c r="W91" i="10"/>
  <c r="X91" i="10"/>
  <c r="AA91" i="10"/>
  <c r="W92" i="10"/>
  <c r="X92" i="10"/>
  <c r="AA92" i="10"/>
  <c r="W93" i="10"/>
  <c r="X93" i="10"/>
  <c r="AA93" i="10"/>
  <c r="W94" i="10"/>
  <c r="X94" i="10"/>
  <c r="AA94" i="10"/>
  <c r="W95" i="10"/>
  <c r="X95" i="10"/>
  <c r="AA95" i="10"/>
  <c r="W96" i="10"/>
  <c r="X96" i="10"/>
  <c r="AA96" i="10"/>
  <c r="W97" i="10"/>
  <c r="X97" i="10"/>
  <c r="AA97" i="10"/>
  <c r="W98" i="10"/>
  <c r="X98" i="10"/>
  <c r="AA98" i="10"/>
  <c r="W99" i="10"/>
  <c r="X99" i="10"/>
  <c r="AA99" i="10"/>
  <c r="W100" i="10"/>
  <c r="X100" i="10"/>
  <c r="AA100" i="10"/>
  <c r="W101" i="10"/>
  <c r="X101" i="10"/>
  <c r="AA101" i="10"/>
  <c r="W102" i="10"/>
  <c r="X102" i="10"/>
  <c r="AA102" i="10"/>
  <c r="W103" i="10"/>
  <c r="X103" i="10"/>
  <c r="AA103" i="10"/>
  <c r="W104" i="10"/>
  <c r="X104" i="10"/>
  <c r="AA104" i="10"/>
  <c r="W105" i="10"/>
  <c r="X105" i="10"/>
  <c r="AA105" i="10"/>
  <c r="W106" i="10"/>
  <c r="X106" i="10"/>
  <c r="AA106" i="10"/>
  <c r="W107" i="10"/>
  <c r="X107" i="10"/>
  <c r="AA107" i="10"/>
  <c r="W108" i="10"/>
  <c r="X108" i="10"/>
  <c r="AA108" i="10"/>
  <c r="W109" i="10"/>
  <c r="X109" i="10"/>
  <c r="AA109" i="10"/>
  <c r="W110" i="10"/>
  <c r="X110" i="10"/>
  <c r="AA110" i="10"/>
  <c r="W111" i="10"/>
  <c r="X111" i="10"/>
  <c r="AA111" i="10"/>
  <c r="W112" i="10"/>
  <c r="X112" i="10"/>
  <c r="AA112" i="10"/>
  <c r="W113" i="10"/>
  <c r="X113" i="10"/>
  <c r="AA113" i="10"/>
  <c r="W114" i="10"/>
  <c r="X114" i="10"/>
  <c r="AA114" i="10"/>
  <c r="W115" i="10"/>
  <c r="X115" i="10"/>
  <c r="AA115" i="10"/>
  <c r="W116" i="10"/>
  <c r="X116" i="10"/>
  <c r="AA116" i="10"/>
  <c r="W117" i="10"/>
  <c r="X117" i="10"/>
  <c r="AA117" i="10"/>
  <c r="W118" i="10"/>
  <c r="X118" i="10"/>
  <c r="AA118" i="10"/>
  <c r="W119" i="10"/>
  <c r="X119" i="10"/>
  <c r="AA119" i="10"/>
  <c r="W120" i="10"/>
  <c r="X120" i="10"/>
  <c r="AA120" i="10"/>
  <c r="W121" i="10"/>
  <c r="X121" i="10"/>
  <c r="AA121" i="10"/>
  <c r="W122" i="10"/>
  <c r="X122" i="10"/>
  <c r="AA122" i="10"/>
  <c r="W123" i="10"/>
  <c r="X123" i="10"/>
  <c r="AA123" i="10"/>
  <c r="W124" i="10"/>
  <c r="X124" i="10"/>
  <c r="AA124" i="10"/>
  <c r="W125" i="10"/>
  <c r="X125" i="10"/>
  <c r="AA125" i="10"/>
  <c r="W126" i="10"/>
  <c r="X126" i="10"/>
  <c r="AA126" i="10"/>
  <c r="W127" i="10"/>
  <c r="X127" i="10"/>
  <c r="AA127" i="10"/>
  <c r="W128" i="10"/>
  <c r="X128" i="10"/>
  <c r="AA128" i="10"/>
  <c r="W129" i="10"/>
  <c r="X129" i="10"/>
  <c r="AA129" i="10"/>
  <c r="W130" i="10"/>
  <c r="X130" i="10"/>
  <c r="AA130" i="10"/>
  <c r="W131" i="10"/>
  <c r="X131" i="10"/>
  <c r="AA131" i="10"/>
  <c r="W132" i="10"/>
  <c r="X132" i="10"/>
  <c r="AA132" i="10"/>
  <c r="W133" i="10"/>
  <c r="X133" i="10"/>
  <c r="AA133" i="10"/>
  <c r="W134" i="10"/>
  <c r="X134" i="10"/>
  <c r="AA134" i="10"/>
  <c r="W135" i="10"/>
  <c r="X135" i="10"/>
  <c r="AA135" i="10"/>
  <c r="W136" i="10"/>
  <c r="X136" i="10"/>
  <c r="AA136" i="10"/>
  <c r="W137" i="10"/>
  <c r="X137" i="10"/>
  <c r="AA137" i="10"/>
  <c r="W138" i="10"/>
  <c r="X138" i="10"/>
  <c r="AA138" i="10"/>
  <c r="W139" i="10"/>
  <c r="X139" i="10"/>
  <c r="AA139" i="10"/>
  <c r="W140" i="10"/>
  <c r="X140" i="10"/>
  <c r="AA140" i="10"/>
  <c r="W141" i="10"/>
  <c r="X141" i="10"/>
  <c r="AA141" i="10"/>
  <c r="W142" i="10"/>
  <c r="X142" i="10"/>
  <c r="AA142" i="10"/>
  <c r="W143" i="10"/>
  <c r="X143" i="10"/>
  <c r="AA143" i="10"/>
  <c r="W144" i="10"/>
  <c r="X144" i="10"/>
  <c r="AA144" i="10"/>
  <c r="W145" i="10"/>
  <c r="X145" i="10"/>
  <c r="AA145" i="10"/>
  <c r="W146" i="10"/>
  <c r="X146" i="10"/>
  <c r="AA146" i="10"/>
  <c r="AA76" i="10"/>
  <c r="X76" i="10"/>
  <c r="W76" i="10"/>
  <c r="AC8" i="10"/>
  <c r="AD8" i="10"/>
  <c r="AG8" i="10"/>
  <c r="AC9" i="10"/>
  <c r="AD9" i="10"/>
  <c r="AG9" i="10"/>
  <c r="AC10" i="10"/>
  <c r="AD10" i="10"/>
  <c r="AG10" i="10"/>
  <c r="AC11" i="10"/>
  <c r="AD11" i="10"/>
  <c r="AG11" i="10"/>
  <c r="AC12" i="10"/>
  <c r="AD12" i="10"/>
  <c r="AG12" i="10"/>
  <c r="AC13" i="10"/>
  <c r="AD13" i="10"/>
  <c r="AG13" i="10"/>
  <c r="AC14" i="10"/>
  <c r="AD14" i="10"/>
  <c r="AG14" i="10"/>
  <c r="AC15" i="10"/>
  <c r="AD15" i="10"/>
  <c r="AG15" i="10"/>
  <c r="AC16" i="10"/>
  <c r="AD16" i="10"/>
  <c r="AG16" i="10"/>
  <c r="AC17" i="10"/>
  <c r="AD17" i="10"/>
  <c r="AG17" i="10"/>
  <c r="AC18" i="10"/>
  <c r="AD18" i="10"/>
  <c r="AG18" i="10"/>
  <c r="AC19" i="10"/>
  <c r="AD19" i="10"/>
  <c r="AG19" i="10"/>
  <c r="AC20" i="10"/>
  <c r="AD20" i="10"/>
  <c r="AG20" i="10"/>
  <c r="AC21" i="10"/>
  <c r="AD21" i="10"/>
  <c r="AG21" i="10"/>
  <c r="AC22" i="10"/>
  <c r="AD22" i="10"/>
  <c r="AG22" i="10"/>
  <c r="AC23" i="10"/>
  <c r="AD23" i="10"/>
  <c r="AG23" i="10"/>
  <c r="AC24" i="10"/>
  <c r="AD24" i="10"/>
  <c r="AG24" i="10"/>
  <c r="AC25" i="10"/>
  <c r="AD25" i="10"/>
  <c r="AG25" i="10"/>
  <c r="AC26" i="10"/>
  <c r="AD26" i="10"/>
  <c r="AG26" i="10"/>
  <c r="AC27" i="10"/>
  <c r="AD27" i="10"/>
  <c r="AG27" i="10"/>
  <c r="AC28" i="10"/>
  <c r="AD28" i="10"/>
  <c r="AG28" i="10"/>
  <c r="AC29" i="10"/>
  <c r="AD29" i="10"/>
  <c r="AG29" i="10"/>
  <c r="AC30" i="10"/>
  <c r="AD30" i="10"/>
  <c r="AG30" i="10"/>
  <c r="AC31" i="10"/>
  <c r="AD31" i="10"/>
  <c r="AG31" i="10"/>
  <c r="AC32" i="10"/>
  <c r="AD32" i="10"/>
  <c r="AG32" i="10"/>
  <c r="AC33" i="10"/>
  <c r="AD33" i="10"/>
  <c r="AG33" i="10"/>
  <c r="AC34" i="10"/>
  <c r="AD34" i="10"/>
  <c r="AG34" i="10"/>
  <c r="AC35" i="10"/>
  <c r="AD35" i="10"/>
  <c r="AG35" i="10"/>
  <c r="AC36" i="10"/>
  <c r="AD36" i="10"/>
  <c r="AG36" i="10"/>
  <c r="AC37" i="10"/>
  <c r="AD37" i="10"/>
  <c r="AG37" i="10"/>
  <c r="AC38" i="10"/>
  <c r="AD38" i="10"/>
  <c r="AG38" i="10"/>
  <c r="AC39" i="10"/>
  <c r="AD39" i="10"/>
  <c r="AG39" i="10"/>
  <c r="AC40" i="10"/>
  <c r="AD40" i="10"/>
  <c r="AG40" i="10"/>
  <c r="AC41" i="10"/>
  <c r="AD41" i="10"/>
  <c r="AG41" i="10"/>
  <c r="AC42" i="10"/>
  <c r="AD42" i="10"/>
  <c r="AG42" i="10"/>
  <c r="AC43" i="10"/>
  <c r="AD43" i="10"/>
  <c r="AG43" i="10"/>
  <c r="AC44" i="10"/>
  <c r="AD44" i="10"/>
  <c r="AG44" i="10"/>
  <c r="AC45" i="10"/>
  <c r="AD45" i="10"/>
  <c r="AG45" i="10"/>
  <c r="AC46" i="10"/>
  <c r="AD46" i="10"/>
  <c r="AG46" i="10"/>
  <c r="AC47" i="10"/>
  <c r="AD47" i="10"/>
  <c r="AG47" i="10"/>
  <c r="AC48" i="10"/>
  <c r="AD48" i="10"/>
  <c r="AG48" i="10"/>
  <c r="AC49" i="10"/>
  <c r="AD49" i="10"/>
  <c r="AG49" i="10"/>
  <c r="AC50" i="10"/>
  <c r="AD50" i="10"/>
  <c r="AG50" i="10"/>
  <c r="AC51" i="10"/>
  <c r="AD51" i="10"/>
  <c r="AG51" i="10"/>
  <c r="AC52" i="10"/>
  <c r="AD52" i="10"/>
  <c r="AG52" i="10"/>
  <c r="AC53" i="10"/>
  <c r="AD53" i="10"/>
  <c r="AG53" i="10"/>
  <c r="AC54" i="10"/>
  <c r="AD54" i="10"/>
  <c r="AG54" i="10"/>
  <c r="AC55" i="10"/>
  <c r="AD55" i="10"/>
  <c r="AG55" i="10"/>
  <c r="AC56" i="10"/>
  <c r="AD56" i="10"/>
  <c r="AG56" i="10"/>
  <c r="AC57" i="10"/>
  <c r="AD57" i="10"/>
  <c r="AG57" i="10"/>
  <c r="AC58" i="10"/>
  <c r="AD58" i="10"/>
  <c r="AG58" i="10"/>
  <c r="AC59" i="10"/>
  <c r="AD59" i="10"/>
  <c r="AG59" i="10"/>
  <c r="AC60" i="10"/>
  <c r="AD60" i="10"/>
  <c r="AG60" i="10"/>
  <c r="AC61" i="10"/>
  <c r="AD61" i="10"/>
  <c r="AG61" i="10"/>
  <c r="AC62" i="10"/>
  <c r="AD62" i="10"/>
  <c r="AG62" i="10"/>
  <c r="AC63" i="10"/>
  <c r="AD63" i="10"/>
  <c r="AG63" i="10"/>
  <c r="AC64" i="10"/>
  <c r="AD64" i="10"/>
  <c r="AG64" i="10"/>
  <c r="AC65" i="10"/>
  <c r="AD65" i="10"/>
  <c r="AG65" i="10"/>
  <c r="AC66" i="10"/>
  <c r="AD66" i="10"/>
  <c r="AG66" i="10"/>
  <c r="AC67" i="10"/>
  <c r="AD67" i="10"/>
  <c r="AG67" i="10"/>
  <c r="AC68" i="10"/>
  <c r="AD68" i="10"/>
  <c r="AG68" i="10"/>
  <c r="AC69" i="10"/>
  <c r="AD69" i="10"/>
  <c r="AG69" i="10"/>
  <c r="AC70" i="10"/>
  <c r="AD70" i="10"/>
  <c r="AG70" i="10"/>
  <c r="AC5" i="10"/>
  <c r="AD5" i="10"/>
  <c r="AG5" i="10"/>
  <c r="AC6" i="10"/>
  <c r="AD6" i="10"/>
  <c r="AG6" i="10"/>
  <c r="AC7" i="10"/>
  <c r="AD7" i="10"/>
  <c r="AG7" i="10"/>
  <c r="AG4" i="10"/>
  <c r="AD4" i="10"/>
  <c r="AC4" i="10"/>
  <c r="W70" i="10"/>
  <c r="X70" i="10"/>
  <c r="AA70" i="10"/>
  <c r="AA58" i="10"/>
  <c r="X58" i="10"/>
  <c r="W58" i="10"/>
  <c r="AA57" i="10"/>
  <c r="X57" i="10"/>
  <c r="W57" i="10"/>
  <c r="AA56" i="10"/>
  <c r="X56" i="10"/>
  <c r="W56" i="10"/>
  <c r="W59" i="10"/>
  <c r="X59" i="10"/>
  <c r="AA59" i="10"/>
  <c r="W60" i="10"/>
  <c r="X60" i="10"/>
  <c r="AA60" i="10"/>
  <c r="W61" i="10"/>
  <c r="X61" i="10"/>
  <c r="AA61" i="10"/>
  <c r="W62" i="10"/>
  <c r="X62" i="10"/>
  <c r="AA62" i="10"/>
  <c r="W63" i="10"/>
  <c r="X63" i="10"/>
  <c r="AA63" i="10"/>
  <c r="W64" i="10"/>
  <c r="X64" i="10"/>
  <c r="AA64" i="10"/>
  <c r="W65" i="10"/>
  <c r="X65" i="10"/>
  <c r="AA65" i="10"/>
  <c r="W66" i="10"/>
  <c r="X66" i="10"/>
  <c r="AA66" i="10"/>
  <c r="W67" i="10"/>
  <c r="X67" i="10"/>
  <c r="AA67" i="10"/>
  <c r="W68" i="10"/>
  <c r="X68" i="10"/>
  <c r="AA68" i="10"/>
  <c r="W69" i="10"/>
  <c r="X69" i="10"/>
  <c r="AA69" i="10"/>
  <c r="W12" i="10"/>
  <c r="X12" i="10"/>
  <c r="AA12" i="10"/>
  <c r="W13" i="10"/>
  <c r="X13" i="10"/>
  <c r="AA13" i="10"/>
  <c r="W14" i="10"/>
  <c r="X14" i="10"/>
  <c r="AA14" i="10"/>
  <c r="W15" i="10"/>
  <c r="X15" i="10"/>
  <c r="AA15" i="10"/>
  <c r="W16" i="10"/>
  <c r="X16" i="10"/>
  <c r="AA16" i="10"/>
  <c r="W17" i="10"/>
  <c r="X17" i="10"/>
  <c r="AA17" i="10"/>
  <c r="W18" i="10"/>
  <c r="X18" i="10"/>
  <c r="AA18" i="10"/>
  <c r="W19" i="10"/>
  <c r="X19" i="10"/>
  <c r="AA19" i="10"/>
  <c r="W20" i="10"/>
  <c r="X20" i="10"/>
  <c r="AA20" i="10"/>
  <c r="W21" i="10"/>
  <c r="X21" i="10"/>
  <c r="AA21" i="10"/>
  <c r="W22" i="10"/>
  <c r="X22" i="10"/>
  <c r="AA22" i="10"/>
  <c r="W23" i="10"/>
  <c r="X23" i="10"/>
  <c r="AA23" i="10"/>
  <c r="W24" i="10"/>
  <c r="X24" i="10"/>
  <c r="AA24" i="10"/>
  <c r="W25" i="10"/>
  <c r="X25" i="10"/>
  <c r="AA25" i="10"/>
  <c r="W26" i="10"/>
  <c r="X26" i="10"/>
  <c r="AA26" i="10"/>
  <c r="W27" i="10"/>
  <c r="X27" i="10"/>
  <c r="AA27" i="10"/>
  <c r="W28" i="10"/>
  <c r="X28" i="10"/>
  <c r="AA28" i="10"/>
  <c r="W29" i="10"/>
  <c r="X29" i="10"/>
  <c r="AA29" i="10"/>
  <c r="W30" i="10"/>
  <c r="X30" i="10"/>
  <c r="AA30" i="10"/>
  <c r="W31" i="10"/>
  <c r="X31" i="10"/>
  <c r="AA31" i="10"/>
  <c r="W32" i="10"/>
  <c r="X32" i="10"/>
  <c r="AA32" i="10"/>
  <c r="W33" i="10"/>
  <c r="X33" i="10"/>
  <c r="AA33" i="10"/>
  <c r="W34" i="10"/>
  <c r="X34" i="10"/>
  <c r="AA34" i="10"/>
  <c r="W35" i="10"/>
  <c r="X35" i="10"/>
  <c r="AA35" i="10"/>
  <c r="W36" i="10"/>
  <c r="X36" i="10"/>
  <c r="AA36" i="10"/>
  <c r="W37" i="10"/>
  <c r="X37" i="10"/>
  <c r="AA37" i="10"/>
  <c r="W38" i="10"/>
  <c r="X38" i="10"/>
  <c r="AA38" i="10"/>
  <c r="W39" i="10"/>
  <c r="X39" i="10"/>
  <c r="AA39" i="10"/>
  <c r="W40" i="10"/>
  <c r="X40" i="10"/>
  <c r="AA40" i="10"/>
  <c r="W41" i="10"/>
  <c r="X41" i="10"/>
  <c r="AA41" i="10"/>
  <c r="W42" i="10"/>
  <c r="X42" i="10"/>
  <c r="AA42" i="10"/>
  <c r="W43" i="10"/>
  <c r="X43" i="10"/>
  <c r="AA43" i="10"/>
  <c r="W44" i="10"/>
  <c r="X44" i="10"/>
  <c r="AA44" i="10"/>
  <c r="W45" i="10"/>
  <c r="X45" i="10"/>
  <c r="AA45" i="10"/>
  <c r="W46" i="10"/>
  <c r="X46" i="10"/>
  <c r="AA46" i="10"/>
  <c r="W47" i="10"/>
  <c r="X47" i="10"/>
  <c r="AA47" i="10"/>
  <c r="W48" i="10"/>
  <c r="X48" i="10"/>
  <c r="AA48" i="10"/>
  <c r="W49" i="10"/>
  <c r="X49" i="10"/>
  <c r="AA49" i="10"/>
  <c r="W50" i="10"/>
  <c r="X50" i="10"/>
  <c r="AA50" i="10"/>
  <c r="W51" i="10"/>
  <c r="X51" i="10"/>
  <c r="AA51" i="10"/>
  <c r="W52" i="10"/>
  <c r="X52" i="10"/>
  <c r="AA52" i="10"/>
  <c r="W53" i="10"/>
  <c r="X53" i="10"/>
  <c r="AA53" i="10"/>
  <c r="W54" i="10"/>
  <c r="X54" i="10"/>
  <c r="AA54" i="10"/>
  <c r="W55" i="10"/>
  <c r="X55" i="10"/>
  <c r="AA55" i="10"/>
  <c r="AA11" i="10"/>
  <c r="X11" i="10"/>
  <c r="W11" i="10"/>
  <c r="AA10" i="10"/>
  <c r="X10" i="10"/>
  <c r="W10" i="10"/>
  <c r="AA9" i="10"/>
  <c r="X9" i="10"/>
  <c r="W9" i="10"/>
  <c r="AA8" i="10"/>
  <c r="X8" i="10"/>
  <c r="W8" i="10"/>
  <c r="AA7" i="10"/>
  <c r="X7" i="10"/>
  <c r="W7" i="10"/>
  <c r="AA6" i="10"/>
  <c r="X6" i="10"/>
  <c r="W6" i="10"/>
  <c r="AA5" i="10"/>
  <c r="X5" i="10"/>
  <c r="W5" i="10"/>
  <c r="AA4" i="10"/>
  <c r="X4" i="10"/>
  <c r="W4" i="10"/>
  <c r="E366" i="10"/>
  <c r="AF167" i="10" s="1"/>
  <c r="D366" i="10"/>
  <c r="AE167" i="10" s="1"/>
  <c r="E365" i="10"/>
  <c r="AF166" i="10" s="1"/>
  <c r="D365" i="10"/>
  <c r="AE166" i="10" s="1"/>
  <c r="E364" i="10"/>
  <c r="AF165" i="10" s="1"/>
  <c r="D364" i="10"/>
  <c r="AE165" i="10" s="1"/>
  <c r="E363" i="10"/>
  <c r="AF164" i="10" s="1"/>
  <c r="D363" i="10"/>
  <c r="AE164" i="10" s="1"/>
  <c r="E362" i="10"/>
  <c r="AF163" i="10" s="1"/>
  <c r="D362" i="10"/>
  <c r="AE163" i="10" s="1"/>
  <c r="E361" i="10"/>
  <c r="AF162" i="10" s="1"/>
  <c r="D361" i="10"/>
  <c r="AE162" i="10" s="1"/>
  <c r="E360" i="10"/>
  <c r="AF161" i="10" s="1"/>
  <c r="D360" i="10"/>
  <c r="AE161" i="10" s="1"/>
  <c r="E359" i="10"/>
  <c r="AF160" i="10" s="1"/>
  <c r="D359" i="10"/>
  <c r="AE160" i="10" s="1"/>
  <c r="E358" i="10"/>
  <c r="AF159" i="10" s="1"/>
  <c r="D358" i="10"/>
  <c r="AE159" i="10" s="1"/>
  <c r="E357" i="10"/>
  <c r="AF158" i="10" s="1"/>
  <c r="D357" i="10"/>
  <c r="AE158" i="10" s="1"/>
  <c r="E356" i="10"/>
  <c r="AF157" i="10" s="1"/>
  <c r="D356" i="10"/>
  <c r="AE157" i="10" s="1"/>
  <c r="E355" i="10"/>
  <c r="AF156" i="10" s="1"/>
  <c r="D355" i="10"/>
  <c r="AE156" i="10" s="1"/>
  <c r="E354" i="10"/>
  <c r="AF155" i="10" s="1"/>
  <c r="D354" i="10"/>
  <c r="AE155" i="10" s="1"/>
  <c r="E353" i="10"/>
  <c r="AF154" i="10" s="1"/>
  <c r="D353" i="10"/>
  <c r="AE154" i="10" s="1"/>
  <c r="E352" i="10"/>
  <c r="AF153" i="10" s="1"/>
  <c r="D352" i="10"/>
  <c r="AE153" i="10" s="1"/>
  <c r="E351" i="10"/>
  <c r="AF152" i="10" s="1"/>
  <c r="D351" i="10"/>
  <c r="AE152" i="10" s="1"/>
  <c r="E350" i="10"/>
  <c r="AF151" i="10" s="1"/>
  <c r="D350" i="10"/>
  <c r="AE151" i="10" s="1"/>
  <c r="E349" i="10"/>
  <c r="Z220" i="10" s="1"/>
  <c r="D349" i="10"/>
  <c r="Y220" i="10" s="1"/>
  <c r="E348" i="10"/>
  <c r="Z219" i="10" s="1"/>
  <c r="D348" i="10"/>
  <c r="Y219" i="10" s="1"/>
  <c r="E347" i="10"/>
  <c r="Z218" i="10" s="1"/>
  <c r="D347" i="10"/>
  <c r="Y218" i="10" s="1"/>
  <c r="E346" i="10"/>
  <c r="Z217" i="10" s="1"/>
  <c r="D346" i="10"/>
  <c r="Y217" i="10" s="1"/>
  <c r="E345" i="10"/>
  <c r="Z216" i="10" s="1"/>
  <c r="D345" i="10"/>
  <c r="Y216" i="10" s="1"/>
  <c r="E344" i="10"/>
  <c r="Z215" i="10" s="1"/>
  <c r="D344" i="10"/>
  <c r="Y215" i="10" s="1"/>
  <c r="E343" i="10"/>
  <c r="Z214" i="10" s="1"/>
  <c r="D343" i="10"/>
  <c r="Y214" i="10" s="1"/>
  <c r="E342" i="10"/>
  <c r="Z213" i="10" s="1"/>
  <c r="D342" i="10"/>
  <c r="Y213" i="10" s="1"/>
  <c r="E341" i="10"/>
  <c r="Z212" i="10" s="1"/>
  <c r="D341" i="10"/>
  <c r="Y212" i="10" s="1"/>
  <c r="E340" i="10"/>
  <c r="Z211" i="10" s="1"/>
  <c r="D340" i="10"/>
  <c r="Y211" i="10" s="1"/>
  <c r="E339" i="10"/>
  <c r="Z210" i="10" s="1"/>
  <c r="D339" i="10"/>
  <c r="Y210" i="10" s="1"/>
  <c r="E338" i="10"/>
  <c r="Z209" i="10" s="1"/>
  <c r="D338" i="10"/>
  <c r="Y209" i="10" s="1"/>
  <c r="E337" i="10"/>
  <c r="Z208" i="10" s="1"/>
  <c r="D337" i="10"/>
  <c r="Y208" i="10" s="1"/>
  <c r="E336" i="10"/>
  <c r="Z207" i="10" s="1"/>
  <c r="D336" i="10"/>
  <c r="Y207" i="10" s="1"/>
  <c r="E335" i="10"/>
  <c r="Z206" i="10" s="1"/>
  <c r="D335" i="10"/>
  <c r="Y206" i="10" s="1"/>
  <c r="E334" i="10"/>
  <c r="Z205" i="10" s="1"/>
  <c r="D334" i="10"/>
  <c r="Y205" i="10" s="1"/>
  <c r="E333" i="10"/>
  <c r="Z204" i="10" s="1"/>
  <c r="D333" i="10"/>
  <c r="Y204" i="10" s="1"/>
  <c r="E332" i="10"/>
  <c r="Z203" i="10" s="1"/>
  <c r="D332" i="10"/>
  <c r="Y203" i="10" s="1"/>
  <c r="E331" i="10"/>
  <c r="Z202" i="10" s="1"/>
  <c r="D331" i="10"/>
  <c r="Y202" i="10" s="1"/>
  <c r="E330" i="10"/>
  <c r="Z201" i="10" s="1"/>
  <c r="D330" i="10"/>
  <c r="Y201" i="10" s="1"/>
  <c r="E329" i="10"/>
  <c r="Z200" i="10" s="1"/>
  <c r="D329" i="10"/>
  <c r="Y200" i="10" s="1"/>
  <c r="E328" i="10"/>
  <c r="Z199" i="10" s="1"/>
  <c r="D328" i="10"/>
  <c r="Y199" i="10" s="1"/>
  <c r="E327" i="10"/>
  <c r="Z198" i="10" s="1"/>
  <c r="D327" i="10"/>
  <c r="Y198" i="10" s="1"/>
  <c r="E326" i="10"/>
  <c r="Z197" i="10" s="1"/>
  <c r="D326" i="10"/>
  <c r="Y197" i="10" s="1"/>
  <c r="E325" i="10"/>
  <c r="Z196" i="10" s="1"/>
  <c r="D325" i="10"/>
  <c r="Y196" i="10" s="1"/>
  <c r="E324" i="10"/>
  <c r="Z195" i="10" s="1"/>
  <c r="D324" i="10"/>
  <c r="Y195" i="10" s="1"/>
  <c r="E323" i="10"/>
  <c r="Z194" i="10" s="1"/>
  <c r="D323" i="10"/>
  <c r="Y194" i="10" s="1"/>
  <c r="E322" i="10"/>
  <c r="Z193" i="10" s="1"/>
  <c r="D322" i="10"/>
  <c r="Y193" i="10" s="1"/>
  <c r="E321" i="10"/>
  <c r="Z192" i="10" s="1"/>
  <c r="D321" i="10"/>
  <c r="Y192" i="10" s="1"/>
  <c r="E320" i="10"/>
  <c r="Z191" i="10" s="1"/>
  <c r="D320" i="10"/>
  <c r="Y191" i="10" s="1"/>
  <c r="E377" i="10"/>
  <c r="AF178" i="10" s="1"/>
  <c r="D377" i="10"/>
  <c r="AE178" i="10" s="1"/>
  <c r="E376" i="10"/>
  <c r="AF177" i="10" s="1"/>
  <c r="D376" i="10"/>
  <c r="AE177" i="10" s="1"/>
  <c r="E375" i="10"/>
  <c r="AF176" i="10" s="1"/>
  <c r="D375" i="10"/>
  <c r="AE176" i="10" s="1"/>
  <c r="E374" i="10"/>
  <c r="AF175" i="10" s="1"/>
  <c r="D374" i="10"/>
  <c r="AE175" i="10" s="1"/>
  <c r="E373" i="10"/>
  <c r="AF174" i="10" s="1"/>
  <c r="D373" i="10"/>
  <c r="AE174" i="10" s="1"/>
  <c r="E372" i="10"/>
  <c r="AF173" i="10" s="1"/>
  <c r="D372" i="10"/>
  <c r="AE173" i="10" s="1"/>
  <c r="E371" i="10"/>
  <c r="AF172" i="10" s="1"/>
  <c r="D371" i="10"/>
  <c r="AE172" i="10" s="1"/>
  <c r="E370" i="10"/>
  <c r="AF171" i="10" s="1"/>
  <c r="D370" i="10"/>
  <c r="AE171" i="10" s="1"/>
  <c r="E369" i="10"/>
  <c r="AF170" i="10" s="1"/>
  <c r="D369" i="10"/>
  <c r="AE170" i="10" s="1"/>
  <c r="E368" i="10"/>
  <c r="AF169" i="10" s="1"/>
  <c r="D368" i="10"/>
  <c r="AE169" i="10" s="1"/>
  <c r="E367" i="10"/>
  <c r="AF168" i="10" s="1"/>
  <c r="D367" i="10"/>
  <c r="AE168" i="10" s="1"/>
  <c r="E319" i="10"/>
  <c r="Z190" i="10" s="1"/>
  <c r="D319" i="10"/>
  <c r="Y190" i="10" s="1"/>
  <c r="E318" i="10"/>
  <c r="Z189" i="10" s="1"/>
  <c r="D318" i="10"/>
  <c r="Y189" i="10" s="1"/>
  <c r="E317" i="10"/>
  <c r="Z188" i="10" s="1"/>
  <c r="D317" i="10"/>
  <c r="Y188" i="10" s="1"/>
  <c r="E316" i="10"/>
  <c r="Z187" i="10" s="1"/>
  <c r="D316" i="10"/>
  <c r="Y187" i="10" s="1"/>
  <c r="E315" i="10"/>
  <c r="Z186" i="10" s="1"/>
  <c r="D315" i="10"/>
  <c r="Y186" i="10" s="1"/>
  <c r="E314" i="10"/>
  <c r="Z185" i="10" s="1"/>
  <c r="D314" i="10"/>
  <c r="Y185" i="10" s="1"/>
  <c r="E313" i="10"/>
  <c r="Z184" i="10" s="1"/>
  <c r="D313" i="10"/>
  <c r="Y184" i="10" s="1"/>
  <c r="E312" i="10"/>
  <c r="Z183" i="10" s="1"/>
  <c r="D312" i="10"/>
  <c r="Y183" i="10" s="1"/>
  <c r="E311" i="10"/>
  <c r="Z182" i="10" s="1"/>
  <c r="D311" i="10"/>
  <c r="Y182" i="10" s="1"/>
  <c r="E310" i="10"/>
  <c r="Z181" i="10" s="1"/>
  <c r="D310" i="10"/>
  <c r="Y181" i="10" s="1"/>
  <c r="E309" i="10"/>
  <c r="Z180" i="10" s="1"/>
  <c r="D309" i="10"/>
  <c r="Y180" i="10" s="1"/>
  <c r="E308" i="10"/>
  <c r="Z179" i="10" s="1"/>
  <c r="D308" i="10"/>
  <c r="Y179" i="10" s="1"/>
  <c r="E307" i="10"/>
  <c r="Z178" i="10" s="1"/>
  <c r="D307" i="10"/>
  <c r="Y178" i="10" s="1"/>
  <c r="E306" i="10"/>
  <c r="Z177" i="10" s="1"/>
  <c r="D306" i="10"/>
  <c r="Y177" i="10" s="1"/>
  <c r="E305" i="10"/>
  <c r="Z176" i="10" s="1"/>
  <c r="D305" i="10"/>
  <c r="Y176" i="10" s="1"/>
  <c r="E304" i="10"/>
  <c r="Z175" i="10" s="1"/>
  <c r="D304" i="10"/>
  <c r="Y175" i="10" s="1"/>
  <c r="E303" i="10"/>
  <c r="Z174" i="10" s="1"/>
  <c r="D303" i="10"/>
  <c r="Y174" i="10" s="1"/>
  <c r="E302" i="10"/>
  <c r="Z173" i="10" s="1"/>
  <c r="D302" i="10"/>
  <c r="Y173" i="10" s="1"/>
  <c r="E301" i="10"/>
  <c r="Z172" i="10" s="1"/>
  <c r="D301" i="10"/>
  <c r="Y172" i="10" s="1"/>
  <c r="E300" i="10"/>
  <c r="Z171" i="10" s="1"/>
  <c r="D300" i="10"/>
  <c r="Y171" i="10" s="1"/>
  <c r="E299" i="10"/>
  <c r="Z170" i="10" s="1"/>
  <c r="D299" i="10"/>
  <c r="Y170" i="10" s="1"/>
  <c r="E298" i="10"/>
  <c r="Z169" i="10" s="1"/>
  <c r="D298" i="10"/>
  <c r="Y169" i="10" s="1"/>
  <c r="E297" i="10"/>
  <c r="Z168" i="10" s="1"/>
  <c r="D297" i="10"/>
  <c r="Y168" i="10" s="1"/>
  <c r="E296" i="10"/>
  <c r="Z167" i="10" s="1"/>
  <c r="D296" i="10"/>
  <c r="Y167" i="10" s="1"/>
  <c r="E295" i="10"/>
  <c r="Z166" i="10" s="1"/>
  <c r="D295" i="10"/>
  <c r="Y166" i="10" s="1"/>
  <c r="E294" i="10"/>
  <c r="Z165" i="10" s="1"/>
  <c r="D294" i="10"/>
  <c r="Y165" i="10" s="1"/>
  <c r="E293" i="10"/>
  <c r="Z164" i="10" s="1"/>
  <c r="D293" i="10"/>
  <c r="Y164" i="10" s="1"/>
  <c r="E292" i="10"/>
  <c r="Z163" i="10" s="1"/>
  <c r="D292" i="10"/>
  <c r="Y163" i="10" s="1"/>
  <c r="E291" i="10"/>
  <c r="Z162" i="10" s="1"/>
  <c r="D291" i="10"/>
  <c r="Y162" i="10" s="1"/>
  <c r="E290" i="10"/>
  <c r="Z161" i="10" s="1"/>
  <c r="D290" i="10"/>
  <c r="Y161" i="10" s="1"/>
  <c r="E289" i="10"/>
  <c r="Z160" i="10" s="1"/>
  <c r="D289" i="10"/>
  <c r="Y160" i="10" s="1"/>
  <c r="E288" i="10"/>
  <c r="Z159" i="10" s="1"/>
  <c r="D288" i="10"/>
  <c r="Y159" i="10" s="1"/>
  <c r="E287" i="10"/>
  <c r="Z158" i="10" s="1"/>
  <c r="D287" i="10"/>
  <c r="Y158" i="10" s="1"/>
  <c r="E286" i="10"/>
  <c r="Z157" i="10" s="1"/>
  <c r="D286" i="10"/>
  <c r="Y157" i="10" s="1"/>
  <c r="E285" i="10"/>
  <c r="Z156" i="10" s="1"/>
  <c r="D285" i="10"/>
  <c r="Y156" i="10" s="1"/>
  <c r="E284" i="10"/>
  <c r="Z155" i="10" s="1"/>
  <c r="D284" i="10"/>
  <c r="Y155" i="10" s="1"/>
  <c r="E283" i="10"/>
  <c r="Z154" i="10" s="1"/>
  <c r="D283" i="10"/>
  <c r="Y154" i="10" s="1"/>
  <c r="E282" i="10"/>
  <c r="Z153" i="10" s="1"/>
  <c r="D282" i="10"/>
  <c r="Y153" i="10" s="1"/>
  <c r="E281" i="10"/>
  <c r="Z152" i="10" s="1"/>
  <c r="D281" i="10"/>
  <c r="Y152" i="10" s="1"/>
  <c r="E280" i="10"/>
  <c r="Z151" i="10" s="1"/>
  <c r="D280" i="10"/>
  <c r="Y151" i="10" s="1"/>
  <c r="E279" i="10"/>
  <c r="AF146" i="10" s="1"/>
  <c r="D279" i="10"/>
  <c r="AE146" i="10" s="1"/>
  <c r="E278" i="10"/>
  <c r="AF145" i="10" s="1"/>
  <c r="D278" i="10"/>
  <c r="AE145" i="10" s="1"/>
  <c r="E277" i="10"/>
  <c r="AF144" i="10" s="1"/>
  <c r="D277" i="10"/>
  <c r="AE144" i="10" s="1"/>
  <c r="E276" i="10"/>
  <c r="AF143" i="10" s="1"/>
  <c r="D276" i="10"/>
  <c r="AE143" i="10" s="1"/>
  <c r="E275" i="10"/>
  <c r="AF142" i="10" s="1"/>
  <c r="D275" i="10"/>
  <c r="AE142" i="10" s="1"/>
  <c r="E274" i="10"/>
  <c r="AF141" i="10" s="1"/>
  <c r="D274" i="10"/>
  <c r="AE141" i="10" s="1"/>
  <c r="E273" i="10"/>
  <c r="AF140" i="10" s="1"/>
  <c r="D273" i="10"/>
  <c r="AE140" i="10" s="1"/>
  <c r="E272" i="10"/>
  <c r="AF139" i="10" s="1"/>
  <c r="D272" i="10"/>
  <c r="AE139" i="10" s="1"/>
  <c r="E271" i="10"/>
  <c r="AF138" i="10" s="1"/>
  <c r="D271" i="10"/>
  <c r="AE138" i="10" s="1"/>
  <c r="E270" i="10"/>
  <c r="AF137" i="10" s="1"/>
  <c r="D270" i="10"/>
  <c r="AE137" i="10" s="1"/>
  <c r="E400" i="10"/>
  <c r="AF201" i="10" s="1"/>
  <c r="E399" i="10"/>
  <c r="AF200" i="10" s="1"/>
  <c r="E398" i="10"/>
  <c r="AF199" i="10" s="1"/>
  <c r="E397" i="10"/>
  <c r="AF198" i="10" s="1"/>
  <c r="E396" i="10"/>
  <c r="AF197" i="10" s="1"/>
  <c r="E395" i="10"/>
  <c r="AF196" i="10" s="1"/>
  <c r="E394" i="10"/>
  <c r="AF195" i="10" s="1"/>
  <c r="E393" i="10"/>
  <c r="AF194" i="10" s="1"/>
  <c r="E392" i="10"/>
  <c r="AF193" i="10" s="1"/>
  <c r="E391" i="10"/>
  <c r="AF192" i="10" s="1"/>
  <c r="E390" i="10"/>
  <c r="AF191" i="10" s="1"/>
  <c r="E389" i="10"/>
  <c r="AF190" i="10" s="1"/>
  <c r="E388" i="10"/>
  <c r="AF189" i="10" s="1"/>
  <c r="E387" i="10"/>
  <c r="AF188" i="10" s="1"/>
  <c r="E386" i="10"/>
  <c r="AF187" i="10" s="1"/>
  <c r="E385" i="10"/>
  <c r="AF186" i="10" s="1"/>
  <c r="E384" i="10"/>
  <c r="AF185" i="10" s="1"/>
  <c r="E383" i="10"/>
  <c r="AF184" i="10" s="1"/>
  <c r="E382" i="10"/>
  <c r="AF183" i="10" s="1"/>
  <c r="E381" i="10"/>
  <c r="AF182" i="10" s="1"/>
  <c r="E380" i="10"/>
  <c r="AF181" i="10" s="1"/>
  <c r="E379" i="10"/>
  <c r="AF180" i="10" s="1"/>
  <c r="E378" i="10"/>
  <c r="AF179" i="10" s="1"/>
  <c r="E269" i="10"/>
  <c r="AF136" i="10" s="1"/>
  <c r="E268" i="10"/>
  <c r="AF135" i="10" s="1"/>
  <c r="E267" i="10"/>
  <c r="AF134" i="10" s="1"/>
  <c r="E266" i="10"/>
  <c r="AF133" i="10" s="1"/>
  <c r="E265" i="10"/>
  <c r="AF132" i="10" s="1"/>
  <c r="E264" i="10"/>
  <c r="AF131" i="10" s="1"/>
  <c r="E263" i="10"/>
  <c r="AF130" i="10" s="1"/>
  <c r="E262" i="10"/>
  <c r="AF129" i="10" s="1"/>
  <c r="E261" i="10"/>
  <c r="AF128" i="10" s="1"/>
  <c r="E260" i="10"/>
  <c r="AF127" i="10" s="1"/>
  <c r="E259" i="10"/>
  <c r="AF126" i="10" s="1"/>
  <c r="E258" i="10"/>
  <c r="AF125" i="10" s="1"/>
  <c r="E257" i="10"/>
  <c r="AF124" i="10" s="1"/>
  <c r="E256" i="10"/>
  <c r="AF123" i="10" s="1"/>
  <c r="E255" i="10"/>
  <c r="AF122" i="10" s="1"/>
  <c r="E254" i="10"/>
  <c r="AF121" i="10" s="1"/>
  <c r="E253" i="10"/>
  <c r="AF120" i="10" s="1"/>
  <c r="E252" i="10"/>
  <c r="AF119" i="10" s="1"/>
  <c r="E251" i="10"/>
  <c r="AF118" i="10" s="1"/>
  <c r="E250" i="10"/>
  <c r="AF117" i="10" s="1"/>
  <c r="E249" i="10"/>
  <c r="AF116" i="10" s="1"/>
  <c r="E248" i="10"/>
  <c r="AF115" i="10" s="1"/>
  <c r="E247" i="10"/>
  <c r="AF114" i="10" s="1"/>
  <c r="E246" i="10"/>
  <c r="AF113" i="10" s="1"/>
  <c r="E245" i="10"/>
  <c r="AF112" i="10" s="1"/>
  <c r="E244" i="10"/>
  <c r="AF111" i="10" s="1"/>
  <c r="E243" i="10"/>
  <c r="AF110" i="10" s="1"/>
  <c r="E242" i="10"/>
  <c r="AF109" i="10" s="1"/>
  <c r="E241" i="10"/>
  <c r="AF108" i="10" s="1"/>
  <c r="E240" i="10"/>
  <c r="AF107" i="10" s="1"/>
  <c r="E239" i="10"/>
  <c r="AF106" i="10" s="1"/>
  <c r="E238" i="10"/>
  <c r="AF105" i="10" s="1"/>
  <c r="E237" i="10"/>
  <c r="AF104" i="10" s="1"/>
  <c r="E236" i="10"/>
  <c r="AF103" i="10" s="1"/>
  <c r="E235" i="10"/>
  <c r="AF102" i="10" s="1"/>
  <c r="E234" i="10"/>
  <c r="AF101" i="10" s="1"/>
  <c r="E233" i="10"/>
  <c r="AF100" i="10" s="1"/>
  <c r="E232" i="10"/>
  <c r="AF99" i="10" s="1"/>
  <c r="E231" i="10"/>
  <c r="AF98" i="10" s="1"/>
  <c r="E230" i="10"/>
  <c r="AF97" i="10" s="1"/>
  <c r="E229" i="10"/>
  <c r="AF96" i="10" s="1"/>
  <c r="E228" i="10"/>
  <c r="AF95" i="10" s="1"/>
  <c r="E227" i="10"/>
  <c r="AF94" i="10" s="1"/>
  <c r="E226" i="10"/>
  <c r="AF93" i="10" s="1"/>
  <c r="E225" i="10"/>
  <c r="AF92" i="10" s="1"/>
  <c r="E224" i="10"/>
  <c r="AF91" i="10" s="1"/>
  <c r="E223" i="10"/>
  <c r="AF90" i="10" s="1"/>
  <c r="E222" i="10"/>
  <c r="AF89" i="10" s="1"/>
  <c r="E221" i="10"/>
  <c r="AF88" i="10" s="1"/>
  <c r="E220" i="10"/>
  <c r="AF87" i="10" s="1"/>
  <c r="E219" i="10"/>
  <c r="AF86" i="10" s="1"/>
  <c r="E218" i="10"/>
  <c r="AF85" i="10" s="1"/>
  <c r="E217" i="10"/>
  <c r="AF84" i="10" s="1"/>
  <c r="E216" i="10"/>
  <c r="AF83" i="10" s="1"/>
  <c r="E215" i="10"/>
  <c r="AF82" i="10" s="1"/>
  <c r="E214" i="10"/>
  <c r="AF81" i="10" s="1"/>
  <c r="E213" i="10"/>
  <c r="AF80" i="10" s="1"/>
  <c r="E212" i="10"/>
  <c r="AF79" i="10" s="1"/>
  <c r="E211" i="10"/>
  <c r="AF78" i="10" s="1"/>
  <c r="E210" i="10"/>
  <c r="AF77" i="10" s="1"/>
  <c r="E209" i="10"/>
  <c r="AF76" i="10" s="1"/>
  <c r="E208" i="10"/>
  <c r="Z146" i="10" s="1"/>
  <c r="E207" i="10"/>
  <c r="Z145" i="10" s="1"/>
  <c r="E206" i="10"/>
  <c r="Z144" i="10" s="1"/>
  <c r="E205" i="10"/>
  <c r="Z143" i="10" s="1"/>
  <c r="E204" i="10"/>
  <c r="Z142" i="10" s="1"/>
  <c r="E203" i="10"/>
  <c r="Z141" i="10" s="1"/>
  <c r="E202" i="10"/>
  <c r="Z140" i="10" s="1"/>
  <c r="E201" i="10"/>
  <c r="Z139" i="10" s="1"/>
  <c r="E200" i="10"/>
  <c r="Z138" i="10" s="1"/>
  <c r="E199" i="10"/>
  <c r="Z137" i="10" s="1"/>
  <c r="E198" i="10"/>
  <c r="Z136" i="10" s="1"/>
  <c r="E197" i="10"/>
  <c r="Z135" i="10" s="1"/>
  <c r="E196" i="10"/>
  <c r="Z134" i="10" s="1"/>
  <c r="E195" i="10"/>
  <c r="Z133" i="10" s="1"/>
  <c r="E194" i="10"/>
  <c r="Z132" i="10" s="1"/>
  <c r="E193" i="10"/>
  <c r="Z131" i="10" s="1"/>
  <c r="E192" i="10"/>
  <c r="Z130" i="10" s="1"/>
  <c r="E191" i="10"/>
  <c r="Z129" i="10" s="1"/>
  <c r="E190" i="10"/>
  <c r="Z128" i="10" s="1"/>
  <c r="E189" i="10"/>
  <c r="Z127" i="10" s="1"/>
  <c r="E188" i="10"/>
  <c r="Z126" i="10" s="1"/>
  <c r="E187" i="10"/>
  <c r="Z125" i="10" s="1"/>
  <c r="E186" i="10"/>
  <c r="Z124" i="10" s="1"/>
  <c r="E185" i="10"/>
  <c r="Z123" i="10" s="1"/>
  <c r="E184" i="10"/>
  <c r="Z122" i="10" s="1"/>
  <c r="E183" i="10"/>
  <c r="Z121" i="10" s="1"/>
  <c r="E182" i="10"/>
  <c r="Z120" i="10" s="1"/>
  <c r="E181" i="10"/>
  <c r="Z119" i="10" s="1"/>
  <c r="E180" i="10"/>
  <c r="Z118" i="10" s="1"/>
  <c r="E179" i="10"/>
  <c r="Z117" i="10" s="1"/>
  <c r="E178" i="10"/>
  <c r="Z116" i="10" s="1"/>
  <c r="E177" i="10"/>
  <c r="Z115" i="10" s="1"/>
  <c r="E176" i="10"/>
  <c r="Z114" i="10" s="1"/>
  <c r="E175" i="10"/>
  <c r="Z113" i="10" s="1"/>
  <c r="E174" i="10"/>
  <c r="Z112" i="10" s="1"/>
  <c r="E173" i="10"/>
  <c r="Z111" i="10" s="1"/>
  <c r="E172" i="10"/>
  <c r="Z110" i="10" s="1"/>
  <c r="E171" i="10"/>
  <c r="Z109" i="10" s="1"/>
  <c r="E170" i="10"/>
  <c r="Z108" i="10" s="1"/>
  <c r="E169" i="10"/>
  <c r="Z107" i="10" s="1"/>
  <c r="E168" i="10"/>
  <c r="Z106" i="10" s="1"/>
  <c r="E167" i="10"/>
  <c r="Z105" i="10" s="1"/>
  <c r="E166" i="10"/>
  <c r="Z104" i="10" s="1"/>
  <c r="E165" i="10"/>
  <c r="Z103" i="10" s="1"/>
  <c r="E164" i="10"/>
  <c r="Z102" i="10" s="1"/>
  <c r="E163" i="10"/>
  <c r="Z101" i="10" s="1"/>
  <c r="E162" i="10"/>
  <c r="Z100" i="10" s="1"/>
  <c r="E161" i="10"/>
  <c r="Z99" i="10" s="1"/>
  <c r="E160" i="10"/>
  <c r="Z98" i="10" s="1"/>
  <c r="E159" i="10"/>
  <c r="Z97" i="10" s="1"/>
  <c r="E158" i="10"/>
  <c r="Z96" i="10" s="1"/>
  <c r="E157" i="10"/>
  <c r="Z95" i="10" s="1"/>
  <c r="E156" i="10"/>
  <c r="Z94" i="10" s="1"/>
  <c r="E155" i="10"/>
  <c r="Z93" i="10" s="1"/>
  <c r="E154" i="10"/>
  <c r="Z92" i="10" s="1"/>
  <c r="E153" i="10"/>
  <c r="Z91" i="10" s="1"/>
  <c r="E152" i="10"/>
  <c r="Z90" i="10" s="1"/>
  <c r="E151" i="10"/>
  <c r="Z89" i="10" s="1"/>
  <c r="E150" i="10"/>
  <c r="Z88" i="10" s="1"/>
  <c r="E149" i="10"/>
  <c r="Z87" i="10" s="1"/>
  <c r="E148" i="10"/>
  <c r="Z86" i="10" s="1"/>
  <c r="E147" i="10"/>
  <c r="Z85" i="10" s="1"/>
  <c r="E146" i="10"/>
  <c r="Z84" i="10" s="1"/>
  <c r="E145" i="10"/>
  <c r="Z83" i="10" s="1"/>
  <c r="E144" i="10"/>
  <c r="Z82" i="10" s="1"/>
  <c r="E143" i="10"/>
  <c r="Z81" i="10" s="1"/>
  <c r="E142" i="10"/>
  <c r="Z80" i="10" s="1"/>
  <c r="E141" i="10"/>
  <c r="Z79" i="10" s="1"/>
  <c r="E140" i="10"/>
  <c r="Z78" i="10" s="1"/>
  <c r="E139" i="10"/>
  <c r="Z77" i="10" s="1"/>
  <c r="E138" i="10"/>
  <c r="Z76" i="10" s="1"/>
  <c r="E137" i="10"/>
  <c r="AF70" i="10" s="1"/>
  <c r="E136" i="10"/>
  <c r="AF69" i="10" s="1"/>
  <c r="E135" i="10"/>
  <c r="AF68" i="10" s="1"/>
  <c r="E134" i="10"/>
  <c r="AF67" i="10" s="1"/>
  <c r="E133" i="10"/>
  <c r="AF66" i="10" s="1"/>
  <c r="E132" i="10"/>
  <c r="AF65" i="10" s="1"/>
  <c r="E131" i="10"/>
  <c r="AF64" i="10" s="1"/>
  <c r="E130" i="10"/>
  <c r="AF63" i="10" s="1"/>
  <c r="E129" i="10"/>
  <c r="AF62" i="10" s="1"/>
  <c r="E128" i="10"/>
  <c r="AF61" i="10" s="1"/>
  <c r="E127" i="10"/>
  <c r="AF60" i="10" s="1"/>
  <c r="E126" i="10"/>
  <c r="AF59" i="10" s="1"/>
  <c r="E125" i="10"/>
  <c r="AF58" i="10" s="1"/>
  <c r="E124" i="10"/>
  <c r="AF57" i="10" s="1"/>
  <c r="E123" i="10"/>
  <c r="AF56" i="10" s="1"/>
  <c r="E122" i="10"/>
  <c r="AF55" i="10" s="1"/>
  <c r="E121" i="10"/>
  <c r="AF54" i="10" s="1"/>
  <c r="E120" i="10"/>
  <c r="AF53" i="10" s="1"/>
  <c r="E119" i="10"/>
  <c r="AF52" i="10" s="1"/>
  <c r="E118" i="10"/>
  <c r="AF51" i="10" s="1"/>
  <c r="E117" i="10"/>
  <c r="AF50" i="10" s="1"/>
  <c r="E116" i="10"/>
  <c r="AF49" i="10" s="1"/>
  <c r="E115" i="10"/>
  <c r="AF48" i="10" s="1"/>
  <c r="E114" i="10"/>
  <c r="AF47" i="10" s="1"/>
  <c r="E113" i="10"/>
  <c r="AF46" i="10" s="1"/>
  <c r="E112" i="10"/>
  <c r="AF45" i="10" s="1"/>
  <c r="E111" i="10"/>
  <c r="AF44" i="10" s="1"/>
  <c r="E110" i="10"/>
  <c r="AF43" i="10" s="1"/>
  <c r="E109" i="10"/>
  <c r="AF42" i="10" s="1"/>
  <c r="E108" i="10"/>
  <c r="AF41" i="10" s="1"/>
  <c r="E107" i="10"/>
  <c r="AF40" i="10" s="1"/>
  <c r="E106" i="10"/>
  <c r="AF39" i="10" s="1"/>
  <c r="E105" i="10"/>
  <c r="AF38" i="10" s="1"/>
  <c r="E104" i="10"/>
  <c r="AF37" i="10" s="1"/>
  <c r="E103" i="10"/>
  <c r="AF36" i="10" s="1"/>
  <c r="E102" i="10"/>
  <c r="AF35" i="10" s="1"/>
  <c r="E101" i="10"/>
  <c r="AF34" i="10" s="1"/>
  <c r="E100" i="10"/>
  <c r="AF33" i="10" s="1"/>
  <c r="E99" i="10"/>
  <c r="AF32" i="10" s="1"/>
  <c r="E98" i="10"/>
  <c r="AF31" i="10" s="1"/>
  <c r="E97" i="10"/>
  <c r="AF30" i="10" s="1"/>
  <c r="E96" i="10"/>
  <c r="AF29" i="10" s="1"/>
  <c r="E95" i="10"/>
  <c r="AF28" i="10" s="1"/>
  <c r="E94" i="10"/>
  <c r="AF27" i="10" s="1"/>
  <c r="E93" i="10"/>
  <c r="AF26" i="10" s="1"/>
  <c r="E92" i="10"/>
  <c r="AF25" i="10" s="1"/>
  <c r="E91" i="10"/>
  <c r="AF24" i="10" s="1"/>
  <c r="E90" i="10"/>
  <c r="AF23" i="10" s="1"/>
  <c r="E89" i="10"/>
  <c r="AF22" i="10" s="1"/>
  <c r="E88" i="10"/>
  <c r="AF21" i="10" s="1"/>
  <c r="E87" i="10"/>
  <c r="AF20" i="10" s="1"/>
  <c r="E86" i="10"/>
  <c r="AF19" i="10" s="1"/>
  <c r="E85" i="10"/>
  <c r="AF18" i="10" s="1"/>
  <c r="E84" i="10"/>
  <c r="AF17" i="10" s="1"/>
  <c r="E83" i="10"/>
  <c r="AF16" i="10" s="1"/>
  <c r="E82" i="10"/>
  <c r="AF15" i="10" s="1"/>
  <c r="E81" i="10"/>
  <c r="AF14" i="10" s="1"/>
  <c r="E80" i="10"/>
  <c r="AF13" i="10" s="1"/>
  <c r="E79" i="10"/>
  <c r="AF12" i="10" s="1"/>
  <c r="E78" i="10"/>
  <c r="AF11" i="10" s="1"/>
  <c r="E77" i="10"/>
  <c r="AF10" i="10" s="1"/>
  <c r="E76" i="10"/>
  <c r="AF9" i="10" s="1"/>
  <c r="E75" i="10"/>
  <c r="AF8" i="10" s="1"/>
  <c r="E74" i="10"/>
  <c r="AF7" i="10" s="1"/>
  <c r="E73" i="10"/>
  <c r="AF6" i="10" s="1"/>
  <c r="E72" i="10"/>
  <c r="AF5" i="10" s="1"/>
  <c r="E71" i="10"/>
  <c r="AF4" i="10" s="1"/>
  <c r="E70" i="10"/>
  <c r="Z70" i="10" s="1"/>
  <c r="E69" i="10"/>
  <c r="Z69" i="10" s="1"/>
  <c r="E68" i="10"/>
  <c r="Z68" i="10" s="1"/>
  <c r="E67" i="10"/>
  <c r="Z67" i="10" s="1"/>
  <c r="E66" i="10"/>
  <c r="Z66" i="10" s="1"/>
  <c r="E65" i="10"/>
  <c r="Z65" i="10" s="1"/>
  <c r="E64" i="10"/>
  <c r="Z64" i="10" s="1"/>
  <c r="E63" i="10"/>
  <c r="Z63" i="10" s="1"/>
  <c r="E62" i="10"/>
  <c r="Z62" i="10" s="1"/>
  <c r="E61" i="10"/>
  <c r="Z61" i="10" s="1"/>
  <c r="E60" i="10"/>
  <c r="Z60" i="10" s="1"/>
  <c r="E59" i="10"/>
  <c r="Z59" i="10" s="1"/>
  <c r="E58" i="10"/>
  <c r="Z58" i="10" s="1"/>
  <c r="E57" i="10"/>
  <c r="Z57" i="10" s="1"/>
  <c r="E56" i="10"/>
  <c r="Z56" i="10" s="1"/>
  <c r="E55" i="10"/>
  <c r="Z55" i="10" s="1"/>
  <c r="E54" i="10"/>
  <c r="Z54" i="10" s="1"/>
  <c r="E53" i="10"/>
  <c r="Z53" i="10" s="1"/>
  <c r="E52" i="10"/>
  <c r="Z52" i="10" s="1"/>
  <c r="E51" i="10"/>
  <c r="Z51" i="10" s="1"/>
  <c r="E50" i="10"/>
  <c r="Z50" i="10" s="1"/>
  <c r="E49" i="10"/>
  <c r="Z49" i="10" s="1"/>
  <c r="E48" i="10"/>
  <c r="Z48" i="10" s="1"/>
  <c r="E47" i="10"/>
  <c r="Z47" i="10" s="1"/>
  <c r="E46" i="10"/>
  <c r="Z46" i="10" s="1"/>
  <c r="E45" i="10"/>
  <c r="Z45" i="10" s="1"/>
  <c r="E44" i="10"/>
  <c r="Z44" i="10" s="1"/>
  <c r="E43" i="10"/>
  <c r="Z43" i="10" s="1"/>
  <c r="E42" i="10"/>
  <c r="Z42" i="10" s="1"/>
  <c r="E41" i="10"/>
  <c r="Z41" i="10" s="1"/>
  <c r="E40" i="10"/>
  <c r="Z40" i="10" s="1"/>
  <c r="E39" i="10"/>
  <c r="Z39" i="10" s="1"/>
  <c r="E38" i="10"/>
  <c r="Z38" i="10" s="1"/>
  <c r="E37" i="10"/>
  <c r="Z37" i="10" s="1"/>
  <c r="E36" i="10"/>
  <c r="Z36" i="10" s="1"/>
  <c r="E35" i="10"/>
  <c r="Z35" i="10" s="1"/>
  <c r="E34" i="10"/>
  <c r="Z34" i="10" s="1"/>
  <c r="E33" i="10"/>
  <c r="Z33" i="10" s="1"/>
  <c r="E32" i="10"/>
  <c r="Z32" i="10" s="1"/>
  <c r="E31" i="10"/>
  <c r="Z31" i="10" s="1"/>
  <c r="E30" i="10"/>
  <c r="Z30" i="10" s="1"/>
  <c r="E29" i="10"/>
  <c r="Z29" i="10" s="1"/>
  <c r="E28" i="10"/>
  <c r="Z28" i="10" s="1"/>
  <c r="E27" i="10"/>
  <c r="Z27" i="10" s="1"/>
  <c r="E26" i="10"/>
  <c r="Z26" i="10" s="1"/>
  <c r="E25" i="10"/>
  <c r="Z25" i="10" s="1"/>
  <c r="E24" i="10"/>
  <c r="Z24" i="10" s="1"/>
  <c r="E23" i="10"/>
  <c r="Z23" i="10" s="1"/>
  <c r="E22" i="10"/>
  <c r="Z22" i="10" s="1"/>
  <c r="E21" i="10"/>
  <c r="Z21" i="10" s="1"/>
  <c r="E20" i="10"/>
  <c r="Z20" i="10" s="1"/>
  <c r="E19" i="10"/>
  <c r="Z19" i="10" s="1"/>
  <c r="E18" i="10"/>
  <c r="Z18" i="10" s="1"/>
  <c r="E17" i="10"/>
  <c r="Z17" i="10" s="1"/>
  <c r="E16" i="10"/>
  <c r="Z16" i="10" s="1"/>
  <c r="E15" i="10"/>
  <c r="Z15" i="10" s="1"/>
  <c r="E14" i="10"/>
  <c r="Z14" i="10" s="1"/>
  <c r="E13" i="10"/>
  <c r="Z13" i="10" s="1"/>
  <c r="E12" i="10"/>
  <c r="Z12" i="10" s="1"/>
  <c r="E11" i="10"/>
  <c r="Z11" i="10" s="1"/>
  <c r="E10" i="10"/>
  <c r="Z10" i="10" s="1"/>
  <c r="E9" i="10"/>
  <c r="Z9" i="10" s="1"/>
  <c r="E8" i="10"/>
  <c r="Z8" i="10" s="1"/>
  <c r="E7" i="10"/>
  <c r="Z7" i="10" s="1"/>
  <c r="E6" i="10"/>
  <c r="Z6" i="10" s="1"/>
  <c r="E5" i="10"/>
  <c r="Z5" i="10" s="1"/>
  <c r="E4" i="10"/>
  <c r="Z4" i="10" s="1"/>
  <c r="D400" i="10"/>
  <c r="AE201" i="10" s="1"/>
  <c r="D399" i="10"/>
  <c r="AE200" i="10" s="1"/>
  <c r="D398" i="10"/>
  <c r="AE199" i="10" s="1"/>
  <c r="D397" i="10"/>
  <c r="AE198" i="10" s="1"/>
  <c r="D396" i="10"/>
  <c r="AE197" i="10" s="1"/>
  <c r="D395" i="10"/>
  <c r="AE196" i="10" s="1"/>
  <c r="D394" i="10"/>
  <c r="AE195" i="10" s="1"/>
  <c r="D393" i="10"/>
  <c r="AE194" i="10" s="1"/>
  <c r="D392" i="10"/>
  <c r="AE193" i="10" s="1"/>
  <c r="D391" i="10"/>
  <c r="AE192" i="10" s="1"/>
  <c r="D390" i="10"/>
  <c r="AE191" i="10" s="1"/>
  <c r="D389" i="10"/>
  <c r="AE190" i="10" s="1"/>
  <c r="D388" i="10"/>
  <c r="AE189" i="10" s="1"/>
  <c r="D387" i="10"/>
  <c r="AE188" i="10" s="1"/>
  <c r="D386" i="10"/>
  <c r="AE187" i="10" s="1"/>
  <c r="D385" i="10"/>
  <c r="AE186" i="10" s="1"/>
  <c r="D384" i="10"/>
  <c r="AE185" i="10" s="1"/>
  <c r="D383" i="10"/>
  <c r="AE184" i="10" s="1"/>
  <c r="D382" i="10"/>
  <c r="AE183" i="10" s="1"/>
  <c r="D381" i="10"/>
  <c r="AE182" i="10" s="1"/>
  <c r="D380" i="10"/>
  <c r="AE181" i="10" s="1"/>
  <c r="D379" i="10"/>
  <c r="AE180" i="10" s="1"/>
  <c r="D378" i="10"/>
  <c r="AE179" i="10" s="1"/>
  <c r="D269" i="10"/>
  <c r="AE136" i="10" s="1"/>
  <c r="D268" i="10"/>
  <c r="AE135" i="10" s="1"/>
  <c r="D267" i="10"/>
  <c r="AE134" i="10" s="1"/>
  <c r="D266" i="10"/>
  <c r="AE133" i="10" s="1"/>
  <c r="D265" i="10"/>
  <c r="AE132" i="10" s="1"/>
  <c r="D264" i="10"/>
  <c r="AE131" i="10" s="1"/>
  <c r="D263" i="10"/>
  <c r="AE130" i="10" s="1"/>
  <c r="D262" i="10"/>
  <c r="AE129" i="10" s="1"/>
  <c r="D261" i="10"/>
  <c r="AE128" i="10" s="1"/>
  <c r="D260" i="10"/>
  <c r="AE127" i="10" s="1"/>
  <c r="D259" i="10"/>
  <c r="AE126" i="10" s="1"/>
  <c r="D258" i="10"/>
  <c r="AE125" i="10" s="1"/>
  <c r="D257" i="10"/>
  <c r="AE124" i="10" s="1"/>
  <c r="D256" i="10"/>
  <c r="AE123" i="10" s="1"/>
  <c r="D255" i="10"/>
  <c r="AE122" i="10" s="1"/>
  <c r="D254" i="10"/>
  <c r="AE121" i="10" s="1"/>
  <c r="D253" i="10"/>
  <c r="AE120" i="10" s="1"/>
  <c r="D252" i="10"/>
  <c r="AE119" i="10" s="1"/>
  <c r="D251" i="10"/>
  <c r="AE118" i="10" s="1"/>
  <c r="D250" i="10"/>
  <c r="AE117" i="10" s="1"/>
  <c r="D249" i="10"/>
  <c r="AE116" i="10" s="1"/>
  <c r="D248" i="10"/>
  <c r="AE115" i="10" s="1"/>
  <c r="D247" i="10"/>
  <c r="AE114" i="10" s="1"/>
  <c r="D246" i="10"/>
  <c r="AE113" i="10" s="1"/>
  <c r="D245" i="10"/>
  <c r="AE112" i="10" s="1"/>
  <c r="D244" i="10"/>
  <c r="AE111" i="10" s="1"/>
  <c r="D243" i="10"/>
  <c r="AE110" i="10" s="1"/>
  <c r="D242" i="10"/>
  <c r="AE109" i="10" s="1"/>
  <c r="D241" i="10"/>
  <c r="AE108" i="10" s="1"/>
  <c r="D240" i="10"/>
  <c r="AE107" i="10" s="1"/>
  <c r="D239" i="10"/>
  <c r="AE106" i="10" s="1"/>
  <c r="D238" i="10"/>
  <c r="AE105" i="10" s="1"/>
  <c r="D237" i="10"/>
  <c r="AE104" i="10" s="1"/>
  <c r="D236" i="10"/>
  <c r="AE103" i="10" s="1"/>
  <c r="D235" i="10"/>
  <c r="AE102" i="10" s="1"/>
  <c r="D234" i="10"/>
  <c r="AE101" i="10" s="1"/>
  <c r="D233" i="10"/>
  <c r="AE100" i="10" s="1"/>
  <c r="D232" i="10"/>
  <c r="AE99" i="10" s="1"/>
  <c r="D231" i="10"/>
  <c r="AE98" i="10" s="1"/>
  <c r="D230" i="10"/>
  <c r="AE97" i="10" s="1"/>
  <c r="D229" i="10"/>
  <c r="AE96" i="10" s="1"/>
  <c r="D228" i="10"/>
  <c r="AE95" i="10" s="1"/>
  <c r="D227" i="10"/>
  <c r="AE94" i="10" s="1"/>
  <c r="D226" i="10"/>
  <c r="AE93" i="10" s="1"/>
  <c r="D225" i="10"/>
  <c r="AE92" i="10" s="1"/>
  <c r="D224" i="10"/>
  <c r="AE91" i="10" s="1"/>
  <c r="D223" i="10"/>
  <c r="AE90" i="10" s="1"/>
  <c r="D222" i="10"/>
  <c r="AE89" i="10" s="1"/>
  <c r="D221" i="10"/>
  <c r="AE88" i="10" s="1"/>
  <c r="D220" i="10"/>
  <c r="AE87" i="10" s="1"/>
  <c r="D219" i="10"/>
  <c r="AE86" i="10" s="1"/>
  <c r="D218" i="10"/>
  <c r="AE85" i="10" s="1"/>
  <c r="D217" i="10"/>
  <c r="AE84" i="10" s="1"/>
  <c r="D216" i="10"/>
  <c r="AE83" i="10" s="1"/>
  <c r="D215" i="10"/>
  <c r="AE82" i="10" s="1"/>
  <c r="D214" i="10"/>
  <c r="AE81" i="10" s="1"/>
  <c r="D213" i="10"/>
  <c r="AE80" i="10" s="1"/>
  <c r="D212" i="10"/>
  <c r="AE79" i="10" s="1"/>
  <c r="D211" i="10"/>
  <c r="AE78" i="10" s="1"/>
  <c r="D210" i="10"/>
  <c r="AE77" i="10" s="1"/>
  <c r="D209" i="10"/>
  <c r="AE76" i="10" s="1"/>
  <c r="D208" i="10"/>
  <c r="Y146" i="10" s="1"/>
  <c r="D207" i="10"/>
  <c r="Y145" i="10" s="1"/>
  <c r="D206" i="10"/>
  <c r="Y144" i="10" s="1"/>
  <c r="D205" i="10"/>
  <c r="Y143" i="10" s="1"/>
  <c r="D204" i="10"/>
  <c r="Y142" i="10" s="1"/>
  <c r="D203" i="10"/>
  <c r="Y141" i="10" s="1"/>
  <c r="D202" i="10"/>
  <c r="Y140" i="10" s="1"/>
  <c r="D201" i="10"/>
  <c r="Y139" i="10" s="1"/>
  <c r="D200" i="10"/>
  <c r="Y138" i="10" s="1"/>
  <c r="D199" i="10"/>
  <c r="Y137" i="10" s="1"/>
  <c r="D198" i="10"/>
  <c r="Y136" i="10" s="1"/>
  <c r="D197" i="10"/>
  <c r="Y135" i="10" s="1"/>
  <c r="D196" i="10"/>
  <c r="Y134" i="10" s="1"/>
  <c r="D195" i="10"/>
  <c r="Y133" i="10" s="1"/>
  <c r="D194" i="10"/>
  <c r="Y132" i="10" s="1"/>
  <c r="D193" i="10"/>
  <c r="Y131" i="10" s="1"/>
  <c r="D192" i="10"/>
  <c r="Y130" i="10" s="1"/>
  <c r="D191" i="10"/>
  <c r="Y129" i="10" s="1"/>
  <c r="D190" i="10"/>
  <c r="Y128" i="10" s="1"/>
  <c r="D189" i="10"/>
  <c r="Y127" i="10" s="1"/>
  <c r="D188" i="10"/>
  <c r="Y126" i="10" s="1"/>
  <c r="D187" i="10"/>
  <c r="Y125" i="10" s="1"/>
  <c r="D186" i="10"/>
  <c r="Y124" i="10" s="1"/>
  <c r="D185" i="10"/>
  <c r="Y123" i="10" s="1"/>
  <c r="D184" i="10"/>
  <c r="Y122" i="10" s="1"/>
  <c r="D183" i="10"/>
  <c r="Y121" i="10" s="1"/>
  <c r="D182" i="10"/>
  <c r="Y120" i="10" s="1"/>
  <c r="D181" i="10"/>
  <c r="Y119" i="10" s="1"/>
  <c r="D180" i="10"/>
  <c r="Y118" i="10" s="1"/>
  <c r="D179" i="10"/>
  <c r="Y117" i="10" s="1"/>
  <c r="D178" i="10"/>
  <c r="Y116" i="10" s="1"/>
  <c r="D177" i="10"/>
  <c r="Y115" i="10" s="1"/>
  <c r="D176" i="10"/>
  <c r="Y114" i="10" s="1"/>
  <c r="D175" i="10"/>
  <c r="Y113" i="10" s="1"/>
  <c r="D174" i="10"/>
  <c r="Y112" i="10" s="1"/>
  <c r="D173" i="10"/>
  <c r="Y111" i="10" s="1"/>
  <c r="D172" i="10"/>
  <c r="Y110" i="10" s="1"/>
  <c r="D171" i="10"/>
  <c r="Y109" i="10" s="1"/>
  <c r="D170" i="10"/>
  <c r="Y108" i="10" s="1"/>
  <c r="D169" i="10"/>
  <c r="Y107" i="10" s="1"/>
  <c r="D168" i="10"/>
  <c r="Y106" i="10" s="1"/>
  <c r="D167" i="10"/>
  <c r="Y105" i="10" s="1"/>
  <c r="D166" i="10"/>
  <c r="Y104" i="10" s="1"/>
  <c r="D165" i="10"/>
  <c r="Y103" i="10" s="1"/>
  <c r="D164" i="10"/>
  <c r="Y102" i="10" s="1"/>
  <c r="D163" i="10"/>
  <c r="Y101" i="10" s="1"/>
  <c r="D162" i="10"/>
  <c r="Y100" i="10" s="1"/>
  <c r="D161" i="10"/>
  <c r="Y99" i="10" s="1"/>
  <c r="D160" i="10"/>
  <c r="Y98" i="10" s="1"/>
  <c r="D159" i="10"/>
  <c r="Y97" i="10" s="1"/>
  <c r="D158" i="10"/>
  <c r="Y96" i="10" s="1"/>
  <c r="D157" i="10"/>
  <c r="Y95" i="10" s="1"/>
  <c r="D156" i="10"/>
  <c r="Y94" i="10" s="1"/>
  <c r="D155" i="10"/>
  <c r="Y93" i="10" s="1"/>
  <c r="D154" i="10"/>
  <c r="Y92" i="10" s="1"/>
  <c r="D153" i="10"/>
  <c r="Y91" i="10" s="1"/>
  <c r="D152" i="10"/>
  <c r="Y90" i="10" s="1"/>
  <c r="D151" i="10"/>
  <c r="Y89" i="10" s="1"/>
  <c r="D150" i="10"/>
  <c r="Y88" i="10" s="1"/>
  <c r="D149" i="10"/>
  <c r="Y87" i="10" s="1"/>
  <c r="D148" i="10"/>
  <c r="Y86" i="10" s="1"/>
  <c r="D147" i="10"/>
  <c r="Y85" i="10" s="1"/>
  <c r="D146" i="10"/>
  <c r="Y84" i="10" s="1"/>
  <c r="D145" i="10"/>
  <c r="Y83" i="10" s="1"/>
  <c r="D144" i="10"/>
  <c r="Y82" i="10" s="1"/>
  <c r="D143" i="10"/>
  <c r="Y81" i="10" s="1"/>
  <c r="D142" i="10"/>
  <c r="Y80" i="10" s="1"/>
  <c r="D141" i="10"/>
  <c r="Y79" i="10" s="1"/>
  <c r="D140" i="10"/>
  <c r="Y78" i="10" s="1"/>
  <c r="D139" i="10"/>
  <c r="Y77" i="10" s="1"/>
  <c r="D138" i="10"/>
  <c r="Y76" i="10" s="1"/>
  <c r="D137" i="10"/>
  <c r="AE70" i="10" s="1"/>
  <c r="D136" i="10"/>
  <c r="AE69" i="10" s="1"/>
  <c r="D135" i="10"/>
  <c r="AE68" i="10" s="1"/>
  <c r="D134" i="10"/>
  <c r="AE67" i="10" s="1"/>
  <c r="D133" i="10"/>
  <c r="AE66" i="10" s="1"/>
  <c r="D132" i="10"/>
  <c r="AE65" i="10" s="1"/>
  <c r="D131" i="10"/>
  <c r="AE64" i="10" s="1"/>
  <c r="D130" i="10"/>
  <c r="AE63" i="10" s="1"/>
  <c r="D129" i="10"/>
  <c r="AE62" i="10" s="1"/>
  <c r="D128" i="10"/>
  <c r="AE61" i="10" s="1"/>
  <c r="D127" i="10"/>
  <c r="AE60" i="10" s="1"/>
  <c r="D126" i="10"/>
  <c r="AE59" i="10" s="1"/>
  <c r="D125" i="10"/>
  <c r="AE58" i="10" s="1"/>
  <c r="D124" i="10"/>
  <c r="AE57" i="10" s="1"/>
  <c r="D123" i="10"/>
  <c r="AE56" i="10" s="1"/>
  <c r="D122" i="10"/>
  <c r="AE55" i="10" s="1"/>
  <c r="D121" i="10"/>
  <c r="AE54" i="10" s="1"/>
  <c r="D120" i="10"/>
  <c r="AE53" i="10" s="1"/>
  <c r="D119" i="10"/>
  <c r="AE52" i="10" s="1"/>
  <c r="D118" i="10"/>
  <c r="AE51" i="10" s="1"/>
  <c r="D117" i="10"/>
  <c r="AE50" i="10" s="1"/>
  <c r="D116" i="10"/>
  <c r="AE49" i="10" s="1"/>
  <c r="D115" i="10"/>
  <c r="AE48" i="10" s="1"/>
  <c r="D114" i="10"/>
  <c r="AE47" i="10" s="1"/>
  <c r="D113" i="10"/>
  <c r="AE46" i="10" s="1"/>
  <c r="D112" i="10"/>
  <c r="AE45" i="10" s="1"/>
  <c r="D111" i="10"/>
  <c r="AE44" i="10" s="1"/>
  <c r="D110" i="10"/>
  <c r="AE43" i="10" s="1"/>
  <c r="D109" i="10"/>
  <c r="AE42" i="10" s="1"/>
  <c r="D108" i="10"/>
  <c r="AE41" i="10" s="1"/>
  <c r="D107" i="10"/>
  <c r="AE40" i="10" s="1"/>
  <c r="D106" i="10"/>
  <c r="AE39" i="10" s="1"/>
  <c r="D105" i="10"/>
  <c r="AE38" i="10" s="1"/>
  <c r="D104" i="10"/>
  <c r="AE37" i="10" s="1"/>
  <c r="D103" i="10"/>
  <c r="AE36" i="10" s="1"/>
  <c r="D102" i="10"/>
  <c r="AE35" i="10" s="1"/>
  <c r="D101" i="10"/>
  <c r="AE34" i="10" s="1"/>
  <c r="D100" i="10"/>
  <c r="AE33" i="10" s="1"/>
  <c r="D99" i="10"/>
  <c r="AE32" i="10" s="1"/>
  <c r="D98" i="10"/>
  <c r="AE31" i="10" s="1"/>
  <c r="D97" i="10"/>
  <c r="AE30" i="10" s="1"/>
  <c r="D96" i="10"/>
  <c r="AE29" i="10" s="1"/>
  <c r="D95" i="10"/>
  <c r="AE28" i="10" s="1"/>
  <c r="D94" i="10"/>
  <c r="AE27" i="10" s="1"/>
  <c r="D93" i="10"/>
  <c r="AE26" i="10" s="1"/>
  <c r="D92" i="10"/>
  <c r="AE25" i="10" s="1"/>
  <c r="D91" i="10"/>
  <c r="AE24" i="10" s="1"/>
  <c r="D90" i="10"/>
  <c r="AE23" i="10" s="1"/>
  <c r="D89" i="10"/>
  <c r="AE22" i="10" s="1"/>
  <c r="D88" i="10"/>
  <c r="AE21" i="10" s="1"/>
  <c r="D87" i="10"/>
  <c r="AE20" i="10" s="1"/>
  <c r="D86" i="10"/>
  <c r="AE19" i="10" s="1"/>
  <c r="D85" i="10"/>
  <c r="AE18" i="10" s="1"/>
  <c r="D84" i="10"/>
  <c r="AE17" i="10" s="1"/>
  <c r="D83" i="10"/>
  <c r="AE16" i="10" s="1"/>
  <c r="D82" i="10"/>
  <c r="AE15" i="10" s="1"/>
  <c r="D81" i="10"/>
  <c r="AE14" i="10" s="1"/>
  <c r="D80" i="10"/>
  <c r="AE13" i="10" s="1"/>
  <c r="D79" i="10"/>
  <c r="AE12" i="10" s="1"/>
  <c r="D78" i="10"/>
  <c r="AE11" i="10" s="1"/>
  <c r="D77" i="10"/>
  <c r="AE10" i="10" s="1"/>
  <c r="D76" i="10"/>
  <c r="AE9" i="10" s="1"/>
  <c r="D75" i="10"/>
  <c r="AE8" i="10" s="1"/>
  <c r="D74" i="10"/>
  <c r="AE7" i="10" s="1"/>
  <c r="D73" i="10"/>
  <c r="AE6" i="10" s="1"/>
  <c r="D72" i="10"/>
  <c r="AE5" i="10" s="1"/>
  <c r="D71" i="10"/>
  <c r="AE4" i="10" s="1"/>
  <c r="D70" i="10"/>
  <c r="Y70" i="10" s="1"/>
  <c r="D69" i="10"/>
  <c r="Y69" i="10" s="1"/>
  <c r="D68" i="10"/>
  <c r="Y68" i="10" s="1"/>
  <c r="D67" i="10"/>
  <c r="Y67" i="10" s="1"/>
  <c r="D66" i="10"/>
  <c r="Y66" i="10" s="1"/>
  <c r="D65" i="10"/>
  <c r="Y65" i="10" s="1"/>
  <c r="D64" i="10"/>
  <c r="Y64" i="10" s="1"/>
  <c r="D63" i="10"/>
  <c r="Y63" i="10" s="1"/>
  <c r="D62" i="10"/>
  <c r="Y62" i="10" s="1"/>
  <c r="D61" i="10"/>
  <c r="Y61" i="10" s="1"/>
  <c r="D60" i="10"/>
  <c r="Y60" i="10" s="1"/>
  <c r="D59" i="10"/>
  <c r="Y59" i="10" s="1"/>
  <c r="D58" i="10"/>
  <c r="Y58" i="10" s="1"/>
  <c r="D57" i="10"/>
  <c r="Y57" i="10" s="1"/>
  <c r="D56" i="10"/>
  <c r="Y56" i="10" s="1"/>
  <c r="D55" i="10"/>
  <c r="Y55" i="10" s="1"/>
  <c r="D54" i="10"/>
  <c r="Y54" i="10" s="1"/>
  <c r="D53" i="10"/>
  <c r="Y53" i="10" s="1"/>
  <c r="D52" i="10"/>
  <c r="Y52" i="10" s="1"/>
  <c r="D51" i="10"/>
  <c r="Y51" i="10" s="1"/>
  <c r="D50" i="10"/>
  <c r="Y50" i="10" s="1"/>
  <c r="D49" i="10"/>
  <c r="Y49" i="10" s="1"/>
  <c r="D48" i="10"/>
  <c r="Y48" i="10" s="1"/>
  <c r="D47" i="10"/>
  <c r="Y47" i="10" s="1"/>
  <c r="D46" i="10"/>
  <c r="Y46" i="10" s="1"/>
  <c r="D45" i="10"/>
  <c r="Y45" i="10" s="1"/>
  <c r="D44" i="10"/>
  <c r="Y44" i="10" s="1"/>
  <c r="D43" i="10"/>
  <c r="Y43" i="10" s="1"/>
  <c r="D42" i="10"/>
  <c r="Y42" i="10" s="1"/>
  <c r="D41" i="10"/>
  <c r="Y41" i="10" s="1"/>
  <c r="D40" i="10"/>
  <c r="Y40" i="10" s="1"/>
  <c r="D39" i="10"/>
  <c r="Y39" i="10" s="1"/>
  <c r="D38" i="10"/>
  <c r="Y38" i="10" s="1"/>
  <c r="D37" i="10"/>
  <c r="Y37" i="10" s="1"/>
  <c r="D36" i="10"/>
  <c r="Y36" i="10" s="1"/>
  <c r="D35" i="10"/>
  <c r="Y35" i="10" s="1"/>
  <c r="D34" i="10"/>
  <c r="Y34" i="10" s="1"/>
  <c r="D33" i="10"/>
  <c r="Y33" i="10" s="1"/>
  <c r="D32" i="10"/>
  <c r="Y32" i="10" s="1"/>
  <c r="D31" i="10"/>
  <c r="Y31" i="10" s="1"/>
  <c r="D30" i="10"/>
  <c r="Y30" i="10" s="1"/>
  <c r="D29" i="10"/>
  <c r="Y29" i="10" s="1"/>
  <c r="D28" i="10"/>
  <c r="Y28" i="10" s="1"/>
  <c r="D27" i="10"/>
  <c r="Y27" i="10" s="1"/>
  <c r="D26" i="10"/>
  <c r="Y26" i="10" s="1"/>
  <c r="D25" i="10"/>
  <c r="Y25" i="10" s="1"/>
  <c r="D24" i="10"/>
  <c r="Y24" i="10" s="1"/>
  <c r="D23" i="10"/>
  <c r="Y23" i="10" s="1"/>
  <c r="D22" i="10"/>
  <c r="Y22" i="10" s="1"/>
  <c r="D21" i="10"/>
  <c r="Y21" i="10" s="1"/>
  <c r="D20" i="10"/>
  <c r="Y20" i="10" s="1"/>
  <c r="D19" i="10"/>
  <c r="Y19" i="10" s="1"/>
  <c r="D18" i="10"/>
  <c r="Y18" i="10" s="1"/>
  <c r="D17" i="10"/>
  <c r="Y17" i="10" s="1"/>
  <c r="D16" i="10"/>
  <c r="Y16" i="10" s="1"/>
  <c r="D15" i="10"/>
  <c r="Y15" i="10" s="1"/>
  <c r="D14" i="10"/>
  <c r="Y14" i="10" s="1"/>
  <c r="D13" i="10"/>
  <c r="Y13" i="10" s="1"/>
  <c r="D12" i="10"/>
  <c r="Y12" i="10" s="1"/>
  <c r="D11" i="10"/>
  <c r="Y11" i="10" s="1"/>
  <c r="D10" i="10"/>
  <c r="Y10" i="10" s="1"/>
  <c r="D9" i="10"/>
  <c r="Y9" i="10" s="1"/>
  <c r="D8" i="10"/>
  <c r="Y8" i="10" s="1"/>
  <c r="D7" i="10"/>
  <c r="Y7" i="10" s="1"/>
  <c r="D6" i="10"/>
  <c r="Y6" i="10" s="1"/>
  <c r="D5" i="10"/>
  <c r="Y5" i="10" s="1"/>
  <c r="D4" i="10"/>
  <c r="Y4" i="10" s="1"/>
  <c r="L454" i="10"/>
  <c r="L453" i="10"/>
  <c r="L452" i="10"/>
  <c r="L451" i="10"/>
  <c r="L450" i="10"/>
  <c r="L449" i="10"/>
  <c r="L448" i="10"/>
  <c r="L447" i="10"/>
  <c r="L446" i="10"/>
  <c r="L445" i="10"/>
  <c r="L444" i="10"/>
  <c r="L443" i="10"/>
  <c r="L442" i="10"/>
  <c r="L441" i="10"/>
  <c r="L440" i="10"/>
  <c r="L439" i="10"/>
  <c r="L438" i="10"/>
  <c r="L437" i="10"/>
  <c r="L436" i="10"/>
  <c r="L435" i="10"/>
  <c r="L434" i="10"/>
  <c r="L433" i="10"/>
  <c r="L432" i="10"/>
  <c r="L431" i="10"/>
  <c r="L430" i="10"/>
  <c r="L429" i="10"/>
  <c r="L428" i="10"/>
  <c r="L427" i="10"/>
  <c r="L426" i="10"/>
  <c r="L425" i="10"/>
  <c r="L424" i="10"/>
  <c r="L423" i="10"/>
  <c r="L422" i="10"/>
  <c r="L421" i="10"/>
  <c r="L420" i="10"/>
  <c r="L419" i="10"/>
  <c r="L418" i="10"/>
  <c r="L417" i="10"/>
  <c r="L416" i="10"/>
  <c r="L415" i="10"/>
  <c r="L414" i="10"/>
  <c r="L413" i="10"/>
  <c r="L412" i="10"/>
  <c r="L411" i="10"/>
  <c r="L410" i="10"/>
  <c r="L409" i="10"/>
  <c r="L408" i="10"/>
  <c r="L407" i="10"/>
  <c r="L406" i="10"/>
  <c r="L405" i="10"/>
  <c r="L404" i="10"/>
  <c r="L403" i="10"/>
  <c r="L402" i="10"/>
  <c r="L401" i="10"/>
  <c r="L400" i="10"/>
  <c r="L399" i="10"/>
  <c r="L398" i="10"/>
  <c r="L397" i="10"/>
  <c r="L396" i="10"/>
  <c r="L395" i="10"/>
  <c r="L394" i="10"/>
  <c r="L393" i="10"/>
  <c r="L392" i="10"/>
  <c r="L391" i="10"/>
  <c r="L390" i="10"/>
  <c r="L389" i="10"/>
  <c r="L388" i="10"/>
  <c r="L387" i="10"/>
  <c r="L386" i="10"/>
  <c r="L385" i="10"/>
  <c r="L384" i="10"/>
  <c r="L383" i="10"/>
  <c r="L382" i="10"/>
  <c r="L381" i="10"/>
  <c r="L380" i="10"/>
  <c r="L379" i="10"/>
  <c r="L378" i="10"/>
  <c r="L377" i="10"/>
  <c r="L376" i="10"/>
  <c r="L375" i="10"/>
  <c r="L374" i="10"/>
  <c r="L373" i="10"/>
  <c r="L372" i="10"/>
  <c r="L371" i="10"/>
  <c r="L370" i="10"/>
  <c r="L369" i="10"/>
  <c r="L368" i="10"/>
  <c r="L367" i="10"/>
  <c r="L366" i="10"/>
  <c r="L365" i="10"/>
  <c r="L364" i="10"/>
  <c r="L363" i="10"/>
  <c r="L362" i="10"/>
  <c r="L361" i="10"/>
  <c r="L360" i="10"/>
  <c r="L359" i="10"/>
  <c r="L358" i="10"/>
  <c r="L357" i="10"/>
  <c r="L356" i="10"/>
  <c r="L355" i="10"/>
  <c r="L354" i="10"/>
  <c r="L353" i="10"/>
  <c r="L352" i="10"/>
  <c r="L351" i="10"/>
  <c r="L350" i="10"/>
  <c r="L349" i="10"/>
  <c r="L348" i="10"/>
  <c r="L347" i="10"/>
  <c r="L346" i="10"/>
  <c r="L345" i="10"/>
  <c r="L344" i="10"/>
  <c r="L343" i="10"/>
  <c r="L342" i="10"/>
  <c r="L341" i="10"/>
  <c r="L340" i="10"/>
  <c r="L339" i="10"/>
  <c r="L338" i="10"/>
  <c r="L337" i="10"/>
  <c r="L336" i="10"/>
  <c r="L335" i="10"/>
  <c r="L334" i="10"/>
  <c r="L333" i="10"/>
  <c r="L332" i="10"/>
  <c r="L331" i="10"/>
  <c r="L330" i="10"/>
  <c r="L329" i="10"/>
  <c r="L328" i="10"/>
  <c r="L327" i="10"/>
  <c r="L326" i="10"/>
  <c r="L325" i="10"/>
  <c r="L324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L311" i="10"/>
  <c r="L310" i="10"/>
  <c r="L309" i="10"/>
  <c r="L308" i="10"/>
  <c r="L307" i="10"/>
  <c r="L306" i="10"/>
  <c r="L305" i="10"/>
  <c r="L304" i="10"/>
  <c r="L303" i="10"/>
  <c r="L302" i="10"/>
  <c r="L301" i="10"/>
  <c r="L300" i="10"/>
  <c r="L299" i="10"/>
  <c r="L298" i="10"/>
  <c r="L297" i="10"/>
  <c r="L296" i="10"/>
  <c r="L295" i="10"/>
  <c r="L294" i="10"/>
  <c r="L293" i="10"/>
  <c r="L292" i="10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5" i="10"/>
  <c r="L106" i="10"/>
  <c r="AC119" i="3"/>
  <c r="Y119" i="3"/>
  <c r="AC118" i="3"/>
  <c r="Y118" i="3"/>
  <c r="AC117" i="3"/>
  <c r="Y117" i="3"/>
  <c r="AC116" i="3"/>
  <c r="Y116" i="3"/>
  <c r="AC141" i="4"/>
  <c r="AC140" i="4"/>
  <c r="AC139" i="4"/>
  <c r="AC138" i="4"/>
  <c r="AC137" i="4"/>
  <c r="AC136" i="4"/>
  <c r="AC135" i="4"/>
  <c r="AC107" i="4"/>
  <c r="AC106" i="4"/>
  <c r="AC105" i="4"/>
  <c r="AC104" i="4"/>
  <c r="AC103" i="4"/>
  <c r="AC102" i="4"/>
  <c r="AC101" i="4"/>
  <c r="AC98" i="4"/>
  <c r="AC97" i="4"/>
  <c r="AC96" i="4"/>
  <c r="AC95" i="4"/>
  <c r="AC94" i="4"/>
  <c r="AC93" i="4"/>
  <c r="AC92" i="4"/>
  <c r="AC89" i="4"/>
  <c r="AC88" i="4"/>
  <c r="AC87" i="4"/>
  <c r="AC86" i="4"/>
  <c r="AC85" i="4"/>
  <c r="AC84" i="4"/>
  <c r="AC83" i="4"/>
  <c r="AC80" i="4"/>
  <c r="AC79" i="4"/>
  <c r="AC78" i="4"/>
  <c r="AC77" i="4"/>
  <c r="AC76" i="4"/>
  <c r="AC75" i="4"/>
  <c r="AC74" i="4"/>
  <c r="AC70" i="4"/>
  <c r="AC69" i="4"/>
  <c r="AC68" i="4"/>
  <c r="AC56" i="4"/>
  <c r="AC55" i="4"/>
  <c r="AC54" i="4"/>
  <c r="AC53" i="4"/>
  <c r="AC52" i="4"/>
  <c r="AC51" i="4"/>
  <c r="AC50" i="4"/>
  <c r="AC49" i="4"/>
  <c r="AC47" i="4"/>
  <c r="AC46" i="4"/>
  <c r="AC45" i="4"/>
  <c r="AC44" i="4"/>
  <c r="AC43" i="4"/>
  <c r="AC42" i="4"/>
  <c r="AC41" i="4"/>
  <c r="AC38" i="4"/>
  <c r="AC37" i="4"/>
  <c r="AC36" i="4"/>
  <c r="AC35" i="4"/>
  <c r="AC34" i="4"/>
  <c r="AC33" i="4"/>
  <c r="AC32" i="4"/>
  <c r="AC29" i="4"/>
  <c r="AC28" i="4"/>
  <c r="AC27" i="4"/>
  <c r="AC26" i="4"/>
  <c r="AC25" i="4"/>
  <c r="AC24" i="4"/>
  <c r="AC23" i="4"/>
  <c r="AC20" i="4"/>
  <c r="AC19" i="4"/>
  <c r="AC18" i="4"/>
  <c r="AC17" i="4"/>
  <c r="AC16" i="4"/>
  <c r="AC15" i="4"/>
  <c r="AC14" i="4"/>
  <c r="AC13" i="4"/>
  <c r="AC11" i="4"/>
  <c r="AC10" i="4"/>
  <c r="AC9" i="4"/>
  <c r="AC8" i="4"/>
  <c r="AC7" i="4"/>
  <c r="AC6" i="4"/>
  <c r="AC5" i="4"/>
  <c r="AC4" i="4"/>
  <c r="E2" i="10"/>
  <c r="Q131" i="8"/>
  <c r="P131" i="8"/>
  <c r="O131" i="8"/>
  <c r="N131" i="8"/>
  <c r="M131" i="8"/>
  <c r="L131" i="8"/>
  <c r="K131" i="8"/>
  <c r="J131" i="8"/>
  <c r="D131" i="8"/>
  <c r="Q130" i="8"/>
  <c r="P130" i="8"/>
  <c r="O130" i="8"/>
  <c r="N130" i="8"/>
  <c r="M130" i="8"/>
  <c r="L130" i="8"/>
  <c r="K130" i="8"/>
  <c r="J130" i="8"/>
  <c r="D130" i="8"/>
  <c r="Q129" i="8"/>
  <c r="P129" i="8"/>
  <c r="O129" i="8"/>
  <c r="N129" i="8"/>
  <c r="M129" i="8"/>
  <c r="L129" i="8"/>
  <c r="K129" i="8"/>
  <c r="J129" i="8"/>
  <c r="D129" i="8"/>
  <c r="Q128" i="8"/>
  <c r="P128" i="8"/>
  <c r="O128" i="8"/>
  <c r="N128" i="8"/>
  <c r="M128" i="8"/>
  <c r="L128" i="8"/>
  <c r="K128" i="8"/>
  <c r="J128" i="8"/>
  <c r="D128" i="8"/>
  <c r="Q127" i="8"/>
  <c r="P127" i="8"/>
  <c r="O127" i="8"/>
  <c r="N127" i="8"/>
  <c r="M127" i="8"/>
  <c r="L127" i="8"/>
  <c r="K127" i="8"/>
  <c r="J127" i="8"/>
  <c r="D127" i="8"/>
  <c r="Q126" i="8"/>
  <c r="P126" i="8"/>
  <c r="O126" i="8"/>
  <c r="N126" i="8"/>
  <c r="M126" i="8"/>
  <c r="L126" i="8"/>
  <c r="K126" i="8"/>
  <c r="J126" i="8"/>
  <c r="D126" i="8"/>
  <c r="Q131" i="7"/>
  <c r="P131" i="7"/>
  <c r="O131" i="7"/>
  <c r="N131" i="7"/>
  <c r="M131" i="7"/>
  <c r="L131" i="7"/>
  <c r="K131" i="7"/>
  <c r="Q130" i="7"/>
  <c r="P130" i="7"/>
  <c r="O130" i="7"/>
  <c r="N130" i="7"/>
  <c r="M130" i="7"/>
  <c r="L130" i="7"/>
  <c r="K130" i="7"/>
  <c r="Q129" i="7"/>
  <c r="P129" i="7"/>
  <c r="O129" i="7"/>
  <c r="N129" i="7"/>
  <c r="M129" i="7"/>
  <c r="L129" i="7"/>
  <c r="K129" i="7"/>
  <c r="Q128" i="7"/>
  <c r="P128" i="7"/>
  <c r="O128" i="7"/>
  <c r="N128" i="7"/>
  <c r="M128" i="7"/>
  <c r="L128" i="7"/>
  <c r="K128" i="7"/>
  <c r="Q127" i="7"/>
  <c r="P127" i="7"/>
  <c r="O127" i="7"/>
  <c r="N127" i="7"/>
  <c r="M127" i="7"/>
  <c r="L127" i="7"/>
  <c r="K127" i="7"/>
  <c r="Q126" i="7"/>
  <c r="P126" i="7"/>
  <c r="O126" i="7"/>
  <c r="N126" i="7"/>
  <c r="M126" i="7"/>
  <c r="L126" i="7"/>
  <c r="K126" i="7"/>
  <c r="K41" i="2"/>
  <c r="J41" i="2"/>
  <c r="I41" i="2"/>
  <c r="H41" i="2"/>
  <c r="G41" i="2"/>
  <c r="F41" i="2"/>
  <c r="E41" i="2"/>
  <c r="K42" i="2"/>
  <c r="J42" i="2"/>
  <c r="I42" i="2"/>
  <c r="H42" i="2"/>
  <c r="G42" i="2"/>
  <c r="F42" i="2"/>
  <c r="E42" i="2"/>
  <c r="O1" i="5"/>
  <c r="P1" i="4"/>
  <c r="P1" i="3"/>
  <c r="P1" i="6"/>
  <c r="P1" i="7"/>
  <c r="P1" i="8"/>
  <c r="V12" i="1"/>
  <c r="V11" i="1"/>
  <c r="V10" i="1"/>
  <c r="V9" i="1"/>
  <c r="V8" i="1"/>
  <c r="V7" i="1"/>
  <c r="F175" i="7" s="1"/>
  <c r="V6" i="1"/>
  <c r="V5" i="1"/>
  <c r="D23" i="2"/>
  <c r="S12" i="1"/>
  <c r="Q12" i="3" s="1"/>
  <c r="Q101" i="3" s="1"/>
  <c r="S11" i="1"/>
  <c r="E9" i="7" s="1"/>
  <c r="S10" i="1"/>
  <c r="S9" i="1"/>
  <c r="S8" i="1"/>
  <c r="S7" i="1"/>
  <c r="L12" i="3" s="1"/>
  <c r="L125" i="3" s="1"/>
  <c r="S6" i="1"/>
  <c r="D13" i="1" s="1"/>
  <c r="S5" i="1"/>
  <c r="T12" i="1"/>
  <c r="P49" i="1" s="1"/>
  <c r="T11" i="1"/>
  <c r="N181" i="1" s="1"/>
  <c r="T10" i="1"/>
  <c r="C8" i="4" s="1"/>
  <c r="T9" i="1"/>
  <c r="J15" i="1" s="1"/>
  <c r="T8" i="1"/>
  <c r="C6" i="4" s="1"/>
  <c r="T7" i="1"/>
  <c r="F31" i="1" s="1"/>
  <c r="T6" i="1"/>
  <c r="D31" i="5" s="1"/>
  <c r="T5" i="1"/>
  <c r="C3" i="8" s="1"/>
  <c r="D223" i="5"/>
  <c r="D197" i="5"/>
  <c r="D184" i="5"/>
  <c r="D159" i="5"/>
  <c r="D143" i="5"/>
  <c r="P102" i="5"/>
  <c r="N94" i="5"/>
  <c r="J98" i="5"/>
  <c r="D209" i="6"/>
  <c r="D208" i="6"/>
  <c r="D206" i="6"/>
  <c r="D191" i="6"/>
  <c r="D169" i="6"/>
  <c r="D168" i="6"/>
  <c r="D154" i="6"/>
  <c r="D143" i="6"/>
  <c r="D138" i="6"/>
  <c r="D119" i="6"/>
  <c r="D114" i="6"/>
  <c r="D81" i="6"/>
  <c r="D80" i="6"/>
  <c r="D75" i="6"/>
  <c r="D72" i="6"/>
  <c r="D71" i="6"/>
  <c r="D69" i="6"/>
  <c r="D65" i="6"/>
  <c r="D64" i="6"/>
  <c r="D62" i="6"/>
  <c r="D59" i="6"/>
  <c r="D56" i="6"/>
  <c r="D55" i="6"/>
  <c r="D53" i="6"/>
  <c r="D49" i="6"/>
  <c r="D48" i="6"/>
  <c r="D46" i="6"/>
  <c r="D43" i="6"/>
  <c r="D40" i="6"/>
  <c r="D38" i="6"/>
  <c r="D30" i="6"/>
  <c r="D27" i="6"/>
  <c r="D23" i="6"/>
  <c r="D22" i="6"/>
  <c r="D21" i="6"/>
  <c r="D18" i="6"/>
  <c r="D17" i="6"/>
  <c r="D16" i="6"/>
  <c r="D14" i="6"/>
  <c r="O178" i="6"/>
  <c r="K207" i="6"/>
  <c r="J130" i="7"/>
  <c r="M86" i="7"/>
  <c r="O81" i="7"/>
  <c r="D14" i="7"/>
  <c r="D15" i="7"/>
  <c r="D16" i="7"/>
  <c r="D17" i="7"/>
  <c r="D18" i="7"/>
  <c r="D19" i="7"/>
  <c r="D21" i="7"/>
  <c r="D22" i="7"/>
  <c r="D23" i="7"/>
  <c r="D24" i="7"/>
  <c r="D25" i="7"/>
  <c r="D26" i="7"/>
  <c r="D27" i="7"/>
  <c r="D30" i="7"/>
  <c r="D31" i="7"/>
  <c r="D32" i="7"/>
  <c r="D33" i="7"/>
  <c r="D34" i="7"/>
  <c r="D35" i="7"/>
  <c r="D37" i="7"/>
  <c r="D38" i="7"/>
  <c r="D39" i="7"/>
  <c r="D40" i="7"/>
  <c r="D41" i="7"/>
  <c r="D42" i="7"/>
  <c r="D43" i="7"/>
  <c r="D46" i="7"/>
  <c r="D47" i="7"/>
  <c r="D48" i="7"/>
  <c r="D49" i="7"/>
  <c r="D50" i="7"/>
  <c r="D51" i="7"/>
  <c r="D53" i="7"/>
  <c r="D54" i="7"/>
  <c r="D55" i="7"/>
  <c r="D56" i="7"/>
  <c r="D57" i="7"/>
  <c r="D58" i="7"/>
  <c r="D59" i="7"/>
  <c r="D62" i="7"/>
  <c r="D63" i="7"/>
  <c r="D64" i="7"/>
  <c r="D65" i="7"/>
  <c r="D66" i="7"/>
  <c r="M66" i="7"/>
  <c r="D67" i="7"/>
  <c r="D69" i="7"/>
  <c r="D70" i="7"/>
  <c r="D71" i="7"/>
  <c r="D72" i="7"/>
  <c r="D73" i="7"/>
  <c r="D74" i="7"/>
  <c r="D75" i="7"/>
  <c r="D78" i="7"/>
  <c r="D79" i="7"/>
  <c r="D80" i="7"/>
  <c r="D81" i="7"/>
  <c r="D82" i="7"/>
  <c r="D83" i="7"/>
  <c r="D85" i="7"/>
  <c r="D86" i="7"/>
  <c r="D87" i="7"/>
  <c r="D88" i="7"/>
  <c r="D89" i="7"/>
  <c r="M89" i="7"/>
  <c r="D90" i="7"/>
  <c r="D91" i="7"/>
  <c r="D94" i="7"/>
  <c r="D95" i="7"/>
  <c r="D96" i="7"/>
  <c r="D97" i="7"/>
  <c r="D98" i="7"/>
  <c r="M98" i="7"/>
  <c r="D99" i="7"/>
  <c r="Q99" i="7"/>
  <c r="D101" i="7"/>
  <c r="O101" i="7"/>
  <c r="D102" i="7"/>
  <c r="M102" i="7"/>
  <c r="D103" i="7"/>
  <c r="M103" i="7"/>
  <c r="Q103" i="7"/>
  <c r="D104" i="7"/>
  <c r="M104" i="7"/>
  <c r="O104" i="7"/>
  <c r="D105" i="7"/>
  <c r="M105" i="7"/>
  <c r="D106" i="7"/>
  <c r="K106" i="7"/>
  <c r="O106" i="7"/>
  <c r="D107" i="7"/>
  <c r="M107" i="7"/>
  <c r="D134" i="7"/>
  <c r="M134" i="7"/>
  <c r="D135" i="7"/>
  <c r="M135" i="7"/>
  <c r="O135" i="7"/>
  <c r="D136" i="7"/>
  <c r="M136" i="7"/>
  <c r="D137" i="7"/>
  <c r="M137" i="7"/>
  <c r="O137" i="7"/>
  <c r="D138" i="7"/>
  <c r="K138" i="7"/>
  <c r="Q138" i="7"/>
  <c r="D139" i="7"/>
  <c r="M139" i="7"/>
  <c r="Q139" i="7"/>
  <c r="D141" i="7"/>
  <c r="M141" i="7"/>
  <c r="Q141" i="7"/>
  <c r="D142" i="7"/>
  <c r="K142" i="7"/>
  <c r="Q142" i="7"/>
  <c r="D143" i="7"/>
  <c r="M143" i="7"/>
  <c r="Q143" i="7"/>
  <c r="D144" i="7"/>
  <c r="K144" i="7"/>
  <c r="O144" i="7"/>
  <c r="D145" i="7"/>
  <c r="M145" i="7"/>
  <c r="D146" i="7"/>
  <c r="M146" i="7"/>
  <c r="Q146" i="7"/>
  <c r="D147" i="7"/>
  <c r="M147" i="7"/>
  <c r="Q147" i="7"/>
  <c r="D150" i="7"/>
  <c r="K150" i="7"/>
  <c r="M150" i="7"/>
  <c r="O150" i="7"/>
  <c r="D151" i="7"/>
  <c r="K151" i="7"/>
  <c r="O151" i="7"/>
  <c r="D152" i="7"/>
  <c r="K152" i="7"/>
  <c r="Q152" i="7"/>
  <c r="D153" i="7"/>
  <c r="M153" i="7"/>
  <c r="O153" i="7"/>
  <c r="D154" i="7"/>
  <c r="K154" i="7"/>
  <c r="Q154" i="7"/>
  <c r="D155" i="7"/>
  <c r="K155" i="7"/>
  <c r="P155" i="7"/>
  <c r="D157" i="7"/>
  <c r="M157" i="7"/>
  <c r="O157" i="7"/>
  <c r="Q157" i="7"/>
  <c r="D158" i="7"/>
  <c r="K158" i="7"/>
  <c r="M158" i="7"/>
  <c r="O158" i="7"/>
  <c r="D159" i="7"/>
  <c r="K159" i="7"/>
  <c r="M159" i="7"/>
  <c r="Q159" i="7"/>
  <c r="D160" i="7"/>
  <c r="K160" i="7"/>
  <c r="M160" i="7"/>
  <c r="O160" i="7"/>
  <c r="D161" i="7"/>
  <c r="K161" i="7"/>
  <c r="M161" i="7"/>
  <c r="Q161" i="7"/>
  <c r="D162" i="7"/>
  <c r="M162" i="7"/>
  <c r="K162" i="7"/>
  <c r="O162" i="7"/>
  <c r="D163" i="7"/>
  <c r="K163" i="7"/>
  <c r="M163" i="7"/>
  <c r="O163" i="7"/>
  <c r="D174" i="7"/>
  <c r="K174" i="7"/>
  <c r="M174" i="7"/>
  <c r="O174" i="7"/>
  <c r="D175" i="7"/>
  <c r="K175" i="7"/>
  <c r="M175" i="7"/>
  <c r="Q175" i="7"/>
  <c r="D176" i="7"/>
  <c r="K176" i="7"/>
  <c r="M176" i="7"/>
  <c r="Q176" i="7"/>
  <c r="D177" i="7"/>
  <c r="K177" i="7"/>
  <c r="M177" i="7"/>
  <c r="Q177" i="7"/>
  <c r="D178" i="7"/>
  <c r="M178" i="7"/>
  <c r="K178" i="7"/>
  <c r="Q178" i="7"/>
  <c r="D179" i="7"/>
  <c r="K179" i="7"/>
  <c r="M179" i="7"/>
  <c r="Q179" i="7"/>
  <c r="K181" i="7"/>
  <c r="M181" i="7"/>
  <c r="O181" i="7"/>
  <c r="D182" i="7"/>
  <c r="K182" i="7"/>
  <c r="L182" i="7"/>
  <c r="M182" i="7"/>
  <c r="N182" i="7"/>
  <c r="O182" i="7"/>
  <c r="P182" i="7"/>
  <c r="Q182" i="7"/>
  <c r="D183" i="7"/>
  <c r="N183" i="7"/>
  <c r="J183" i="7"/>
  <c r="K183" i="7"/>
  <c r="M183" i="7"/>
  <c r="O183" i="7"/>
  <c r="P183" i="7"/>
  <c r="Q183" i="7"/>
  <c r="D184" i="7"/>
  <c r="P184" i="7"/>
  <c r="K184" i="7"/>
  <c r="M184" i="7"/>
  <c r="O184" i="7"/>
  <c r="Q184" i="7"/>
  <c r="D185" i="7"/>
  <c r="O185" i="7"/>
  <c r="K185" i="7"/>
  <c r="M185" i="7"/>
  <c r="Q185" i="7"/>
  <c r="D186" i="7"/>
  <c r="M186" i="7"/>
  <c r="J186" i="7"/>
  <c r="K186" i="7"/>
  <c r="O186" i="7"/>
  <c r="Q186" i="7"/>
  <c r="D187" i="7"/>
  <c r="P187" i="7"/>
  <c r="K187" i="7"/>
  <c r="M187" i="7"/>
  <c r="N187" i="7"/>
  <c r="O187" i="7"/>
  <c r="Q187" i="7"/>
  <c r="D190" i="7"/>
  <c r="K190" i="7"/>
  <c r="M190" i="7"/>
  <c r="O190" i="7"/>
  <c r="Q190" i="7"/>
  <c r="D191" i="7"/>
  <c r="J191" i="7"/>
  <c r="K191" i="7"/>
  <c r="L191" i="7"/>
  <c r="M191" i="7"/>
  <c r="N191" i="7"/>
  <c r="O191" i="7"/>
  <c r="P191" i="7"/>
  <c r="Q191" i="7"/>
  <c r="D192" i="7"/>
  <c r="J192" i="7"/>
  <c r="K192" i="7"/>
  <c r="L192" i="7"/>
  <c r="M192" i="7"/>
  <c r="N192" i="7"/>
  <c r="O192" i="7"/>
  <c r="Q192" i="7"/>
  <c r="D193" i="7"/>
  <c r="N193" i="7"/>
  <c r="K193" i="7"/>
  <c r="M193" i="7"/>
  <c r="O193" i="7"/>
  <c r="Q193" i="7"/>
  <c r="D194" i="7"/>
  <c r="K194" i="7"/>
  <c r="M194" i="7"/>
  <c r="O194" i="7"/>
  <c r="Q194" i="7"/>
  <c r="D195" i="7"/>
  <c r="K195" i="7"/>
  <c r="M195" i="7"/>
  <c r="O195" i="7"/>
  <c r="Q195" i="7"/>
  <c r="D197" i="7"/>
  <c r="J197" i="7"/>
  <c r="K197" i="7"/>
  <c r="M197" i="7"/>
  <c r="O197" i="7"/>
  <c r="Q197" i="7"/>
  <c r="D198" i="7"/>
  <c r="K198" i="7"/>
  <c r="M198" i="7"/>
  <c r="N198" i="7"/>
  <c r="O198" i="7"/>
  <c r="P198" i="7"/>
  <c r="Q198" i="7"/>
  <c r="D199" i="7"/>
  <c r="K199" i="7"/>
  <c r="M199" i="7"/>
  <c r="O199" i="7"/>
  <c r="Q199" i="7"/>
  <c r="D200" i="7"/>
  <c r="K200" i="7"/>
  <c r="M200" i="7"/>
  <c r="O200" i="7"/>
  <c r="Q200" i="7"/>
  <c r="D201" i="7"/>
  <c r="J201" i="7"/>
  <c r="K201" i="7"/>
  <c r="L201" i="7"/>
  <c r="M201" i="7"/>
  <c r="O201" i="7"/>
  <c r="Q201" i="7"/>
  <c r="D202" i="7"/>
  <c r="M202" i="7"/>
  <c r="J202" i="7"/>
  <c r="K202" i="7"/>
  <c r="O202" i="7"/>
  <c r="Q202" i="7"/>
  <c r="D203" i="7"/>
  <c r="L203" i="7"/>
  <c r="K203" i="7"/>
  <c r="M203" i="7"/>
  <c r="O203" i="7"/>
  <c r="Q203" i="7"/>
  <c r="D206" i="7"/>
  <c r="K206" i="7"/>
  <c r="J206" i="7"/>
  <c r="M206" i="7"/>
  <c r="O206" i="7"/>
  <c r="Q206" i="7"/>
  <c r="D207" i="7"/>
  <c r="K207" i="7"/>
  <c r="M207" i="7"/>
  <c r="O207" i="7"/>
  <c r="Q207" i="7"/>
  <c r="D208" i="7"/>
  <c r="K208" i="7"/>
  <c r="M208" i="7"/>
  <c r="O208" i="7"/>
  <c r="Q208" i="7"/>
  <c r="D209" i="7"/>
  <c r="K209" i="7"/>
  <c r="M209" i="7"/>
  <c r="O209" i="7"/>
  <c r="Q209" i="7"/>
  <c r="D210" i="7"/>
  <c r="M210" i="7"/>
  <c r="K210" i="7"/>
  <c r="O210" i="7"/>
  <c r="Q210" i="7"/>
  <c r="D211" i="7"/>
  <c r="K211" i="7"/>
  <c r="M211" i="7"/>
  <c r="O211" i="7"/>
  <c r="Q211" i="7"/>
  <c r="D214" i="7"/>
  <c r="K214" i="7"/>
  <c r="J214" i="7"/>
  <c r="M214" i="7"/>
  <c r="O214" i="7"/>
  <c r="Q214" i="7"/>
  <c r="D215" i="7"/>
  <c r="K215" i="7"/>
  <c r="L215" i="7"/>
  <c r="M215" i="7"/>
  <c r="N215" i="7"/>
  <c r="O215" i="7"/>
  <c r="Q215" i="7"/>
  <c r="D216" i="7"/>
  <c r="K216" i="7"/>
  <c r="M216" i="7"/>
  <c r="O216" i="7"/>
  <c r="Q216" i="7"/>
  <c r="D217" i="7"/>
  <c r="M217" i="7"/>
  <c r="K217" i="7"/>
  <c r="O217" i="7"/>
  <c r="Q217" i="7"/>
  <c r="D218" i="7"/>
  <c r="K218" i="7"/>
  <c r="M218" i="7"/>
  <c r="O218" i="7"/>
  <c r="Q218" i="7"/>
  <c r="D219" i="7"/>
  <c r="O219" i="7"/>
  <c r="K219" i="7"/>
  <c r="M219" i="7"/>
  <c r="Q219" i="7"/>
  <c r="D221" i="7"/>
  <c r="M221" i="7"/>
  <c r="L221" i="7"/>
  <c r="J221" i="7"/>
  <c r="K221" i="7"/>
  <c r="N221" i="7"/>
  <c r="O221" i="7"/>
  <c r="P221" i="7"/>
  <c r="Q221" i="7"/>
  <c r="D222" i="7"/>
  <c r="K222" i="7"/>
  <c r="M222" i="7"/>
  <c r="O222" i="7"/>
  <c r="P222" i="7"/>
  <c r="Q222" i="7"/>
  <c r="D223" i="7"/>
  <c r="P223" i="7"/>
  <c r="K223" i="7"/>
  <c r="M223" i="7"/>
  <c r="O223" i="7"/>
  <c r="Q223" i="7"/>
  <c r="D224" i="7"/>
  <c r="L224" i="7"/>
  <c r="J224" i="7"/>
  <c r="K224" i="7"/>
  <c r="M224" i="7"/>
  <c r="N224" i="7"/>
  <c r="O224" i="7"/>
  <c r="P224" i="7"/>
  <c r="Q224" i="7"/>
  <c r="D225" i="7"/>
  <c r="N225" i="7"/>
  <c r="K225" i="7"/>
  <c r="M225" i="7"/>
  <c r="O225" i="7"/>
  <c r="P225" i="7"/>
  <c r="Q225" i="7"/>
  <c r="D226" i="7"/>
  <c r="J226" i="7"/>
  <c r="K226" i="7"/>
  <c r="L226" i="7"/>
  <c r="M226" i="7"/>
  <c r="N226" i="7"/>
  <c r="O226" i="7"/>
  <c r="P226" i="7"/>
  <c r="Q226" i="7"/>
  <c r="D227" i="7"/>
  <c r="J227" i="7"/>
  <c r="K227" i="7"/>
  <c r="M227" i="7"/>
  <c r="O227" i="7"/>
  <c r="Q227" i="7"/>
  <c r="D230" i="7"/>
  <c r="K230" i="7"/>
  <c r="L230" i="7"/>
  <c r="M230" i="7"/>
  <c r="N230" i="7"/>
  <c r="O230" i="7"/>
  <c r="P230" i="7"/>
  <c r="Q230" i="7"/>
  <c r="D231" i="7"/>
  <c r="P231" i="7"/>
  <c r="K231" i="7"/>
  <c r="M231" i="7"/>
  <c r="O231" i="7"/>
  <c r="Q231" i="7"/>
  <c r="D232" i="7"/>
  <c r="J232" i="7"/>
  <c r="K232" i="7"/>
  <c r="L232" i="7"/>
  <c r="M232" i="7"/>
  <c r="N232" i="7"/>
  <c r="O232" i="7"/>
  <c r="P232" i="7"/>
  <c r="Q232" i="7"/>
  <c r="D233" i="7"/>
  <c r="M233" i="7"/>
  <c r="L233" i="7"/>
  <c r="K233" i="7"/>
  <c r="N233" i="7"/>
  <c r="O233" i="7"/>
  <c r="P233" i="7"/>
  <c r="Q233" i="7"/>
  <c r="D234" i="7"/>
  <c r="J234" i="7"/>
  <c r="K234" i="7"/>
  <c r="L234" i="7"/>
  <c r="M234" i="7"/>
  <c r="O234" i="7"/>
  <c r="Q234" i="7"/>
  <c r="D235" i="7"/>
  <c r="O235" i="7"/>
  <c r="J235" i="7"/>
  <c r="K235" i="7"/>
  <c r="L235" i="7"/>
  <c r="M235" i="7"/>
  <c r="N235" i="7"/>
  <c r="Q235" i="7"/>
  <c r="D235" i="8"/>
  <c r="D234" i="8"/>
  <c r="D233" i="8"/>
  <c r="D232" i="8"/>
  <c r="D231" i="8"/>
  <c r="D230" i="8"/>
  <c r="D227" i="8"/>
  <c r="D226" i="8"/>
  <c r="D225" i="8"/>
  <c r="D224" i="8"/>
  <c r="D223" i="8"/>
  <c r="D222" i="8"/>
  <c r="D221" i="8"/>
  <c r="D219" i="8"/>
  <c r="D218" i="8"/>
  <c r="D217" i="8"/>
  <c r="D216" i="8"/>
  <c r="D215" i="8"/>
  <c r="D214" i="8"/>
  <c r="D211" i="8"/>
  <c r="D210" i="8"/>
  <c r="D209" i="8"/>
  <c r="D208" i="8"/>
  <c r="D207" i="8"/>
  <c r="D206" i="8"/>
  <c r="D203" i="8"/>
  <c r="D202" i="8"/>
  <c r="D201" i="8"/>
  <c r="D200" i="8"/>
  <c r="D199" i="8"/>
  <c r="D198" i="8"/>
  <c r="D197" i="8"/>
  <c r="D195" i="8"/>
  <c r="D194" i="8"/>
  <c r="D193" i="8"/>
  <c r="D192" i="8"/>
  <c r="D191" i="8"/>
  <c r="D190" i="8"/>
  <c r="D187" i="8"/>
  <c r="D186" i="8"/>
  <c r="D185" i="8"/>
  <c r="D184" i="8"/>
  <c r="D183" i="8"/>
  <c r="D182" i="8"/>
  <c r="D179" i="8"/>
  <c r="D178" i="8"/>
  <c r="D177" i="8"/>
  <c r="D176" i="8"/>
  <c r="D175" i="8"/>
  <c r="D174" i="8"/>
  <c r="D171" i="8"/>
  <c r="D170" i="8"/>
  <c r="D169" i="8"/>
  <c r="D168" i="8"/>
  <c r="D167" i="8"/>
  <c r="D166" i="8"/>
  <c r="D163" i="8"/>
  <c r="D162" i="8"/>
  <c r="D161" i="8"/>
  <c r="D160" i="8"/>
  <c r="D159" i="8"/>
  <c r="D158" i="8"/>
  <c r="D157" i="8"/>
  <c r="D155" i="8"/>
  <c r="D154" i="8"/>
  <c r="D153" i="8"/>
  <c r="D152" i="8"/>
  <c r="D151" i="8"/>
  <c r="D150" i="8"/>
  <c r="D147" i="8"/>
  <c r="D146" i="8"/>
  <c r="D145" i="8"/>
  <c r="D144" i="8"/>
  <c r="D143" i="8"/>
  <c r="D142" i="8"/>
  <c r="D141" i="8"/>
  <c r="D139" i="8"/>
  <c r="D138" i="8"/>
  <c r="D137" i="8"/>
  <c r="D136" i="8"/>
  <c r="D135" i="8"/>
  <c r="D134" i="8"/>
  <c r="D107" i="8"/>
  <c r="D106" i="8"/>
  <c r="D105" i="8"/>
  <c r="D104" i="8"/>
  <c r="D103" i="8"/>
  <c r="D102" i="8"/>
  <c r="D99" i="8"/>
  <c r="D98" i="8"/>
  <c r="D97" i="8"/>
  <c r="D96" i="8"/>
  <c r="D95" i="8"/>
  <c r="D94" i="8"/>
  <c r="D91" i="8"/>
  <c r="D90" i="8"/>
  <c r="D89" i="8"/>
  <c r="D88" i="8"/>
  <c r="D87" i="8"/>
  <c r="D86" i="8"/>
  <c r="D85" i="8"/>
  <c r="D83" i="8"/>
  <c r="D82" i="8"/>
  <c r="D81" i="8"/>
  <c r="D80" i="8"/>
  <c r="D79" i="8"/>
  <c r="D78" i="8"/>
  <c r="D75" i="8"/>
  <c r="D74" i="8"/>
  <c r="D73" i="8"/>
  <c r="D72" i="8"/>
  <c r="D71" i="8"/>
  <c r="D70" i="8"/>
  <c r="D69" i="8"/>
  <c r="D67" i="8"/>
  <c r="D66" i="8"/>
  <c r="D65" i="8"/>
  <c r="D64" i="8"/>
  <c r="D63" i="8"/>
  <c r="D62" i="8"/>
  <c r="D59" i="8"/>
  <c r="D58" i="8"/>
  <c r="D57" i="8"/>
  <c r="D56" i="8"/>
  <c r="D55" i="8"/>
  <c r="D54" i="8"/>
  <c r="D53" i="8"/>
  <c r="D51" i="8"/>
  <c r="D50" i="8"/>
  <c r="D49" i="8"/>
  <c r="D48" i="8"/>
  <c r="D47" i="8"/>
  <c r="D46" i="8"/>
  <c r="D43" i="8"/>
  <c r="D42" i="8"/>
  <c r="D41" i="8"/>
  <c r="D40" i="8"/>
  <c r="D39" i="8"/>
  <c r="D38" i="8"/>
  <c r="D37" i="8"/>
  <c r="D35" i="8"/>
  <c r="D34" i="8"/>
  <c r="D33" i="8"/>
  <c r="D32" i="8"/>
  <c r="D31" i="8"/>
  <c r="D30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Q226" i="8"/>
  <c r="O35" i="8"/>
  <c r="N24" i="8"/>
  <c r="M33" i="8"/>
  <c r="K59" i="8"/>
  <c r="O47" i="8"/>
  <c r="M14" i="6"/>
  <c r="K210" i="6"/>
  <c r="K191" i="6"/>
  <c r="K160" i="6"/>
  <c r="K168" i="6"/>
  <c r="K150" i="6"/>
  <c r="K120" i="6"/>
  <c r="K145" i="6"/>
  <c r="K119" i="6"/>
  <c r="K85" i="6"/>
  <c r="K67" i="6"/>
  <c r="K46" i="6"/>
  <c r="K25" i="6"/>
  <c r="K74" i="6"/>
  <c r="K58" i="6"/>
  <c r="K42" i="6"/>
  <c r="K24" i="6"/>
  <c r="M211" i="6"/>
  <c r="M195" i="6"/>
  <c r="M191" i="6"/>
  <c r="M167" i="6"/>
  <c r="M160" i="6"/>
  <c r="M151" i="6"/>
  <c r="M168" i="6"/>
  <c r="M159" i="6"/>
  <c r="M152" i="6"/>
  <c r="M118" i="6"/>
  <c r="M143" i="6"/>
  <c r="M136" i="6"/>
  <c r="M117" i="6"/>
  <c r="M110" i="6"/>
  <c r="M83" i="6"/>
  <c r="M73" i="6"/>
  <c r="M64" i="6"/>
  <c r="M51" i="6"/>
  <c r="M41" i="6"/>
  <c r="M32" i="6"/>
  <c r="M21" i="6"/>
  <c r="M72" i="6"/>
  <c r="M63" i="6"/>
  <c r="M59" i="6"/>
  <c r="M56" i="6"/>
  <c r="M47" i="6"/>
  <c r="M43" i="6"/>
  <c r="M40" i="6"/>
  <c r="M31" i="6"/>
  <c r="M27" i="6"/>
  <c r="M24" i="6"/>
  <c r="M17" i="6"/>
  <c r="O207" i="6"/>
  <c r="O210" i="6"/>
  <c r="O206" i="6"/>
  <c r="O194" i="6"/>
  <c r="O193" i="6"/>
  <c r="O191" i="6"/>
  <c r="O169" i="6"/>
  <c r="O162" i="6"/>
  <c r="O158" i="6"/>
  <c r="O151" i="6"/>
  <c r="O147" i="6"/>
  <c r="O170" i="6"/>
  <c r="O166" i="6"/>
  <c r="O159" i="6"/>
  <c r="O155" i="6"/>
  <c r="O152" i="6"/>
  <c r="O144" i="6"/>
  <c r="O137" i="6"/>
  <c r="O122" i="6"/>
  <c r="O118" i="6"/>
  <c r="O111" i="6"/>
  <c r="O91" i="6"/>
  <c r="O90" i="6"/>
  <c r="O88" i="6"/>
  <c r="O86" i="6"/>
  <c r="O143" i="6"/>
  <c r="O141" i="6"/>
  <c r="O138" i="6"/>
  <c r="O136" i="6"/>
  <c r="O134" i="6"/>
  <c r="O119" i="6"/>
  <c r="O117" i="6"/>
  <c r="O114" i="6"/>
  <c r="O112" i="6"/>
  <c r="O110" i="6"/>
  <c r="O87" i="6"/>
  <c r="O85" i="6"/>
  <c r="O82" i="6"/>
  <c r="O81" i="6"/>
  <c r="O80" i="6"/>
  <c r="O73" i="6"/>
  <c r="O71" i="6"/>
  <c r="O69" i="6"/>
  <c r="O67" i="6"/>
  <c r="O66" i="6"/>
  <c r="O64" i="6"/>
  <c r="O62" i="6"/>
  <c r="O57" i="6"/>
  <c r="O55" i="6"/>
  <c r="O53" i="6"/>
  <c r="O50" i="6"/>
  <c r="O48" i="6"/>
  <c r="O46" i="6"/>
  <c r="O41" i="6"/>
  <c r="O39" i="6"/>
  <c r="O37" i="6"/>
  <c r="O34" i="6"/>
  <c r="O32" i="6"/>
  <c r="O30" i="6"/>
  <c r="O25" i="6"/>
  <c r="O23" i="6"/>
  <c r="O21" i="6"/>
  <c r="O18" i="6"/>
  <c r="O79" i="6"/>
  <c r="O75" i="6"/>
  <c r="O74" i="6"/>
  <c r="O72" i="6"/>
  <c r="O70" i="6"/>
  <c r="O65" i="6"/>
  <c r="O63" i="6"/>
  <c r="O59" i="6"/>
  <c r="O58" i="6"/>
  <c r="O56" i="6"/>
  <c r="O54" i="6"/>
  <c r="O49" i="6"/>
  <c r="O47" i="6"/>
  <c r="O43" i="6"/>
  <c r="O42" i="6"/>
  <c r="O40" i="6"/>
  <c r="O38" i="6"/>
  <c r="O33" i="6"/>
  <c r="O31" i="6"/>
  <c r="O27" i="6"/>
  <c r="O26" i="6"/>
  <c r="O24" i="6"/>
  <c r="O22" i="6"/>
  <c r="O17" i="6"/>
  <c r="O15" i="6"/>
  <c r="Q209" i="6"/>
  <c r="Q207" i="6"/>
  <c r="Q211" i="6"/>
  <c r="Q210" i="6"/>
  <c r="Q208" i="6"/>
  <c r="Q206" i="6"/>
  <c r="Q195" i="6"/>
  <c r="Q194" i="6"/>
  <c r="Q192" i="6"/>
  <c r="Q190" i="6"/>
  <c r="Q193" i="6"/>
  <c r="Q191" i="6"/>
  <c r="Q171" i="6"/>
  <c r="Q169" i="6"/>
  <c r="Q167" i="6"/>
  <c r="Q163" i="6"/>
  <c r="Q162" i="6"/>
  <c r="Q160" i="6"/>
  <c r="Q158" i="6"/>
  <c r="Q153" i="6"/>
  <c r="Q151" i="6"/>
  <c r="Q147" i="6"/>
  <c r="Q170" i="6"/>
  <c r="Q168" i="6"/>
  <c r="Q166" i="6"/>
  <c r="Q161" i="6"/>
  <c r="Q159" i="6"/>
  <c r="Q157" i="6"/>
  <c r="Q155" i="6"/>
  <c r="Q154" i="6"/>
  <c r="Q152" i="6"/>
  <c r="Q150" i="6"/>
  <c r="Q146" i="6"/>
  <c r="Q144" i="6"/>
  <c r="Q142" i="6"/>
  <c r="Q137" i="6"/>
  <c r="Q135" i="6"/>
  <c r="Q123" i="6"/>
  <c r="Q122" i="6"/>
  <c r="Q120" i="6"/>
  <c r="Q118" i="6"/>
  <c r="Q113" i="6"/>
  <c r="Q111" i="6"/>
  <c r="Q91" i="6"/>
  <c r="Q90" i="6"/>
  <c r="Q88" i="6"/>
  <c r="Q86" i="6"/>
  <c r="Q145" i="6"/>
  <c r="Q143" i="6"/>
  <c r="Q141" i="6"/>
  <c r="Q139" i="6"/>
  <c r="Q138" i="6"/>
  <c r="Q136" i="6"/>
  <c r="Q134" i="6"/>
  <c r="Q121" i="6"/>
  <c r="Q119" i="6"/>
  <c r="Q117" i="6"/>
  <c r="Q115" i="6"/>
  <c r="Q114" i="6"/>
  <c r="Q112" i="6"/>
  <c r="Q110" i="6"/>
  <c r="Q89" i="6"/>
  <c r="Q87" i="6"/>
  <c r="Q85" i="6"/>
  <c r="Q83" i="6"/>
  <c r="Q82" i="6"/>
  <c r="Q80" i="6"/>
  <c r="Q73" i="6"/>
  <c r="Q71" i="6"/>
  <c r="Q69" i="6"/>
  <c r="Q67" i="6"/>
  <c r="Q66" i="6"/>
  <c r="Q64" i="6"/>
  <c r="Q62" i="6"/>
  <c r="Q57" i="6"/>
  <c r="Q55" i="6"/>
  <c r="Q53" i="6"/>
  <c r="Q51" i="6"/>
  <c r="Q50" i="6"/>
  <c r="Q48" i="6"/>
  <c r="Q46" i="6"/>
  <c r="Q41" i="6"/>
  <c r="Q39" i="6"/>
  <c r="Q37" i="6"/>
  <c r="Q35" i="6"/>
  <c r="Q34" i="6"/>
  <c r="Q32" i="6"/>
  <c r="Q30" i="6"/>
  <c r="Q25" i="6"/>
  <c r="Q23" i="6"/>
  <c r="Q21" i="6"/>
  <c r="Q19" i="6"/>
  <c r="Q18" i="6"/>
  <c r="Q81" i="6"/>
  <c r="Q79" i="6"/>
  <c r="Q75" i="6"/>
  <c r="Q74" i="6"/>
  <c r="Q72" i="6"/>
  <c r="Q70" i="6"/>
  <c r="Q65" i="6"/>
  <c r="Q63" i="6"/>
  <c r="Q59" i="6"/>
  <c r="Q58" i="6"/>
  <c r="Q56" i="6"/>
  <c r="Q54" i="6"/>
  <c r="Q49" i="6"/>
  <c r="Q47" i="6"/>
  <c r="Q43" i="6"/>
  <c r="Q42" i="6"/>
  <c r="Q40" i="6"/>
  <c r="Q38" i="6"/>
  <c r="Q33" i="6"/>
  <c r="Q31" i="6"/>
  <c r="Q27" i="6"/>
  <c r="Q26" i="6"/>
  <c r="Q24" i="6"/>
  <c r="Q22" i="6"/>
  <c r="Q17" i="6"/>
  <c r="Q15" i="6"/>
  <c r="K14" i="6"/>
  <c r="O14" i="6"/>
  <c r="K16" i="6"/>
  <c r="O16" i="6"/>
  <c r="J210" i="6"/>
  <c r="J193" i="6"/>
  <c r="J190" i="6"/>
  <c r="J166" i="6"/>
  <c r="J155" i="6"/>
  <c r="J169" i="6"/>
  <c r="J160" i="6"/>
  <c r="J139" i="6"/>
  <c r="J121" i="6"/>
  <c r="J112" i="6"/>
  <c r="J83" i="6"/>
  <c r="J142" i="6"/>
  <c r="J122" i="6"/>
  <c r="J111" i="6"/>
  <c r="J88" i="6"/>
  <c r="J70" i="6"/>
  <c r="J59" i="6"/>
  <c r="J49" i="6"/>
  <c r="J42" i="6"/>
  <c r="J31" i="6"/>
  <c r="J24" i="6"/>
  <c r="J67" i="6"/>
  <c r="J57" i="6"/>
  <c r="J50" i="6"/>
  <c r="J39" i="6"/>
  <c r="J32" i="6"/>
  <c r="J21" i="6"/>
  <c r="J14" i="6"/>
  <c r="L206" i="6"/>
  <c r="L191" i="6"/>
  <c r="L170" i="6"/>
  <c r="L157" i="6"/>
  <c r="L150" i="6"/>
  <c r="L163" i="6"/>
  <c r="L153" i="6"/>
  <c r="L147" i="6"/>
  <c r="L143" i="6"/>
  <c r="L139" i="6"/>
  <c r="L136" i="6"/>
  <c r="L121" i="6"/>
  <c r="L117" i="6"/>
  <c r="L114" i="6"/>
  <c r="L110" i="6"/>
  <c r="L87" i="6"/>
  <c r="L83" i="6"/>
  <c r="L146" i="6"/>
  <c r="L142" i="6"/>
  <c r="L135" i="6"/>
  <c r="L123" i="6"/>
  <c r="L120" i="6"/>
  <c r="L113" i="6"/>
  <c r="L90" i="6"/>
  <c r="L86" i="6"/>
  <c r="L79" i="6"/>
  <c r="L75" i="6"/>
  <c r="L72" i="6"/>
  <c r="L65" i="6"/>
  <c r="L54" i="6"/>
  <c r="L47" i="6"/>
  <c r="L43" i="6"/>
  <c r="L40" i="6"/>
  <c r="L33" i="6"/>
  <c r="L22" i="6"/>
  <c r="L80" i="6"/>
  <c r="L73" i="6"/>
  <c r="L69" i="6"/>
  <c r="L66" i="6"/>
  <c r="L62" i="6"/>
  <c r="L55" i="6"/>
  <c r="L51" i="6"/>
  <c r="L48" i="6"/>
  <c r="L41" i="6"/>
  <c r="L37" i="6"/>
  <c r="L34" i="6"/>
  <c r="L30" i="6"/>
  <c r="L23" i="6"/>
  <c r="L19" i="6"/>
  <c r="L16" i="6"/>
  <c r="N211" i="6"/>
  <c r="N208" i="6"/>
  <c r="N195" i="6"/>
  <c r="N209" i="6"/>
  <c r="N191" i="6"/>
  <c r="N190" i="6"/>
  <c r="N170" i="6"/>
  <c r="N166" i="6"/>
  <c r="N159" i="6"/>
  <c r="N154" i="6"/>
  <c r="N150" i="6"/>
  <c r="N162" i="6"/>
  <c r="N158" i="6"/>
  <c r="N145" i="6"/>
  <c r="N139" i="6"/>
  <c r="N136" i="6"/>
  <c r="N121" i="6"/>
  <c r="N115" i="6"/>
  <c r="N112" i="6"/>
  <c r="N89" i="6"/>
  <c r="N83" i="6"/>
  <c r="N146" i="6"/>
  <c r="N142" i="6"/>
  <c r="N135" i="6"/>
  <c r="N123" i="6"/>
  <c r="N120" i="6"/>
  <c r="N113" i="6"/>
  <c r="N90" i="6"/>
  <c r="N86" i="6"/>
  <c r="N79" i="6"/>
  <c r="N75" i="6"/>
  <c r="N72" i="6"/>
  <c r="N65" i="6"/>
  <c r="N58" i="6"/>
  <c r="N54" i="6"/>
  <c r="N47" i="6"/>
  <c r="N43" i="6"/>
  <c r="N40" i="6"/>
  <c r="N33" i="6"/>
  <c r="N26" i="6"/>
  <c r="N22" i="6"/>
  <c r="N80" i="6"/>
  <c r="N73" i="6"/>
  <c r="N69" i="6"/>
  <c r="N62" i="6"/>
  <c r="N55" i="6"/>
  <c r="N51" i="6"/>
  <c r="N48" i="6"/>
  <c r="N41" i="6"/>
  <c r="N37" i="6"/>
  <c r="N30" i="6"/>
  <c r="N23" i="6"/>
  <c r="N19" i="6"/>
  <c r="N16" i="6"/>
  <c r="P211" i="6"/>
  <c r="P208" i="6"/>
  <c r="P195" i="6"/>
  <c r="P209" i="6"/>
  <c r="P194" i="6"/>
  <c r="P191" i="6"/>
  <c r="P190" i="6"/>
  <c r="P168" i="6"/>
  <c r="P161" i="6"/>
  <c r="P157" i="6"/>
  <c r="P154" i="6"/>
  <c r="P150" i="6"/>
  <c r="P167" i="6"/>
  <c r="P163" i="6"/>
  <c r="P160" i="6"/>
  <c r="P153" i="6"/>
  <c r="P147" i="6"/>
  <c r="P145" i="6"/>
  <c r="P143" i="6"/>
  <c r="P141" i="6"/>
  <c r="P139" i="6"/>
  <c r="P138" i="6"/>
  <c r="P136" i="6"/>
  <c r="P134" i="6"/>
  <c r="P121" i="6"/>
  <c r="P119" i="6"/>
  <c r="P117" i="6"/>
  <c r="P115" i="6"/>
  <c r="P114" i="6"/>
  <c r="P112" i="6"/>
  <c r="P110" i="6"/>
  <c r="P89" i="6"/>
  <c r="P87" i="6"/>
  <c r="P85" i="6"/>
  <c r="P83" i="6"/>
  <c r="P82" i="6"/>
  <c r="P146" i="6"/>
  <c r="P144" i="6"/>
  <c r="P142" i="6"/>
  <c r="P137" i="6"/>
  <c r="P135" i="6"/>
  <c r="P123" i="6"/>
  <c r="P122" i="6"/>
  <c r="P120" i="6"/>
  <c r="P118" i="6"/>
  <c r="P113" i="6"/>
  <c r="P91" i="6"/>
  <c r="P90" i="6"/>
  <c r="P88" i="6"/>
  <c r="P86" i="6"/>
  <c r="P81" i="6"/>
  <c r="P79" i="6"/>
  <c r="P75" i="6"/>
  <c r="P74" i="6"/>
  <c r="P72" i="6"/>
  <c r="P70" i="6"/>
  <c r="P65" i="6"/>
  <c r="P63" i="6"/>
  <c r="P59" i="6"/>
  <c r="P58" i="6"/>
  <c r="P56" i="6"/>
  <c r="P54" i="6"/>
  <c r="P49" i="6"/>
  <c r="P47" i="6"/>
  <c r="P43" i="6"/>
  <c r="P42" i="6"/>
  <c r="P40" i="6"/>
  <c r="P38" i="6"/>
  <c r="P33" i="6"/>
  <c r="P31" i="6"/>
  <c r="P27" i="6"/>
  <c r="P26" i="6"/>
  <c r="P24" i="6"/>
  <c r="P22" i="6"/>
  <c r="P80" i="6"/>
  <c r="P73" i="6"/>
  <c r="P71" i="6"/>
  <c r="P69" i="6"/>
  <c r="P67" i="6"/>
  <c r="P66" i="6"/>
  <c r="P64" i="6"/>
  <c r="P62" i="6"/>
  <c r="P57" i="6"/>
  <c r="P55" i="6"/>
  <c r="P53" i="6"/>
  <c r="P51" i="6"/>
  <c r="P50" i="6"/>
  <c r="P48" i="6"/>
  <c r="P46" i="6"/>
  <c r="P41" i="6"/>
  <c r="P39" i="6"/>
  <c r="P37" i="6"/>
  <c r="P35" i="6"/>
  <c r="P34" i="6"/>
  <c r="P32" i="6"/>
  <c r="P30" i="6"/>
  <c r="P25" i="6"/>
  <c r="P23" i="6"/>
  <c r="P19" i="6"/>
  <c r="P18" i="6"/>
  <c r="P16" i="6"/>
  <c r="P14" i="6"/>
  <c r="J15" i="6"/>
  <c r="N15" i="6"/>
  <c r="M16" i="6"/>
  <c r="Q16" i="6"/>
  <c r="P96" i="5"/>
  <c r="N104" i="5"/>
  <c r="P104" i="5"/>
  <c r="N95" i="5"/>
  <c r="J104" i="5"/>
  <c r="P46" i="5"/>
  <c r="N51" i="5"/>
  <c r="J58" i="5"/>
  <c r="N59" i="5"/>
  <c r="N48" i="5"/>
  <c r="P51" i="5"/>
  <c r="N53" i="5"/>
  <c r="P53" i="5"/>
  <c r="J230" i="5"/>
  <c r="J226" i="5"/>
  <c r="J208" i="5"/>
  <c r="J193" i="5"/>
  <c r="J176" i="5"/>
  <c r="J166" i="5"/>
  <c r="J186" i="5"/>
  <c r="J157" i="5"/>
  <c r="J141" i="5"/>
  <c r="J134" i="5"/>
  <c r="J146" i="5"/>
  <c r="J142" i="5"/>
  <c r="J137" i="5"/>
  <c r="J89" i="5"/>
  <c r="J85" i="5"/>
  <c r="J82" i="5"/>
  <c r="J78" i="5"/>
  <c r="J71" i="5"/>
  <c r="J67" i="5"/>
  <c r="J64" i="5"/>
  <c r="J39" i="5"/>
  <c r="J91" i="5"/>
  <c r="J88" i="5"/>
  <c r="J81" i="5"/>
  <c r="J74" i="5"/>
  <c r="J70" i="5"/>
  <c r="J63" i="5"/>
  <c r="J43" i="5"/>
  <c r="J42" i="5"/>
  <c r="J40" i="5"/>
  <c r="J38" i="5"/>
  <c r="N235" i="5"/>
  <c r="N234" i="5"/>
  <c r="N232" i="5"/>
  <c r="N230" i="5"/>
  <c r="N225" i="5"/>
  <c r="N223" i="5"/>
  <c r="N221" i="5"/>
  <c r="N219" i="5"/>
  <c r="N218" i="5"/>
  <c r="N233" i="5"/>
  <c r="N231" i="5"/>
  <c r="N227" i="5"/>
  <c r="N226" i="5"/>
  <c r="N224" i="5"/>
  <c r="N222" i="5"/>
  <c r="N217" i="5"/>
  <c r="N215" i="5"/>
  <c r="N211" i="5"/>
  <c r="N210" i="5"/>
  <c r="N208" i="5"/>
  <c r="N206" i="5"/>
  <c r="N199" i="5"/>
  <c r="N197" i="5"/>
  <c r="N195" i="5"/>
  <c r="N216" i="5"/>
  <c r="N214" i="5"/>
  <c r="N207" i="5"/>
  <c r="N203" i="5"/>
  <c r="N202" i="5"/>
  <c r="N200" i="5"/>
  <c r="N198" i="5"/>
  <c r="N191" i="5"/>
  <c r="N185" i="5"/>
  <c r="N183" i="5"/>
  <c r="N179" i="5"/>
  <c r="N178" i="5"/>
  <c r="N176" i="5"/>
  <c r="N174" i="5"/>
  <c r="N171" i="5"/>
  <c r="N170" i="5"/>
  <c r="N168" i="5"/>
  <c r="N166" i="5"/>
  <c r="N161" i="5"/>
  <c r="N159" i="5"/>
  <c r="N194" i="5"/>
  <c r="N192" i="5"/>
  <c r="N190" i="5"/>
  <c r="N187" i="5"/>
  <c r="N186" i="5"/>
  <c r="N184" i="5"/>
  <c r="N182" i="5"/>
  <c r="N175" i="5"/>
  <c r="N169" i="5"/>
  <c r="N167" i="5"/>
  <c r="N163" i="5"/>
  <c r="N162" i="5"/>
  <c r="N160" i="5"/>
  <c r="N155" i="5"/>
  <c r="N154" i="5"/>
  <c r="N152" i="5"/>
  <c r="N150" i="5"/>
  <c r="N145" i="5"/>
  <c r="N143" i="5"/>
  <c r="N139" i="5"/>
  <c r="N138" i="5"/>
  <c r="N136" i="5"/>
  <c r="N134" i="5"/>
  <c r="N158" i="5"/>
  <c r="N153" i="5"/>
  <c r="N151" i="5"/>
  <c r="N147" i="5"/>
  <c r="N146" i="5"/>
  <c r="N144" i="5"/>
  <c r="N142" i="5"/>
  <c r="N137" i="5"/>
  <c r="N135" i="5"/>
  <c r="N87" i="5"/>
  <c r="N85" i="5"/>
  <c r="N83" i="5"/>
  <c r="N82" i="5"/>
  <c r="N80" i="5"/>
  <c r="N78" i="5"/>
  <c r="N71" i="5"/>
  <c r="N69" i="5"/>
  <c r="N67" i="5"/>
  <c r="N66" i="5"/>
  <c r="N64" i="5"/>
  <c r="N62" i="5"/>
  <c r="N39" i="5"/>
  <c r="N37" i="5"/>
  <c r="N91" i="5"/>
  <c r="N90" i="5"/>
  <c r="N88" i="5"/>
  <c r="N86" i="5"/>
  <c r="N81" i="5"/>
  <c r="N79" i="5"/>
  <c r="N75" i="5"/>
  <c r="N74" i="5"/>
  <c r="N72" i="5"/>
  <c r="N70" i="5"/>
  <c r="N65" i="5"/>
  <c r="N63" i="5"/>
  <c r="N43" i="5"/>
  <c r="N42" i="5"/>
  <c r="N40" i="5"/>
  <c r="N38" i="5"/>
  <c r="P235" i="5"/>
  <c r="P234" i="5"/>
  <c r="P232" i="5"/>
  <c r="P230" i="5"/>
  <c r="P225" i="5"/>
  <c r="P223" i="5"/>
  <c r="P221" i="5"/>
  <c r="P219" i="5"/>
  <c r="P218" i="5"/>
  <c r="P233" i="5"/>
  <c r="P231" i="5"/>
  <c r="P227" i="5"/>
  <c r="P226" i="5"/>
  <c r="P224" i="5"/>
  <c r="P222" i="5"/>
  <c r="P217" i="5"/>
  <c r="P216" i="5"/>
  <c r="P215" i="5"/>
  <c r="P211" i="5"/>
  <c r="P210" i="5"/>
  <c r="P208" i="5"/>
  <c r="P206" i="5"/>
  <c r="P201" i="5"/>
  <c r="P199" i="5"/>
  <c r="P197" i="5"/>
  <c r="P195" i="5"/>
  <c r="P214" i="5"/>
  <c r="P209" i="5"/>
  <c r="P207" i="5"/>
  <c r="P203" i="5"/>
  <c r="P202" i="5"/>
  <c r="P200" i="5"/>
  <c r="P198" i="5"/>
  <c r="P193" i="5"/>
  <c r="P191" i="5"/>
  <c r="P194" i="5"/>
  <c r="P192" i="5"/>
  <c r="P190" i="5"/>
  <c r="P185" i="5"/>
  <c r="P183" i="5"/>
  <c r="P181" i="5"/>
  <c r="P179" i="5"/>
  <c r="P178" i="5"/>
  <c r="P176" i="5"/>
  <c r="P174" i="5"/>
  <c r="P171" i="5"/>
  <c r="P170" i="5"/>
  <c r="P168" i="5"/>
  <c r="P166" i="5"/>
  <c r="P161" i="5"/>
  <c r="P159" i="5"/>
  <c r="P187" i="5"/>
  <c r="P186" i="5"/>
  <c r="P184" i="5"/>
  <c r="P182" i="5"/>
  <c r="P177" i="5"/>
  <c r="P175" i="5"/>
  <c r="P169" i="5"/>
  <c r="P167" i="5"/>
  <c r="P163" i="5"/>
  <c r="P162" i="5"/>
  <c r="P160" i="5"/>
  <c r="P157" i="5"/>
  <c r="P155" i="5"/>
  <c r="P154" i="5"/>
  <c r="P152" i="5"/>
  <c r="P150" i="5"/>
  <c r="P145" i="5"/>
  <c r="P143" i="5"/>
  <c r="P141" i="5"/>
  <c r="P139" i="5"/>
  <c r="P138" i="5"/>
  <c r="P136" i="5"/>
  <c r="P134" i="5"/>
  <c r="P158" i="5"/>
  <c r="P153" i="5"/>
  <c r="P151" i="5"/>
  <c r="P147" i="5"/>
  <c r="P146" i="5"/>
  <c r="P144" i="5"/>
  <c r="P142" i="5"/>
  <c r="P137" i="5"/>
  <c r="P89" i="5"/>
  <c r="P87" i="5"/>
  <c r="P85" i="5"/>
  <c r="P83" i="5"/>
  <c r="P82" i="5"/>
  <c r="P80" i="5"/>
  <c r="P78" i="5"/>
  <c r="P73" i="5"/>
  <c r="P71" i="5"/>
  <c r="P69" i="5"/>
  <c r="P67" i="5"/>
  <c r="P66" i="5"/>
  <c r="P64" i="5"/>
  <c r="P62" i="5"/>
  <c r="P41" i="5"/>
  <c r="P39" i="5"/>
  <c r="P37" i="5"/>
  <c r="P91" i="5"/>
  <c r="P90" i="5"/>
  <c r="P88" i="5"/>
  <c r="P86" i="5"/>
  <c r="P81" i="5"/>
  <c r="P75" i="5"/>
  <c r="P74" i="5"/>
  <c r="P72" i="5"/>
  <c r="P70" i="5"/>
  <c r="P65" i="5"/>
  <c r="P43" i="5"/>
  <c r="P42" i="5"/>
  <c r="P40" i="5"/>
  <c r="P38" i="5"/>
  <c r="Q85" i="7"/>
  <c r="O85" i="7"/>
  <c r="M85" i="7"/>
  <c r="K85" i="7"/>
  <c r="Q83" i="7"/>
  <c r="M83" i="7"/>
  <c r="K83" i="7"/>
  <c r="Q78" i="7"/>
  <c r="Q75" i="7"/>
  <c r="O75" i="7"/>
  <c r="Q62" i="7"/>
  <c r="Q59" i="7"/>
  <c r="O59" i="7"/>
  <c r="O56" i="7"/>
  <c r="M56" i="7"/>
  <c r="K56" i="7"/>
  <c r="Q55" i="7"/>
  <c r="O55" i="7"/>
  <c r="M55" i="7"/>
  <c r="Q53" i="7"/>
  <c r="O53" i="7"/>
  <c r="M53" i="7"/>
  <c r="Q50" i="7"/>
  <c r="M49" i="7"/>
  <c r="Q48" i="7"/>
  <c r="O48" i="7"/>
  <c r="M48" i="7"/>
  <c r="O46" i="7"/>
  <c r="M46" i="7"/>
  <c r="K37" i="7"/>
  <c r="Q35" i="7"/>
  <c r="Q34" i="7"/>
  <c r="O34" i="7"/>
  <c r="M34" i="7"/>
  <c r="O33" i="7"/>
  <c r="Q16" i="7"/>
  <c r="Q17" i="7"/>
  <c r="Q19" i="7"/>
  <c r="Q31" i="7"/>
  <c r="Q32" i="7"/>
  <c r="Q37" i="7"/>
  <c r="Q38" i="7"/>
  <c r="Q46" i="7"/>
  <c r="Q47" i="7"/>
  <c r="Q51" i="7"/>
  <c r="Q54" i="7"/>
  <c r="Q63" i="7"/>
  <c r="Q64" i="7"/>
  <c r="Q67" i="7"/>
  <c r="Q69" i="7"/>
  <c r="Q71" i="7"/>
  <c r="Q79" i="7"/>
  <c r="Q80" i="7"/>
  <c r="O14" i="7"/>
  <c r="O15" i="7"/>
  <c r="O17" i="7"/>
  <c r="O32" i="7"/>
  <c r="O35" i="7"/>
  <c r="O38" i="7"/>
  <c r="O47" i="7"/>
  <c r="O49" i="7"/>
  <c r="O50" i="7"/>
  <c r="O51" i="7"/>
  <c r="O54" i="7"/>
  <c r="O62" i="7"/>
  <c r="O63" i="7"/>
  <c r="O64" i="7"/>
  <c r="O67" i="7"/>
  <c r="O69" i="7"/>
  <c r="O71" i="7"/>
  <c r="O72" i="7"/>
  <c r="O78" i="7"/>
  <c r="O79" i="7"/>
  <c r="O80" i="7"/>
  <c r="M17" i="7"/>
  <c r="M19" i="7"/>
  <c r="M31" i="7"/>
  <c r="M32" i="7"/>
  <c r="M37" i="7"/>
  <c r="M38" i="7"/>
  <c r="M47" i="7"/>
  <c r="M51" i="7"/>
  <c r="M62" i="7"/>
  <c r="M63" i="7"/>
  <c r="M64" i="7"/>
  <c r="M67" i="7"/>
  <c r="M69" i="7"/>
  <c r="M71" i="7"/>
  <c r="M72" i="7"/>
  <c r="M78" i="7"/>
  <c r="M79" i="7"/>
  <c r="M80" i="7"/>
  <c r="K43" i="7"/>
  <c r="K54" i="7"/>
  <c r="K55" i="7"/>
  <c r="K62" i="7"/>
  <c r="K63" i="7"/>
  <c r="K64" i="7"/>
  <c r="K65" i="7"/>
  <c r="K67" i="7"/>
  <c r="K69" i="7"/>
  <c r="K72" i="7"/>
  <c r="K78" i="7"/>
  <c r="K79" i="7"/>
  <c r="K80" i="7"/>
  <c r="K81" i="7"/>
  <c r="M15" i="7"/>
  <c r="Q14" i="7"/>
  <c r="O19" i="7"/>
  <c r="K14" i="7"/>
  <c r="K15" i="7"/>
  <c r="K16" i="7"/>
  <c r="K17" i="7"/>
  <c r="K18" i="7"/>
  <c r="K22" i="7"/>
  <c r="K24" i="7"/>
  <c r="K26" i="7"/>
  <c r="K27" i="7"/>
  <c r="K32" i="7"/>
  <c r="K38" i="7"/>
  <c r="K41" i="7"/>
  <c r="K46" i="7"/>
  <c r="K47" i="7"/>
  <c r="K48" i="7"/>
  <c r="K49" i="7"/>
  <c r="K51" i="7"/>
  <c r="K53" i="7"/>
  <c r="K42" i="7"/>
  <c r="K40" i="7"/>
  <c r="K35" i="7"/>
  <c r="K34" i="7"/>
  <c r="K33" i="7"/>
  <c r="K31" i="7"/>
  <c r="P14" i="7"/>
  <c r="P15" i="7"/>
  <c r="P16" i="7"/>
  <c r="P21" i="7"/>
  <c r="P23" i="7"/>
  <c r="P25" i="7"/>
  <c r="P31" i="7"/>
  <c r="P35" i="7"/>
  <c r="P37" i="7"/>
  <c r="P40" i="7"/>
  <c r="P42" i="7"/>
  <c r="P43" i="7"/>
  <c r="P46" i="7"/>
  <c r="P49" i="7"/>
  <c r="P50" i="7"/>
  <c r="N14" i="7"/>
  <c r="N16" i="7"/>
  <c r="N18" i="7"/>
  <c r="N19" i="7"/>
  <c r="N22" i="7"/>
  <c r="N24" i="7"/>
  <c r="N26" i="7"/>
  <c r="N27" i="7"/>
  <c r="N31" i="7"/>
  <c r="N35" i="7"/>
  <c r="N37" i="7"/>
  <c r="N39" i="7"/>
  <c r="N41" i="7"/>
  <c r="N49" i="7"/>
  <c r="N50" i="7"/>
  <c r="N54" i="7"/>
  <c r="L19" i="7"/>
  <c r="L21" i="7"/>
  <c r="L23" i="7"/>
  <c r="L25" i="7"/>
  <c r="L30" i="7"/>
  <c r="L31" i="7"/>
  <c r="L34" i="7"/>
  <c r="L35" i="7"/>
  <c r="L37" i="7"/>
  <c r="L40" i="7"/>
  <c r="L42" i="7"/>
  <c r="L43" i="7"/>
  <c r="L50" i="7"/>
  <c r="L54" i="7"/>
  <c r="L49" i="7"/>
  <c r="L39" i="7"/>
  <c r="L33" i="7"/>
  <c r="P18" i="7"/>
  <c r="L14" i="7"/>
  <c r="L235" i="8"/>
  <c r="L217" i="8"/>
  <c r="L206" i="8"/>
  <c r="L178" i="8"/>
  <c r="L184" i="8"/>
  <c r="L160" i="8"/>
  <c r="L104" i="8"/>
  <c r="L138" i="8"/>
  <c r="L32" i="8"/>
  <c r="L50" i="8"/>
  <c r="L67" i="8"/>
  <c r="N31" i="8"/>
  <c r="N201" i="8"/>
  <c r="N161" i="8"/>
  <c r="N175" i="8"/>
  <c r="N163" i="8"/>
  <c r="N139" i="8"/>
  <c r="N96" i="8"/>
  <c r="N18" i="8"/>
  <c r="N25" i="8"/>
  <c r="P26" i="8"/>
  <c r="P15" i="8"/>
  <c r="P225" i="8"/>
  <c r="P231" i="8"/>
  <c r="P209" i="8"/>
  <c r="P215" i="8"/>
  <c r="P195" i="8"/>
  <c r="P179" i="8"/>
  <c r="P168" i="8"/>
  <c r="P177" i="8"/>
  <c r="P169" i="8"/>
  <c r="P153" i="8"/>
  <c r="P137" i="8"/>
  <c r="P97" i="8"/>
  <c r="P150" i="8"/>
  <c r="P138" i="8"/>
  <c r="P105" i="8"/>
  <c r="P98" i="8"/>
  <c r="P89" i="8"/>
  <c r="P32" i="8"/>
  <c r="P35" i="8"/>
  <c r="P39" i="8"/>
  <c r="P46" i="8"/>
  <c r="P50" i="8"/>
  <c r="P53" i="8"/>
  <c r="P57" i="8"/>
  <c r="P64" i="8"/>
  <c r="P67" i="8"/>
  <c r="P71" i="8"/>
  <c r="P78" i="8"/>
  <c r="P82" i="8"/>
  <c r="Q21" i="7"/>
  <c r="Q22" i="7"/>
  <c r="Q23" i="7"/>
  <c r="Q24" i="7"/>
  <c r="Q25" i="7"/>
  <c r="Q26" i="7"/>
  <c r="Q27" i="7"/>
  <c r="Q39" i="7"/>
  <c r="Q40" i="7"/>
  <c r="Q41" i="7"/>
  <c r="Q42" i="7"/>
  <c r="Q43" i="7"/>
  <c r="O18" i="7"/>
  <c r="O21" i="7"/>
  <c r="O22" i="7"/>
  <c r="O23" i="7"/>
  <c r="O24" i="7"/>
  <c r="O25" i="7"/>
  <c r="O26" i="7"/>
  <c r="O27" i="7"/>
  <c r="O30" i="7"/>
  <c r="O39" i="7"/>
  <c r="O40" i="7"/>
  <c r="O41" i="7"/>
  <c r="O42" i="7"/>
  <c r="O43" i="7"/>
  <c r="M18" i="7"/>
  <c r="M21" i="7"/>
  <c r="M22" i="7"/>
  <c r="M23" i="7"/>
  <c r="M24" i="7"/>
  <c r="M25" i="7"/>
  <c r="M26" i="7"/>
  <c r="M27" i="7"/>
  <c r="M30" i="7"/>
  <c r="M39" i="7"/>
  <c r="M40" i="7"/>
  <c r="M41" i="7"/>
  <c r="M42" i="7"/>
  <c r="M43" i="7"/>
  <c r="J15" i="7"/>
  <c r="J16" i="7"/>
  <c r="J17" i="7"/>
  <c r="J19" i="7"/>
  <c r="J21" i="7"/>
  <c r="J31" i="7"/>
  <c r="J32" i="7"/>
  <c r="J33" i="7"/>
  <c r="J34" i="7"/>
  <c r="J35" i="7"/>
  <c r="J37" i="7"/>
  <c r="J38" i="7"/>
  <c r="J39" i="7"/>
  <c r="Q107" i="7"/>
  <c r="J107" i="7"/>
  <c r="Q106" i="7"/>
  <c r="J106" i="7"/>
  <c r="J105" i="7"/>
  <c r="N104" i="7"/>
  <c r="J102" i="7"/>
  <c r="J101" i="7"/>
  <c r="J99" i="7"/>
  <c r="N98" i="7"/>
  <c r="Q97" i="7"/>
  <c r="N96" i="7"/>
  <c r="Q95" i="7"/>
  <c r="J95" i="7"/>
  <c r="N88" i="7"/>
  <c r="J87" i="7"/>
  <c r="Q82" i="7"/>
  <c r="Q74" i="7"/>
  <c r="N72" i="7"/>
  <c r="J69" i="7"/>
  <c r="N67" i="7"/>
  <c r="L64" i="7"/>
  <c r="N63" i="7"/>
  <c r="Q57" i="7"/>
  <c r="L51" i="7"/>
  <c r="L46" i="7"/>
  <c r="J42" i="7"/>
  <c r="N40" i="7"/>
  <c r="N38" i="7"/>
  <c r="N34" i="7"/>
  <c r="L32" i="7"/>
  <c r="M14" i="8"/>
  <c r="K23" i="8"/>
  <c r="Q27" i="8"/>
  <c r="K32" i="8"/>
  <c r="N34" i="8"/>
  <c r="J38" i="8"/>
  <c r="M39" i="8"/>
  <c r="N41" i="8"/>
  <c r="Q42" i="8"/>
  <c r="L43" i="8"/>
  <c r="K48" i="8"/>
  <c r="M49" i="8"/>
  <c r="O51" i="8"/>
  <c r="M55" i="8"/>
  <c r="Q58" i="8"/>
  <c r="K64" i="8"/>
  <c r="M65" i="8"/>
  <c r="N66" i="8"/>
  <c r="O67" i="8"/>
  <c r="J70" i="8"/>
  <c r="M71" i="8"/>
  <c r="N73" i="8"/>
  <c r="Q74" i="8"/>
  <c r="L75" i="8"/>
  <c r="K80" i="8"/>
  <c r="M81" i="8"/>
  <c r="O83" i="8"/>
  <c r="P88" i="8"/>
  <c r="Q90" i="8"/>
  <c r="J95" i="8"/>
  <c r="K96" i="8"/>
  <c r="M97" i="8"/>
  <c r="O99" i="8"/>
  <c r="Q102" i="8"/>
  <c r="O105" i="8"/>
  <c r="M106" i="8"/>
  <c r="J135" i="8"/>
  <c r="K136" i="8"/>
  <c r="M137" i="8"/>
  <c r="Q142" i="8"/>
  <c r="O145" i="8"/>
  <c r="M146" i="8"/>
  <c r="J147" i="8"/>
  <c r="Q152" i="8"/>
  <c r="M153" i="8"/>
  <c r="O155" i="8"/>
  <c r="Q158" i="8"/>
  <c r="O161" i="8"/>
  <c r="K166" i="8"/>
  <c r="Q168" i="8"/>
  <c r="Q175" i="8"/>
  <c r="N177" i="8"/>
  <c r="L183" i="8"/>
  <c r="O185" i="8"/>
  <c r="J187" i="8"/>
  <c r="K190" i="8"/>
  <c r="Q191" i="8"/>
  <c r="J192" i="8"/>
  <c r="N193" i="8"/>
  <c r="L195" i="8"/>
  <c r="K198" i="8"/>
  <c r="Q199" i="8"/>
  <c r="J200" i="8"/>
  <c r="K206" i="8"/>
  <c r="Q207" i="8"/>
  <c r="J208" i="8"/>
  <c r="N209" i="8"/>
  <c r="L211" i="8"/>
  <c r="K214" i="8"/>
  <c r="Q216" i="8"/>
  <c r="M217" i="8"/>
  <c r="N218" i="8"/>
  <c r="O219" i="8"/>
  <c r="Q224" i="8"/>
  <c r="L225" i="8"/>
  <c r="O226" i="8"/>
  <c r="J227" i="8"/>
  <c r="K230" i="8"/>
  <c r="Q232" i="8"/>
  <c r="M233" i="8"/>
  <c r="N234" i="8"/>
  <c r="O235" i="8"/>
  <c r="Q33" i="7"/>
  <c r="Q49" i="7"/>
  <c r="Q72" i="7"/>
  <c r="Q81" i="7"/>
  <c r="Q91" i="7"/>
  <c r="N17" i="7"/>
  <c r="N15" i="7"/>
  <c r="N21" i="7"/>
  <c r="N25" i="7"/>
  <c r="N32" i="7"/>
  <c r="N33" i="7"/>
  <c r="N42" i="7"/>
  <c r="N43" i="7"/>
  <c r="N46" i="7"/>
  <c r="N47" i="7"/>
  <c r="N48" i="7"/>
  <c r="N51" i="7"/>
  <c r="N53" i="7"/>
  <c r="N56" i="7"/>
  <c r="N57" i="7"/>
  <c r="N58" i="7"/>
  <c r="N62" i="7"/>
  <c r="N64" i="7"/>
  <c r="N65" i="7"/>
  <c r="N70" i="7"/>
  <c r="N71" i="7"/>
  <c r="N74" i="7"/>
  <c r="N75" i="7"/>
  <c r="N79" i="7"/>
  <c r="N83" i="7"/>
  <c r="N86" i="7"/>
  <c r="N87" i="7"/>
  <c r="N90" i="7"/>
  <c r="L22" i="7"/>
  <c r="L55" i="7"/>
  <c r="L57" i="7"/>
  <c r="L67" i="7"/>
  <c r="L69" i="7"/>
  <c r="L74" i="7"/>
  <c r="L78" i="7"/>
  <c r="L85" i="7"/>
  <c r="L86" i="7"/>
  <c r="L87" i="7"/>
  <c r="L90" i="7"/>
  <c r="L91" i="7"/>
  <c r="J18" i="7"/>
  <c r="J24" i="7"/>
  <c r="J27" i="7"/>
  <c r="J46" i="7"/>
  <c r="J50" i="7"/>
  <c r="J59" i="7"/>
  <c r="J65" i="7"/>
  <c r="J72" i="7"/>
  <c r="J74" i="7"/>
  <c r="J80" i="7"/>
  <c r="J88" i="7"/>
  <c r="J91" i="7"/>
  <c r="J94" i="7"/>
  <c r="J227" i="5"/>
  <c r="Q90" i="7"/>
  <c r="N89" i="7"/>
  <c r="N82" i="7"/>
  <c r="N73" i="7"/>
  <c r="N66" i="7"/>
  <c r="M33" i="7"/>
  <c r="M110" i="3"/>
  <c r="P86" i="8"/>
  <c r="P81" i="8"/>
  <c r="P79" i="8"/>
  <c r="P75" i="8"/>
  <c r="P74" i="8"/>
  <c r="P72" i="8"/>
  <c r="P70" i="8"/>
  <c r="P65" i="8"/>
  <c r="P63" i="8"/>
  <c r="P59" i="8"/>
  <c r="P58" i="8"/>
  <c r="P56" i="8"/>
  <c r="P54" i="8"/>
  <c r="P49" i="8"/>
  <c r="P47" i="8"/>
  <c r="P43" i="8"/>
  <c r="P42" i="8"/>
  <c r="P40" i="8"/>
  <c r="P38" i="8"/>
  <c r="P33" i="8"/>
  <c r="P91" i="8"/>
  <c r="P23" i="8"/>
  <c r="P19" i="8"/>
  <c r="P16" i="8"/>
  <c r="P87" i="8"/>
  <c r="P96" i="8"/>
  <c r="P103" i="8"/>
  <c r="P136" i="8"/>
  <c r="P143" i="8"/>
  <c r="P152" i="8"/>
  <c r="P159" i="8"/>
  <c r="P107" i="8"/>
  <c r="P147" i="8"/>
  <c r="P163" i="8"/>
  <c r="P187" i="8"/>
  <c r="P166" i="8"/>
  <c r="P174" i="8"/>
  <c r="P181" i="8"/>
  <c r="P191" i="8"/>
  <c r="P194" i="8"/>
  <c r="P201" i="8"/>
  <c r="P210" i="8"/>
  <c r="P203" i="8"/>
  <c r="P222" i="8"/>
  <c r="P216" i="8"/>
  <c r="P223" i="8"/>
  <c r="Q136" i="7"/>
  <c r="Q134" i="7"/>
  <c r="Q105" i="7"/>
  <c r="Q101" i="7"/>
  <c r="Q98" i="7"/>
  <c r="Q96" i="7"/>
  <c r="Q94" i="7"/>
  <c r="Q89" i="7"/>
  <c r="Q88" i="7"/>
  <c r="Q70" i="7"/>
  <c r="Q66" i="7"/>
  <c r="Q65" i="7"/>
  <c r="Q56" i="7"/>
  <c r="Q30" i="7"/>
  <c r="Q18" i="7"/>
  <c r="L137" i="7"/>
  <c r="L136" i="7"/>
  <c r="L135" i="7"/>
  <c r="L107" i="7"/>
  <c r="L106" i="7"/>
  <c r="L105" i="7"/>
  <c r="L102" i="7"/>
  <c r="L101" i="7"/>
  <c r="L99" i="7"/>
  <c r="L98" i="7"/>
  <c r="L97" i="7"/>
  <c r="L96" i="7"/>
  <c r="L95" i="7"/>
  <c r="L89" i="7"/>
  <c r="L88" i="7"/>
  <c r="L83" i="7"/>
  <c r="L82" i="7"/>
  <c r="L80" i="7"/>
  <c r="L79" i="7"/>
  <c r="L72" i="7"/>
  <c r="L71" i="7"/>
  <c r="L70" i="7"/>
  <c r="L65" i="7"/>
  <c r="L63" i="7"/>
  <c r="L62" i="7"/>
  <c r="L59" i="7"/>
  <c r="L58" i="7"/>
  <c r="L53" i="7"/>
  <c r="L48" i="7"/>
  <c r="L41" i="7"/>
  <c r="L38" i="7"/>
  <c r="L27" i="7"/>
  <c r="L26" i="7"/>
  <c r="L18" i="7"/>
  <c r="L17" i="7"/>
  <c r="L16" i="7"/>
  <c r="L15" i="7"/>
  <c r="D211" i="3"/>
  <c r="D210" i="3"/>
  <c r="D209" i="3"/>
  <c r="D208" i="3"/>
  <c r="D207" i="3"/>
  <c r="D195" i="3"/>
  <c r="X119" i="3" s="1"/>
  <c r="D194" i="3"/>
  <c r="X118" i="3" s="1"/>
  <c r="D193" i="3"/>
  <c r="X117" i="3" s="1"/>
  <c r="D192" i="3"/>
  <c r="X116" i="3" s="1"/>
  <c r="D191" i="3"/>
  <c r="D171" i="3"/>
  <c r="D170" i="3"/>
  <c r="D169" i="3"/>
  <c r="D167" i="3"/>
  <c r="D162" i="3"/>
  <c r="D161" i="3"/>
  <c r="D160" i="3"/>
  <c r="D159" i="3"/>
  <c r="D158" i="3"/>
  <c r="D157" i="3"/>
  <c r="D155" i="3"/>
  <c r="D154" i="3"/>
  <c r="D153" i="3"/>
  <c r="D151" i="3"/>
  <c r="D146" i="3"/>
  <c r="D145" i="3"/>
  <c r="D144" i="3"/>
  <c r="D143" i="3"/>
  <c r="D142" i="3"/>
  <c r="D141" i="3"/>
  <c r="D139" i="3"/>
  <c r="D138" i="3"/>
  <c r="D137" i="3"/>
  <c r="D136" i="3"/>
  <c r="D135" i="3"/>
  <c r="D122" i="3"/>
  <c r="D121" i="3"/>
  <c r="D120" i="3"/>
  <c r="D119" i="3"/>
  <c r="D118" i="3"/>
  <c r="D117" i="3"/>
  <c r="D115" i="3"/>
  <c r="D114" i="3"/>
  <c r="D113" i="3"/>
  <c r="D110" i="3"/>
  <c r="D90" i="3"/>
  <c r="D89" i="3"/>
  <c r="D88" i="3"/>
  <c r="D87" i="3"/>
  <c r="D86" i="3"/>
  <c r="D83" i="3"/>
  <c r="D82" i="3"/>
  <c r="D81" i="3"/>
  <c r="D78" i="3"/>
  <c r="D75" i="3"/>
  <c r="D74" i="3"/>
  <c r="D73" i="3"/>
  <c r="D72" i="3"/>
  <c r="D71" i="3"/>
  <c r="D67" i="3"/>
  <c r="D66" i="3"/>
  <c r="D65" i="3"/>
  <c r="D62" i="3"/>
  <c r="D59" i="3"/>
  <c r="D58" i="3"/>
  <c r="D57" i="3"/>
  <c r="D56" i="3"/>
  <c r="D55" i="3"/>
  <c r="D51" i="3"/>
  <c r="D50" i="3"/>
  <c r="D49" i="3"/>
  <c r="D46" i="3"/>
  <c r="D43" i="3"/>
  <c r="D42" i="3"/>
  <c r="D41" i="3"/>
  <c r="D40" i="3"/>
  <c r="D35" i="3"/>
  <c r="D34" i="3"/>
  <c r="D33" i="3"/>
  <c r="D30" i="3"/>
  <c r="D27" i="3"/>
  <c r="D26" i="3"/>
  <c r="D25" i="3"/>
  <c r="D24" i="3"/>
  <c r="D22" i="3"/>
  <c r="D19" i="3"/>
  <c r="D18" i="3"/>
  <c r="D15" i="3"/>
  <c r="D14" i="3"/>
  <c r="L170" i="3"/>
  <c r="L206" i="4"/>
  <c r="D106" i="5"/>
  <c r="D105" i="5"/>
  <c r="D104" i="5"/>
  <c r="D103" i="5"/>
  <c r="D102" i="5"/>
  <c r="D101" i="5"/>
  <c r="D99" i="5"/>
  <c r="D98" i="5"/>
  <c r="D97" i="5"/>
  <c r="D94" i="5"/>
  <c r="D59" i="5"/>
  <c r="D58" i="5"/>
  <c r="D57" i="5"/>
  <c r="D56" i="5"/>
  <c r="D55" i="5"/>
  <c r="D51" i="5"/>
  <c r="D50" i="5"/>
  <c r="D49" i="5"/>
  <c r="D46" i="5"/>
  <c r="D235" i="5"/>
  <c r="D234" i="5"/>
  <c r="D233" i="5"/>
  <c r="D232" i="5"/>
  <c r="D231" i="5"/>
  <c r="D226" i="5"/>
  <c r="D225" i="5"/>
  <c r="D224" i="5"/>
  <c r="N147" i="3"/>
  <c r="P145" i="3"/>
  <c r="D134" i="4"/>
  <c r="D137" i="4"/>
  <c r="D138" i="4"/>
  <c r="D139" i="4"/>
  <c r="D141" i="4"/>
  <c r="D142" i="4"/>
  <c r="D143" i="4"/>
  <c r="D144" i="4"/>
  <c r="D145" i="4"/>
  <c r="D146" i="4"/>
  <c r="D151" i="4"/>
  <c r="D152" i="4"/>
  <c r="D153" i="4"/>
  <c r="D154" i="4"/>
  <c r="D155" i="4"/>
  <c r="D157" i="4"/>
  <c r="D158" i="4"/>
  <c r="D159" i="4"/>
  <c r="D160" i="4"/>
  <c r="D161" i="4"/>
  <c r="D162" i="4"/>
  <c r="D175" i="4"/>
  <c r="D177" i="4"/>
  <c r="D178" i="4"/>
  <c r="D179" i="4"/>
  <c r="D182" i="4"/>
  <c r="D183" i="4"/>
  <c r="D184" i="4"/>
  <c r="D185" i="4"/>
  <c r="D186" i="4"/>
  <c r="D191" i="4"/>
  <c r="D193" i="4"/>
  <c r="D194" i="4"/>
  <c r="D195" i="4"/>
  <c r="D197" i="4"/>
  <c r="D199" i="4"/>
  <c r="D201" i="4"/>
  <c r="D202" i="4"/>
  <c r="D203" i="4"/>
  <c r="D207" i="4"/>
  <c r="D209" i="4"/>
  <c r="D210" i="4"/>
  <c r="D211" i="4"/>
  <c r="D215" i="4"/>
  <c r="D216" i="4"/>
  <c r="D217" i="4"/>
  <c r="D218" i="4"/>
  <c r="D219" i="4"/>
  <c r="D221" i="4"/>
  <c r="D222" i="4"/>
  <c r="D223" i="4"/>
  <c r="D224" i="4"/>
  <c r="D225" i="4"/>
  <c r="D226" i="4"/>
  <c r="D231" i="4"/>
  <c r="D232" i="4"/>
  <c r="D233" i="4"/>
  <c r="D234" i="4"/>
  <c r="D235" i="4"/>
  <c r="N30" i="7"/>
  <c r="N23" i="7"/>
  <c r="M16" i="7"/>
  <c r="M14" i="7"/>
  <c r="J90" i="7"/>
  <c r="J89" i="7"/>
  <c r="J86" i="7"/>
  <c r="J85" i="7"/>
  <c r="J83" i="7"/>
  <c r="J82" i="7"/>
  <c r="J81" i="7"/>
  <c r="J78" i="7"/>
  <c r="J75" i="7"/>
  <c r="J71" i="7"/>
  <c r="J64" i="7"/>
  <c r="J63" i="7"/>
  <c r="J58" i="7"/>
  <c r="J57" i="7"/>
  <c r="J56" i="7"/>
  <c r="J55" i="7"/>
  <c r="J54" i="7"/>
  <c r="J53" i="7"/>
  <c r="J51" i="7"/>
  <c r="J49" i="7"/>
  <c r="J48" i="7"/>
  <c r="J47" i="7"/>
  <c r="J43" i="7"/>
  <c r="J41" i="7"/>
  <c r="J40" i="7"/>
  <c r="J30" i="7"/>
  <c r="J25" i="7"/>
  <c r="J23" i="7"/>
  <c r="L193" i="4"/>
  <c r="L62" i="4"/>
  <c r="L136" i="4"/>
  <c r="L75" i="4"/>
  <c r="D206" i="3"/>
  <c r="D190" i="3"/>
  <c r="D166" i="3"/>
  <c r="D150" i="3"/>
  <c r="D134" i="3"/>
  <c r="D69" i="3"/>
  <c r="D64" i="3"/>
  <c r="D37" i="3"/>
  <c r="D32" i="3"/>
  <c r="D23" i="3"/>
  <c r="D16" i="3"/>
  <c r="P154" i="3"/>
  <c r="P121" i="3"/>
  <c r="P137" i="3"/>
  <c r="P79" i="3"/>
  <c r="P67" i="3"/>
  <c r="P19" i="3"/>
  <c r="N55" i="4"/>
  <c r="N75" i="4"/>
  <c r="P50" i="3"/>
  <c r="P42" i="3"/>
  <c r="P74" i="3"/>
  <c r="P120" i="3"/>
  <c r="P112" i="3"/>
  <c r="P166" i="3"/>
  <c r="P67" i="7"/>
  <c r="P66" i="7"/>
  <c r="P62" i="7"/>
  <c r="N59" i="7"/>
  <c r="P58" i="7"/>
  <c r="P41" i="7"/>
  <c r="P158" i="3"/>
  <c r="P155" i="3"/>
  <c r="P209" i="3"/>
  <c r="P208" i="3"/>
  <c r="P26" i="3"/>
  <c r="P102" i="7"/>
  <c r="N102" i="7"/>
  <c r="J97" i="7"/>
  <c r="N95" i="7"/>
  <c r="N94" i="7"/>
  <c r="P83" i="7"/>
  <c r="P79" i="7"/>
  <c r="P72" i="7"/>
  <c r="J70" i="7"/>
  <c r="P69" i="7"/>
  <c r="P65" i="7"/>
  <c r="P63" i="7"/>
  <c r="P57" i="7"/>
  <c r="P54" i="7"/>
  <c r="P53" i="7"/>
  <c r="P34" i="7"/>
  <c r="P27" i="7"/>
  <c r="P26" i="7"/>
  <c r="P17" i="7"/>
  <c r="L24" i="7"/>
  <c r="L47" i="7"/>
  <c r="L56" i="7"/>
  <c r="L66" i="7"/>
  <c r="J22" i="7"/>
  <c r="J66" i="7"/>
  <c r="J96" i="7"/>
  <c r="J98" i="7"/>
  <c r="L163" i="7"/>
  <c r="J163" i="7"/>
  <c r="L162" i="7"/>
  <c r="L161" i="7"/>
  <c r="J161" i="7"/>
  <c r="L159" i="7"/>
  <c r="J159" i="7"/>
  <c r="L157" i="7"/>
  <c r="J157" i="7"/>
  <c r="L154" i="7"/>
  <c r="J154" i="7"/>
  <c r="J153" i="7"/>
  <c r="L150" i="7"/>
  <c r="J150" i="7"/>
  <c r="L147" i="7"/>
  <c r="J147" i="7"/>
  <c r="L146" i="7"/>
  <c r="L145" i="7"/>
  <c r="J145" i="7"/>
  <c r="L143" i="7"/>
  <c r="J143" i="7"/>
  <c r="L141" i="7"/>
  <c r="J141" i="7"/>
  <c r="J137" i="7"/>
  <c r="J136" i="7"/>
  <c r="J104" i="7"/>
  <c r="L94" i="7"/>
  <c r="L81" i="7"/>
  <c r="J73" i="7"/>
  <c r="J62" i="7"/>
  <c r="Q15" i="7"/>
  <c r="Q86" i="7"/>
  <c r="Q87" i="7"/>
  <c r="O65" i="7"/>
  <c r="O66" i="7"/>
  <c r="O70" i="7"/>
  <c r="O74" i="7"/>
  <c r="O82" i="7"/>
  <c r="O86" i="7"/>
  <c r="O89" i="7"/>
  <c r="O90" i="7"/>
  <c r="O94" i="7"/>
  <c r="O95" i="7"/>
  <c r="M35" i="7"/>
  <c r="M50" i="7"/>
  <c r="M57" i="7"/>
  <c r="M58" i="7"/>
  <c r="M59" i="7"/>
  <c r="M73" i="7"/>
  <c r="M75" i="7"/>
  <c r="M81" i="7"/>
  <c r="M88" i="7"/>
  <c r="M91" i="7"/>
  <c r="M94" i="7"/>
  <c r="M95" i="7"/>
  <c r="M96" i="7"/>
  <c r="M97" i="7"/>
  <c r="K21" i="7"/>
  <c r="K25" i="7"/>
  <c r="K39" i="7"/>
  <c r="K70" i="7"/>
  <c r="K73" i="7"/>
  <c r="K74" i="7"/>
  <c r="K82" i="7"/>
  <c r="K86" i="7"/>
  <c r="K87" i="7"/>
  <c r="K89" i="7"/>
  <c r="K90" i="7"/>
  <c r="K94" i="7"/>
  <c r="K97" i="7"/>
  <c r="J79" i="7"/>
  <c r="L75" i="7"/>
  <c r="Q58" i="7"/>
  <c r="N197" i="7"/>
  <c r="N184" i="7"/>
  <c r="N159" i="7"/>
  <c r="N151" i="7"/>
  <c r="N143" i="7"/>
  <c r="N139" i="7"/>
  <c r="P135" i="7"/>
  <c r="N135" i="7"/>
  <c r="P134" i="7"/>
  <c r="P107" i="7"/>
  <c r="N107" i="7"/>
  <c r="P106" i="7"/>
  <c r="N106" i="7"/>
  <c r="N105" i="7"/>
  <c r="P103" i="7"/>
  <c r="N99" i="7"/>
  <c r="P97" i="7"/>
  <c r="N97" i="7"/>
  <c r="P96" i="7"/>
  <c r="P91" i="7"/>
  <c r="N91" i="7"/>
  <c r="P88" i="7"/>
  <c r="P87" i="7"/>
  <c r="N85" i="7"/>
  <c r="P82" i="7"/>
  <c r="P81" i="7"/>
  <c r="N81" i="7"/>
  <c r="N80" i="7"/>
  <c r="P78" i="7"/>
  <c r="P74" i="7"/>
  <c r="P71" i="7"/>
  <c r="P70" i="7"/>
  <c r="N69" i="7"/>
  <c r="P64" i="7"/>
  <c r="P59" i="7"/>
  <c r="P56" i="7"/>
  <c r="N55" i="7"/>
  <c r="P51" i="7"/>
  <c r="P47" i="7"/>
  <c r="P39" i="7"/>
  <c r="P38" i="7"/>
  <c r="P33" i="7"/>
  <c r="P24" i="7"/>
  <c r="P22" i="7"/>
  <c r="P19" i="7"/>
  <c r="O31" i="7"/>
  <c r="O16" i="7"/>
  <c r="K210" i="3"/>
  <c r="K110" i="3"/>
  <c r="K139" i="3"/>
  <c r="K48" i="3"/>
  <c r="K21" i="3"/>
  <c r="K31" i="3"/>
  <c r="P105" i="7"/>
  <c r="K105" i="7"/>
  <c r="P104" i="7"/>
  <c r="N103" i="7"/>
  <c r="K95" i="7"/>
  <c r="K103" i="7"/>
  <c r="P80" i="7"/>
  <c r="N78" i="7"/>
  <c r="P73" i="7"/>
  <c r="P101" i="7"/>
  <c r="K98" i="7"/>
  <c r="P55" i="7"/>
  <c r="P48" i="7"/>
  <c r="D163" i="3"/>
  <c r="D147" i="3"/>
  <c r="D123" i="3"/>
  <c r="D80" i="3"/>
  <c r="D79" i="3"/>
  <c r="D70" i="3"/>
  <c r="D63" i="3"/>
  <c r="D54" i="3"/>
  <c r="D53" i="3"/>
  <c r="D48" i="3"/>
  <c r="D47" i="3"/>
  <c r="D38" i="3"/>
  <c r="D31" i="3"/>
  <c r="D21" i="3"/>
  <c r="D17" i="3"/>
  <c r="J24" i="3"/>
  <c r="D214" i="4"/>
  <c r="D208" i="4"/>
  <c r="D200" i="4"/>
  <c r="D192" i="4"/>
  <c r="D187" i="4"/>
  <c r="M55" i="3"/>
  <c r="K23" i="3"/>
  <c r="L207" i="4"/>
  <c r="K69" i="3"/>
  <c r="N73" i="3"/>
  <c r="M113" i="3"/>
  <c r="M193" i="3"/>
  <c r="K23" i="7"/>
  <c r="P95" i="7"/>
  <c r="P86" i="7"/>
  <c r="P85" i="7"/>
  <c r="K75" i="7"/>
  <c r="K58" i="7"/>
  <c r="K101" i="7"/>
  <c r="N101" i="7"/>
  <c r="P99" i="7"/>
  <c r="K99" i="7"/>
  <c r="P98" i="7"/>
  <c r="K96" i="7"/>
  <c r="P94" i="7"/>
  <c r="K91" i="7"/>
  <c r="P90" i="7"/>
  <c r="P89" i="7"/>
  <c r="P75" i="7"/>
  <c r="K71" i="7"/>
  <c r="K66" i="7"/>
  <c r="K57" i="7"/>
  <c r="P32" i="7"/>
  <c r="K30" i="7"/>
  <c r="P30" i="7"/>
  <c r="K19" i="7"/>
  <c r="K59" i="7"/>
  <c r="O58" i="7"/>
  <c r="O57" i="7"/>
  <c r="K50" i="7"/>
  <c r="O96" i="7"/>
  <c r="O88" i="7"/>
  <c r="O73" i="7"/>
  <c r="J26" i="7"/>
  <c r="J14" i="7"/>
  <c r="K15" i="3"/>
  <c r="K42" i="3"/>
  <c r="K67" i="3"/>
  <c r="K90" i="3"/>
  <c r="K145" i="3"/>
  <c r="P37" i="3"/>
  <c r="P69" i="3"/>
  <c r="P22" i="3"/>
  <c r="P211" i="3"/>
  <c r="P194" i="3"/>
  <c r="P159" i="3"/>
  <c r="P153" i="3"/>
  <c r="P24" i="3"/>
  <c r="P150" i="3"/>
  <c r="P119" i="3"/>
  <c r="P135" i="3"/>
  <c r="P80" i="3"/>
  <c r="P49" i="3"/>
  <c r="P57" i="3"/>
  <c r="P34" i="3"/>
  <c r="P23" i="3"/>
  <c r="P14" i="3"/>
  <c r="P48" i="3"/>
  <c r="P64" i="3"/>
  <c r="P40" i="3"/>
  <c r="P56" i="3"/>
  <c r="P81" i="3"/>
  <c r="P113" i="3"/>
  <c r="P142" i="3"/>
  <c r="P110" i="3"/>
  <c r="P134" i="3"/>
  <c r="P151" i="3"/>
  <c r="P161" i="3"/>
  <c r="P206" i="3"/>
  <c r="P115" i="3"/>
  <c r="L197" i="3"/>
  <c r="N197" i="3"/>
  <c r="M198" i="3"/>
  <c r="K199" i="3"/>
  <c r="M199" i="3"/>
  <c r="K200" i="3"/>
  <c r="M200" i="3"/>
  <c r="K201" i="3"/>
  <c r="N201" i="3"/>
  <c r="P201" i="3"/>
  <c r="L202" i="3"/>
  <c r="K203" i="3"/>
  <c r="M203" i="3"/>
  <c r="P203" i="3"/>
  <c r="K40" i="3"/>
  <c r="K62" i="3"/>
  <c r="K34" i="3"/>
  <c r="K57" i="3"/>
  <c r="K18" i="3"/>
  <c r="K49" i="3"/>
  <c r="K65" i="3"/>
  <c r="K39" i="3"/>
  <c r="K55" i="3"/>
  <c r="K81" i="3"/>
  <c r="K113" i="3"/>
  <c r="K137" i="3"/>
  <c r="K157" i="3"/>
  <c r="K158" i="3"/>
  <c r="K171" i="3"/>
  <c r="K211" i="3"/>
  <c r="K207" i="3"/>
  <c r="K117" i="3"/>
  <c r="K111" i="3"/>
  <c r="K152" i="3"/>
  <c r="K167" i="3"/>
  <c r="K209" i="3"/>
  <c r="K197" i="3"/>
  <c r="M197" i="3"/>
  <c r="L198" i="3"/>
  <c r="N198" i="3"/>
  <c r="P198" i="3"/>
  <c r="L199" i="3"/>
  <c r="N199" i="3"/>
  <c r="P199" i="3"/>
  <c r="J200" i="3"/>
  <c r="N200" i="3"/>
  <c r="P200" i="3"/>
  <c r="J201" i="3"/>
  <c r="L201" i="3"/>
  <c r="K202" i="3"/>
  <c r="M202" i="3"/>
  <c r="P202" i="3"/>
  <c r="J203" i="3"/>
  <c r="L203" i="3"/>
  <c r="N203" i="3"/>
  <c r="J50" i="3"/>
  <c r="M26" i="3"/>
  <c r="L145" i="3"/>
  <c r="M174" i="3"/>
  <c r="N175" i="3"/>
  <c r="P175" i="3"/>
  <c r="L176" i="3"/>
  <c r="N176" i="3"/>
  <c r="K177" i="3"/>
  <c r="M177" i="3"/>
  <c r="P177" i="3"/>
  <c r="J178" i="3"/>
  <c r="L178" i="3"/>
  <c r="K179" i="3"/>
  <c r="N179" i="3"/>
  <c r="P179" i="3"/>
  <c r="L173" i="3"/>
  <c r="L174" i="3"/>
  <c r="N174" i="3"/>
  <c r="P174" i="3"/>
  <c r="K175" i="3"/>
  <c r="M175" i="3"/>
  <c r="K176" i="3"/>
  <c r="M176" i="3"/>
  <c r="J177" i="3"/>
  <c r="L177" i="3"/>
  <c r="K178" i="3"/>
  <c r="N178" i="3"/>
  <c r="P178" i="3"/>
  <c r="M179" i="3"/>
  <c r="N25" i="3"/>
  <c r="K26" i="3"/>
  <c r="K14" i="3"/>
  <c r="K47" i="3"/>
  <c r="K63" i="3"/>
  <c r="K79" i="3"/>
  <c r="K33" i="3"/>
  <c r="K27" i="3"/>
  <c r="K17" i="3"/>
  <c r="K35" i="3"/>
  <c r="K43" i="3"/>
  <c r="K59" i="3"/>
  <c r="K75" i="3"/>
  <c r="K50" i="3"/>
  <c r="K66" i="3"/>
  <c r="K30" i="3"/>
  <c r="K25" i="3"/>
  <c r="K19" i="3"/>
  <c r="K38" i="3"/>
  <c r="K54" i="3"/>
  <c r="K70" i="3"/>
  <c r="K51" i="3"/>
  <c r="K71" i="3"/>
  <c r="K80" i="3"/>
  <c r="K87" i="3"/>
  <c r="K112" i="3"/>
  <c r="K119" i="3"/>
  <c r="K136" i="3"/>
  <c r="K143" i="3"/>
  <c r="K86" i="3"/>
  <c r="K118" i="3"/>
  <c r="K142" i="3"/>
  <c r="K154" i="3"/>
  <c r="K161" i="3"/>
  <c r="K153" i="3"/>
  <c r="K162" i="3"/>
  <c r="K168" i="3"/>
  <c r="K191" i="3"/>
  <c r="K208" i="3"/>
  <c r="K195" i="3"/>
  <c r="K82" i="3"/>
  <c r="K89" i="3"/>
  <c r="K114" i="3"/>
  <c r="K138" i="3"/>
  <c r="K88" i="3"/>
  <c r="K120" i="3"/>
  <c r="K144" i="3"/>
  <c r="K159" i="3"/>
  <c r="K160" i="3"/>
  <c r="N136" i="3"/>
  <c r="N168" i="3"/>
  <c r="N69" i="3"/>
  <c r="M16" i="3"/>
  <c r="J157" i="3"/>
  <c r="P63" i="3"/>
  <c r="K63" i="8"/>
  <c r="O59" i="8"/>
  <c r="K56" i="8"/>
  <c r="O54" i="8"/>
  <c r="Q49" i="8"/>
  <c r="K47" i="8"/>
  <c r="O43" i="8"/>
  <c r="O40" i="8"/>
  <c r="K38" i="8"/>
  <c r="Q33" i="8"/>
  <c r="K31" i="8"/>
  <c r="Q26" i="8"/>
  <c r="O24" i="8"/>
  <c r="K22" i="8"/>
  <c r="O17" i="8"/>
  <c r="K15" i="8"/>
  <c r="Q235" i="8"/>
  <c r="N120" i="3"/>
  <c r="N112" i="3"/>
  <c r="N208" i="3"/>
  <c r="N22" i="3"/>
  <c r="M90" i="3"/>
  <c r="K169" i="3"/>
  <c r="K193" i="3"/>
  <c r="K170" i="3"/>
  <c r="K163" i="3"/>
  <c r="K147" i="3"/>
  <c r="K155" i="3"/>
  <c r="K123" i="3"/>
  <c r="K91" i="3"/>
  <c r="K141" i="3"/>
  <c r="K121" i="3"/>
  <c r="M79" i="4"/>
  <c r="M201" i="4"/>
  <c r="L16" i="3"/>
  <c r="L62" i="3"/>
  <c r="L111" i="3"/>
  <c r="N161" i="3"/>
  <c r="N142" i="3"/>
  <c r="N46" i="3"/>
  <c r="N32" i="3"/>
  <c r="N17" i="3"/>
  <c r="N26" i="3"/>
  <c r="N33" i="3"/>
  <c r="N191" i="3"/>
  <c r="N155" i="3"/>
  <c r="N162" i="3"/>
  <c r="N143" i="3"/>
  <c r="N119" i="3"/>
  <c r="N87" i="3"/>
  <c r="N135" i="3"/>
  <c r="L210" i="3"/>
  <c r="L31" i="3"/>
  <c r="L154" i="3"/>
  <c r="L89" i="3"/>
  <c r="L78" i="3"/>
  <c r="L46" i="3"/>
  <c r="M171" i="3"/>
  <c r="M161" i="3"/>
  <c r="M70" i="3"/>
  <c r="M22" i="3"/>
  <c r="M176" i="4"/>
  <c r="M104" i="4"/>
  <c r="M134" i="4"/>
  <c r="L18" i="3"/>
  <c r="N50" i="3"/>
  <c r="N82" i="3"/>
  <c r="N114" i="3"/>
  <c r="M24" i="3"/>
  <c r="L88" i="3"/>
  <c r="L120" i="3"/>
  <c r="N14" i="3"/>
  <c r="N141" i="3"/>
  <c r="K14" i="8"/>
  <c r="Q163" i="8"/>
  <c r="O181" i="8"/>
  <c r="D74" i="4"/>
  <c r="D70" i="4"/>
  <c r="D59" i="4"/>
  <c r="D58" i="4"/>
  <c r="D54" i="4"/>
  <c r="D169" i="5"/>
  <c r="D168" i="5"/>
  <c r="D166" i="5"/>
  <c r="D157" i="5"/>
  <c r="D153" i="5"/>
  <c r="D152" i="5"/>
  <c r="D150" i="5"/>
  <c r="D141" i="5"/>
  <c r="D137" i="5"/>
  <c r="D136" i="5"/>
  <c r="D39" i="5"/>
  <c r="D37" i="5"/>
  <c r="J167" i="5"/>
  <c r="J151" i="5"/>
  <c r="P135" i="5"/>
  <c r="D15" i="6"/>
  <c r="P17" i="6"/>
  <c r="D19" i="6"/>
  <c r="P21" i="6"/>
  <c r="K23" i="6"/>
  <c r="D24" i="6"/>
  <c r="D25" i="6"/>
  <c r="D26" i="6"/>
  <c r="D31" i="6"/>
  <c r="M33" i="6"/>
  <c r="D35" i="6"/>
  <c r="M39" i="6"/>
  <c r="D50" i="6"/>
  <c r="D66" i="6"/>
  <c r="D82" i="6"/>
  <c r="O89" i="6"/>
  <c r="D91" i="6"/>
  <c r="P111" i="6"/>
  <c r="D112" i="6"/>
  <c r="D113" i="6"/>
  <c r="D117" i="6"/>
  <c r="D134" i="6"/>
  <c r="J135" i="6"/>
  <c r="D136" i="6"/>
  <c r="D137" i="6"/>
  <c r="D141" i="6"/>
  <c r="D152" i="6"/>
  <c r="D153" i="6"/>
  <c r="D157" i="6"/>
  <c r="D159" i="6"/>
  <c r="O161" i="6"/>
  <c r="D163" i="6"/>
  <c r="D166" i="6"/>
  <c r="D170" i="6"/>
  <c r="M193" i="6"/>
  <c r="D195" i="6"/>
  <c r="D210" i="6"/>
  <c r="D42" i="5"/>
  <c r="D43" i="5"/>
  <c r="N177" i="5"/>
  <c r="D191" i="5"/>
  <c r="D199" i="5"/>
  <c r="D207" i="5"/>
  <c r="D221" i="5"/>
  <c r="J231" i="5"/>
  <c r="D47" i="5"/>
  <c r="N57" i="5"/>
  <c r="P95" i="4"/>
  <c r="N206" i="3"/>
  <c r="N150" i="3"/>
  <c r="N138" i="3"/>
  <c r="N110" i="3"/>
  <c r="N113" i="3"/>
  <c r="N90" i="3"/>
  <c r="N81" i="3"/>
  <c r="N74" i="3"/>
  <c r="N65" i="3"/>
  <c r="N58" i="3"/>
  <c r="N49" i="3"/>
  <c r="N42" i="3"/>
  <c r="N62" i="3"/>
  <c r="N51" i="3"/>
  <c r="N37" i="3"/>
  <c r="N16" i="3"/>
  <c r="J17" i="3"/>
  <c r="J142" i="3"/>
  <c r="J55" i="3"/>
  <c r="J88" i="3"/>
  <c r="N57" i="3"/>
  <c r="N123" i="3"/>
  <c r="N83" i="3"/>
  <c r="N115" i="3"/>
  <c r="N139" i="3"/>
  <c r="N146" i="3"/>
  <c r="N158" i="3"/>
  <c r="N152" i="3"/>
  <c r="N159" i="3"/>
  <c r="N190" i="3"/>
  <c r="N209" i="3"/>
  <c r="N171" i="3"/>
  <c r="N211" i="3"/>
  <c r="N31" i="3"/>
  <c r="N27" i="3"/>
  <c r="N24" i="3"/>
  <c r="N15" i="3"/>
  <c r="N38" i="3"/>
  <c r="L26" i="3"/>
  <c r="P198" i="4"/>
  <c r="M82" i="4"/>
  <c r="M23" i="4"/>
  <c r="M199" i="4"/>
  <c r="M47" i="4"/>
  <c r="M73" i="4"/>
  <c r="M16" i="4"/>
  <c r="M145" i="4"/>
  <c r="M142" i="4"/>
  <c r="M31" i="4"/>
  <c r="M177" i="4"/>
  <c r="M235" i="4"/>
  <c r="M35" i="3"/>
  <c r="N23" i="3"/>
  <c r="N18" i="3"/>
  <c r="N55" i="3"/>
  <c r="N80" i="3"/>
  <c r="N54" i="3"/>
  <c r="N70" i="3"/>
  <c r="N86" i="3"/>
  <c r="N118" i="3"/>
  <c r="N121" i="3"/>
  <c r="N163" i="3"/>
  <c r="N195" i="3"/>
  <c r="L37" i="3"/>
  <c r="L53" i="3"/>
  <c r="L69" i="3"/>
  <c r="L47" i="3"/>
  <c r="L70" i="3"/>
  <c r="L86" i="3"/>
  <c r="L137" i="3"/>
  <c r="L121" i="3"/>
  <c r="L160" i="3"/>
  <c r="M23" i="3"/>
  <c r="M62" i="3"/>
  <c r="M91" i="3"/>
  <c r="L33" i="3"/>
  <c r="L206" i="3"/>
  <c r="L207" i="3"/>
  <c r="L166" i="3"/>
  <c r="L157" i="3"/>
  <c r="L150" i="3"/>
  <c r="L163" i="3"/>
  <c r="L147" i="3"/>
  <c r="L141" i="3"/>
  <c r="L134" i="3"/>
  <c r="L117" i="3"/>
  <c r="L110" i="3"/>
  <c r="L85" i="3"/>
  <c r="L193" i="3"/>
  <c r="L195" i="3"/>
  <c r="L161" i="3"/>
  <c r="L167" i="3"/>
  <c r="L151" i="3"/>
  <c r="L138" i="3"/>
  <c r="L114" i="3"/>
  <c r="L82" i="3"/>
  <c r="L122" i="3"/>
  <c r="L91" i="3"/>
  <c r="L81" i="3"/>
  <c r="L65" i="3"/>
  <c r="L56" i="3"/>
  <c r="L40" i="3"/>
  <c r="L73" i="3"/>
  <c r="L66" i="3"/>
  <c r="L57" i="3"/>
  <c r="L50" i="3"/>
  <c r="L41" i="3"/>
  <c r="L14" i="3"/>
  <c r="L21" i="3"/>
  <c r="L23" i="3"/>
  <c r="L25" i="3"/>
  <c r="M194" i="3"/>
  <c r="M206" i="3"/>
  <c r="M144" i="3"/>
  <c r="M118" i="3"/>
  <c r="M141" i="3"/>
  <c r="M117" i="3"/>
  <c r="M69" i="3"/>
  <c r="M51" i="3"/>
  <c r="M54" i="3"/>
  <c r="M42" i="3"/>
  <c r="M14" i="3"/>
  <c r="M18" i="3"/>
  <c r="M21" i="3"/>
  <c r="M25" i="3"/>
  <c r="M30" i="3"/>
  <c r="M37" i="3"/>
  <c r="M169" i="3"/>
  <c r="M158" i="3"/>
  <c r="M135" i="3"/>
  <c r="M134" i="3"/>
  <c r="M78" i="3"/>
  <c r="M58" i="3"/>
  <c r="M38" i="3"/>
  <c r="M19" i="3"/>
  <c r="M31" i="3"/>
  <c r="M193" i="4"/>
  <c r="M159" i="4"/>
  <c r="M103" i="4"/>
  <c r="M160" i="4"/>
  <c r="M46" i="4"/>
  <c r="M161" i="4"/>
  <c r="M151" i="4"/>
  <c r="M95" i="4"/>
  <c r="M37" i="4"/>
  <c r="M69" i="4"/>
  <c r="M85" i="4"/>
  <c r="M42" i="4"/>
  <c r="M231" i="4"/>
  <c r="M215" i="4"/>
  <c r="M181" i="4"/>
  <c r="M96" i="4"/>
  <c r="M122" i="3"/>
  <c r="N157" i="3"/>
  <c r="J235" i="8"/>
  <c r="J232" i="8"/>
  <c r="J223" i="8"/>
  <c r="J219" i="8"/>
  <c r="J231" i="8"/>
  <c r="J226" i="8"/>
  <c r="J222" i="8"/>
  <c r="J217" i="8"/>
  <c r="J214" i="8"/>
  <c r="J209" i="8"/>
  <c r="J202" i="8"/>
  <c r="J215" i="8"/>
  <c r="J211" i="8"/>
  <c r="J206" i="8"/>
  <c r="J201" i="8"/>
  <c r="J197" i="8"/>
  <c r="J194" i="8"/>
  <c r="J183" i="8"/>
  <c r="J179" i="8"/>
  <c r="J174" i="8"/>
  <c r="J171" i="8"/>
  <c r="J168" i="8"/>
  <c r="J191" i="8"/>
  <c r="J186" i="8"/>
  <c r="J182" i="8"/>
  <c r="J177" i="8"/>
  <c r="J160" i="8"/>
  <c r="J151" i="8"/>
  <c r="J146" i="8"/>
  <c r="J142" i="8"/>
  <c r="J137" i="8"/>
  <c r="J106" i="8"/>
  <c r="J102" i="8"/>
  <c r="J97" i="8"/>
  <c r="J155" i="8"/>
  <c r="J152" i="8"/>
  <c r="J141" i="8"/>
  <c r="J138" i="8"/>
  <c r="J134" i="8"/>
  <c r="J105" i="8"/>
  <c r="J99" i="8"/>
  <c r="J96" i="8"/>
  <c r="J87" i="8"/>
  <c r="J234" i="8"/>
  <c r="J225" i="8"/>
  <c r="J218" i="8"/>
  <c r="J203" i="8"/>
  <c r="J195" i="8"/>
  <c r="J185" i="8"/>
  <c r="J178" i="8"/>
  <c r="J166" i="8"/>
  <c r="J193" i="8"/>
  <c r="J184" i="8"/>
  <c r="J175" i="8"/>
  <c r="J162" i="8"/>
  <c r="J153" i="8"/>
  <c r="J144" i="8"/>
  <c r="J154" i="8"/>
  <c r="J145" i="8"/>
  <c r="J136" i="8"/>
  <c r="J94" i="8"/>
  <c r="L230" i="8"/>
  <c r="L218" i="8"/>
  <c r="L231" i="8"/>
  <c r="L224" i="8"/>
  <c r="L214" i="8"/>
  <c r="L198" i="8"/>
  <c r="L208" i="8"/>
  <c r="L199" i="8"/>
  <c r="L191" i="8"/>
  <c r="L176" i="8"/>
  <c r="L234" i="8"/>
  <c r="L202" i="8"/>
  <c r="L168" i="8"/>
  <c r="L182" i="8"/>
  <c r="L158" i="8"/>
  <c r="L142" i="8"/>
  <c r="L102" i="8"/>
  <c r="L159" i="8"/>
  <c r="L152" i="8"/>
  <c r="L143" i="8"/>
  <c r="L136" i="8"/>
  <c r="L103" i="8"/>
  <c r="L96" i="8"/>
  <c r="L87" i="8"/>
  <c r="N225" i="8"/>
  <c r="N227" i="8"/>
  <c r="N198" i="8"/>
  <c r="N211" i="8"/>
  <c r="N195" i="8"/>
  <c r="N179" i="8"/>
  <c r="N171" i="8"/>
  <c r="N186" i="8"/>
  <c r="N159" i="8"/>
  <c r="N151" i="8"/>
  <c r="N144" i="8"/>
  <c r="N135" i="8"/>
  <c r="N104" i="8"/>
  <c r="N95" i="8"/>
  <c r="N154" i="8"/>
  <c r="N145" i="8"/>
  <c r="N138" i="8"/>
  <c r="N105" i="8"/>
  <c r="N98" i="8"/>
  <c r="N89" i="8"/>
  <c r="P232" i="8"/>
  <c r="P233" i="8"/>
  <c r="J27" i="8"/>
  <c r="N91" i="8"/>
  <c r="J90" i="8"/>
  <c r="N88" i="8"/>
  <c r="L86" i="8"/>
  <c r="L81" i="8"/>
  <c r="N79" i="8"/>
  <c r="J79" i="8"/>
  <c r="N75" i="8"/>
  <c r="N74" i="8"/>
  <c r="J74" i="8"/>
  <c r="L72" i="8"/>
  <c r="L70" i="8"/>
  <c r="L65" i="8"/>
  <c r="N63" i="8"/>
  <c r="J63" i="8"/>
  <c r="N59" i="8"/>
  <c r="N58" i="8"/>
  <c r="J58" i="8"/>
  <c r="L56" i="8"/>
  <c r="L54" i="8"/>
  <c r="L49" i="8"/>
  <c r="N47" i="8"/>
  <c r="J47" i="8"/>
  <c r="N43" i="8"/>
  <c r="N42" i="8"/>
  <c r="J42" i="8"/>
  <c r="L40" i="8"/>
  <c r="L38" i="8"/>
  <c r="L33" i="8"/>
  <c r="P90" i="8"/>
  <c r="N85" i="8"/>
  <c r="J85" i="8"/>
  <c r="N83" i="8"/>
  <c r="J82" i="8"/>
  <c r="J80" i="8"/>
  <c r="J78" i="8"/>
  <c r="J73" i="8"/>
  <c r="J71" i="8"/>
  <c r="J69" i="8"/>
  <c r="J67" i="8"/>
  <c r="N64" i="8"/>
  <c r="N62" i="8"/>
  <c r="N55" i="8"/>
  <c r="N53" i="8"/>
  <c r="N51" i="8"/>
  <c r="J50" i="8"/>
  <c r="J48" i="8"/>
  <c r="J46" i="8"/>
  <c r="J41" i="8"/>
  <c r="J39" i="8"/>
  <c r="J37" i="8"/>
  <c r="J35" i="8"/>
  <c r="N32" i="8"/>
  <c r="N30" i="8"/>
  <c r="L25" i="8"/>
  <c r="L23" i="8"/>
  <c r="L21" i="8"/>
  <c r="L19" i="8"/>
  <c r="L18" i="8"/>
  <c r="L16" i="8"/>
  <c r="P14" i="8"/>
  <c r="J14" i="8"/>
  <c r="P99" i="8"/>
  <c r="P139" i="8"/>
  <c r="P155" i="8"/>
  <c r="P104" i="8"/>
  <c r="P144" i="8"/>
  <c r="P184" i="8"/>
  <c r="P170" i="8"/>
  <c r="P178" i="8"/>
  <c r="P190" i="8"/>
  <c r="P206" i="8"/>
  <c r="P207" i="8"/>
  <c r="P226" i="8"/>
  <c r="P235" i="8"/>
  <c r="N141" i="8"/>
  <c r="N157" i="8"/>
  <c r="N107" i="8"/>
  <c r="N147" i="8"/>
  <c r="N162" i="8"/>
  <c r="N183" i="8"/>
  <c r="N199" i="8"/>
  <c r="N215" i="8"/>
  <c r="N214" i="8"/>
  <c r="N231" i="8"/>
  <c r="N230" i="8"/>
  <c r="L99" i="8"/>
  <c r="L139" i="8"/>
  <c r="L155" i="8"/>
  <c r="L106" i="8"/>
  <c r="L146" i="8"/>
  <c r="L162" i="8"/>
  <c r="L186" i="8"/>
  <c r="L171" i="8"/>
  <c r="L192" i="8"/>
  <c r="L209" i="8"/>
  <c r="L221" i="8"/>
  <c r="J98" i="8"/>
  <c r="J139" i="8"/>
  <c r="J157" i="8"/>
  <c r="J158" i="8"/>
  <c r="J170" i="8"/>
  <c r="J181" i="8"/>
  <c r="J199" i="8"/>
  <c r="J198" i="8"/>
  <c r="J216" i="8"/>
  <c r="J233" i="8"/>
  <c r="J230" i="8"/>
  <c r="P21" i="8"/>
  <c r="M146" i="4"/>
  <c r="M202" i="4"/>
  <c r="L211" i="4"/>
  <c r="J22" i="3"/>
  <c r="J78" i="3"/>
  <c r="J159" i="3"/>
  <c r="J75" i="3"/>
  <c r="J34" i="3"/>
  <c r="J49" i="3"/>
  <c r="J154" i="3"/>
  <c r="J25" i="3"/>
  <c r="J65" i="3"/>
  <c r="J141" i="3"/>
  <c r="Q147" i="8"/>
  <c r="Q193" i="8"/>
  <c r="O214" i="8"/>
  <c r="J72" i="3"/>
  <c r="M146" i="3"/>
  <c r="K166" i="3"/>
  <c r="K190" i="3"/>
  <c r="N210" i="3"/>
  <c r="J211" i="3"/>
  <c r="J153" i="3"/>
  <c r="J59" i="3"/>
  <c r="J14" i="3"/>
  <c r="J67" i="3"/>
  <c r="J86" i="3"/>
  <c r="J209" i="3"/>
  <c r="J163" i="3"/>
  <c r="J39" i="3"/>
  <c r="J73" i="3"/>
  <c r="J113" i="3"/>
  <c r="J170" i="3"/>
  <c r="J155" i="3"/>
  <c r="Q106" i="8"/>
  <c r="Q99" i="8"/>
  <c r="Q157" i="8"/>
  <c r="Q183" i="8"/>
  <c r="Q201" i="8"/>
  <c r="O152" i="8"/>
  <c r="O177" i="8"/>
  <c r="J160" i="3"/>
  <c r="P168" i="3"/>
  <c r="L192" i="3"/>
  <c r="J103" i="8"/>
  <c r="J143" i="8"/>
  <c r="J159" i="8"/>
  <c r="J167" i="8"/>
  <c r="P200" i="8"/>
  <c r="D230" i="4"/>
  <c r="D227" i="4"/>
  <c r="D176" i="4"/>
  <c r="D107" i="4"/>
  <c r="D105" i="4"/>
  <c r="D101" i="4"/>
  <c r="D98" i="4"/>
  <c r="D90" i="4"/>
  <c r="D86" i="4"/>
  <c r="D83" i="4"/>
  <c r="D81" i="4"/>
  <c r="D80" i="4"/>
  <c r="D79" i="4"/>
  <c r="D75" i="4"/>
  <c r="D73" i="4"/>
  <c r="D71" i="4"/>
  <c r="D69" i="4"/>
  <c r="D66" i="4"/>
  <c r="D57" i="4"/>
  <c r="D55" i="4"/>
  <c r="D53" i="4"/>
  <c r="D49" i="4"/>
  <c r="D48" i="4"/>
  <c r="D47" i="4"/>
  <c r="D41" i="4"/>
  <c r="D38" i="4"/>
  <c r="D35" i="4"/>
  <c r="D33" i="4"/>
  <c r="D32" i="4"/>
  <c r="D31" i="4"/>
  <c r="D26" i="4"/>
  <c r="D19" i="4"/>
  <c r="D17" i="4"/>
  <c r="D16" i="4"/>
  <c r="D15" i="4"/>
  <c r="D152" i="3"/>
  <c r="D163" i="4"/>
  <c r="D136" i="4"/>
  <c r="D104" i="4"/>
  <c r="D91" i="4"/>
  <c r="D89" i="4"/>
  <c r="D87" i="4"/>
  <c r="D85" i="4"/>
  <c r="D67" i="4"/>
  <c r="D65" i="4"/>
  <c r="D64" i="4"/>
  <c r="D63" i="4"/>
  <c r="D51" i="4"/>
  <c r="D50" i="4"/>
  <c r="D43" i="4"/>
  <c r="D42" i="4"/>
  <c r="D34" i="4"/>
  <c r="D27" i="4"/>
  <c r="D25" i="4"/>
  <c r="D24" i="4"/>
  <c r="D23" i="4"/>
  <c r="D18" i="4"/>
  <c r="K131" i="4"/>
  <c r="D99" i="4"/>
  <c r="D97" i="4"/>
  <c r="D96" i="4"/>
  <c r="D95" i="4"/>
  <c r="D82" i="4"/>
  <c r="D96" i="5"/>
  <c r="D53" i="5"/>
  <c r="D48" i="5"/>
  <c r="D230" i="5"/>
  <c r="D227" i="5"/>
  <c r="D222" i="5"/>
  <c r="D219" i="5"/>
  <c r="D218" i="5"/>
  <c r="D217" i="5"/>
  <c r="D216" i="5"/>
  <c r="D214" i="5"/>
  <c r="D211" i="5"/>
  <c r="D210" i="5"/>
  <c r="D209" i="5"/>
  <c r="D208" i="5"/>
  <c r="D206" i="5"/>
  <c r="D203" i="5"/>
  <c r="D202" i="5"/>
  <c r="D201" i="5"/>
  <c r="D200" i="5"/>
  <c r="D198" i="5"/>
  <c r="D195" i="5"/>
  <c r="D194" i="5"/>
  <c r="D193" i="5"/>
  <c r="D192" i="5"/>
  <c r="D190" i="5"/>
  <c r="D187" i="5"/>
  <c r="D186" i="5"/>
  <c r="D185" i="5"/>
  <c r="D182" i="5"/>
  <c r="D179" i="5"/>
  <c r="D178" i="5"/>
  <c r="D177" i="5"/>
  <c r="D176" i="5"/>
  <c r="D174" i="5"/>
  <c r="D171" i="5"/>
  <c r="D162" i="5"/>
  <c r="D161" i="5"/>
  <c r="D160" i="5"/>
  <c r="D158" i="5"/>
  <c r="D155" i="5"/>
  <c r="D146" i="5"/>
  <c r="D145" i="5"/>
  <c r="D144" i="5"/>
  <c r="D142" i="5"/>
  <c r="D139" i="5"/>
  <c r="D135" i="5"/>
  <c r="D91" i="5"/>
  <c r="D90" i="5"/>
  <c r="D89" i="5"/>
  <c r="D86" i="5"/>
  <c r="D83" i="5"/>
  <c r="D82" i="5"/>
  <c r="D81" i="5"/>
  <c r="D80" i="5"/>
  <c r="D75" i="5"/>
  <c r="D74" i="5"/>
  <c r="D73" i="5"/>
  <c r="D70" i="5"/>
  <c r="D67" i="5"/>
  <c r="D66" i="5"/>
  <c r="D65" i="5"/>
  <c r="D64" i="5"/>
  <c r="D38" i="5"/>
  <c r="D25" i="5"/>
  <c r="D24" i="5"/>
  <c r="K131" i="5"/>
  <c r="M131" i="5"/>
  <c r="O131" i="4"/>
  <c r="O130" i="5"/>
  <c r="Q130" i="5"/>
  <c r="N181" i="4"/>
  <c r="N117" i="3"/>
  <c r="N157" i="4"/>
  <c r="J197" i="5"/>
  <c r="N181" i="5"/>
  <c r="N157" i="5"/>
  <c r="N141" i="5"/>
  <c r="J143" i="3"/>
  <c r="M71" i="3"/>
  <c r="M15" i="3"/>
  <c r="J87" i="3"/>
  <c r="M39" i="3"/>
  <c r="P135" i="4"/>
  <c r="J103" i="5"/>
  <c r="P95" i="5"/>
  <c r="P47" i="5"/>
  <c r="J223" i="5"/>
  <c r="J215" i="5"/>
  <c r="J159" i="5"/>
  <c r="J143" i="5"/>
  <c r="M87" i="5"/>
  <c r="P79" i="5"/>
  <c r="P63" i="5"/>
  <c r="M233" i="4"/>
  <c r="M209" i="3"/>
  <c r="N169" i="3"/>
  <c r="N153" i="3"/>
  <c r="M137" i="3"/>
  <c r="M81" i="3"/>
  <c r="M65" i="3"/>
  <c r="N41" i="3"/>
  <c r="P17" i="3"/>
  <c r="M33" i="3"/>
  <c r="M97" i="5"/>
  <c r="M233" i="5"/>
  <c r="M153" i="5"/>
  <c r="N41" i="5"/>
  <c r="M89" i="8"/>
  <c r="M87" i="8"/>
  <c r="O85" i="8"/>
  <c r="K85" i="8"/>
  <c r="M83" i="8"/>
  <c r="Q82" i="8"/>
  <c r="M82" i="8"/>
  <c r="O80" i="8"/>
  <c r="O78" i="8"/>
  <c r="K78" i="8"/>
  <c r="O73" i="8"/>
  <c r="K73" i="8"/>
  <c r="Q71" i="8"/>
  <c r="K71" i="8"/>
  <c r="O69" i="8"/>
  <c r="K69" i="8"/>
  <c r="M67" i="8"/>
  <c r="Q66" i="8"/>
  <c r="M66" i="8"/>
  <c r="O64" i="8"/>
  <c r="O62" i="8"/>
  <c r="K62" i="8"/>
  <c r="O57" i="8"/>
  <c r="K57" i="8"/>
  <c r="Q55" i="8"/>
  <c r="K55" i="8"/>
  <c r="O53" i="8"/>
  <c r="K53" i="8"/>
  <c r="M51" i="8"/>
  <c r="Q50" i="8"/>
  <c r="M50" i="8"/>
  <c r="O48" i="8"/>
  <c r="O46" i="8"/>
  <c r="K46" i="8"/>
  <c r="O41" i="8"/>
  <c r="K41" i="8"/>
  <c r="Q39" i="8"/>
  <c r="K39" i="8"/>
  <c r="O37" i="8"/>
  <c r="K37" i="8"/>
  <c r="M35" i="8"/>
  <c r="Q34" i="8"/>
  <c r="M34" i="8"/>
  <c r="O32" i="8"/>
  <c r="Q30" i="8"/>
  <c r="M30" i="8"/>
  <c r="O25" i="8"/>
  <c r="K25" i="8"/>
  <c r="O23" i="8"/>
  <c r="Q21" i="8"/>
  <c r="M21" i="8"/>
  <c r="O19" i="8"/>
  <c r="K19" i="8"/>
  <c r="O18" i="8"/>
  <c r="Q16" i="8"/>
  <c r="K16" i="8"/>
  <c r="K90" i="8"/>
  <c r="K97" i="8"/>
  <c r="K106" i="8"/>
  <c r="K137" i="8"/>
  <c r="K142" i="8"/>
  <c r="K146" i="8"/>
  <c r="K153" i="8"/>
  <c r="K158" i="8"/>
  <c r="K98" i="8"/>
  <c r="K105" i="8"/>
  <c r="K138" i="8"/>
  <c r="K141" i="8"/>
  <c r="K145" i="8"/>
  <c r="K152" i="8"/>
  <c r="K155" i="8"/>
  <c r="K159" i="8"/>
  <c r="K168" i="8"/>
  <c r="K171" i="8"/>
  <c r="K174" i="8"/>
  <c r="K178" i="8"/>
  <c r="K181" i="8"/>
  <c r="K185" i="8"/>
  <c r="K162" i="8"/>
  <c r="K169" i="8"/>
  <c r="K177" i="8"/>
  <c r="K182" i="8"/>
  <c r="K186" i="8"/>
  <c r="K194" i="8"/>
  <c r="K193" i="8"/>
  <c r="K200" i="8"/>
  <c r="K203" i="8"/>
  <c r="K207" i="8"/>
  <c r="K197" i="8"/>
  <c r="K201" i="8"/>
  <c r="K208" i="8"/>
  <c r="K211" i="8"/>
  <c r="K215" i="8"/>
  <c r="K218" i="8"/>
  <c r="K221" i="8"/>
  <c r="K225" i="8"/>
  <c r="K234" i="8"/>
  <c r="K217" i="8"/>
  <c r="K222" i="8"/>
  <c r="K226" i="8"/>
  <c r="K233" i="8"/>
  <c r="O89" i="8"/>
  <c r="K87" i="8"/>
  <c r="O86" i="8"/>
  <c r="K86" i="8"/>
  <c r="O81" i="8"/>
  <c r="Q79" i="8"/>
  <c r="M79" i="8"/>
  <c r="Q75" i="8"/>
  <c r="M75" i="8"/>
  <c r="O74" i="8"/>
  <c r="K74" i="8"/>
  <c r="Q72" i="8"/>
  <c r="M72" i="8"/>
  <c r="Q70" i="8"/>
  <c r="M70" i="8"/>
  <c r="O65" i="8"/>
  <c r="Q63" i="8"/>
  <c r="M63" i="8"/>
  <c r="Q59" i="8"/>
  <c r="M59" i="8"/>
  <c r="O58" i="8"/>
  <c r="K58" i="8"/>
  <c r="Q56" i="8"/>
  <c r="M56" i="8"/>
  <c r="Q54" i="8"/>
  <c r="M54" i="8"/>
  <c r="O49" i="8"/>
  <c r="Q47" i="8"/>
  <c r="M47" i="8"/>
  <c r="Q43" i="8"/>
  <c r="M43" i="8"/>
  <c r="O42" i="8"/>
  <c r="K42" i="8"/>
  <c r="Q40" i="8"/>
  <c r="M40" i="8"/>
  <c r="Q38" i="8"/>
  <c r="M38" i="8"/>
  <c r="O33" i="8"/>
  <c r="Q31" i="8"/>
  <c r="M31" i="8"/>
  <c r="O27" i="8"/>
  <c r="K27" i="8"/>
  <c r="O26" i="8"/>
  <c r="K26" i="8"/>
  <c r="Q24" i="8"/>
  <c r="M24" i="8"/>
  <c r="Q22" i="8"/>
  <c r="M22" i="8"/>
  <c r="Q17" i="8"/>
  <c r="M17" i="8"/>
  <c r="Q15" i="8"/>
  <c r="M15" i="8"/>
  <c r="K18" i="8"/>
  <c r="Q95" i="8"/>
  <c r="Q137" i="8"/>
  <c r="Q166" i="8"/>
  <c r="Q176" i="8"/>
  <c r="Q192" i="8"/>
  <c r="Q184" i="8"/>
  <c r="Q202" i="8"/>
  <c r="Q218" i="8"/>
  <c r="Q233" i="8"/>
  <c r="O134" i="8"/>
  <c r="O171" i="8"/>
  <c r="O169" i="8"/>
  <c r="O194" i="8"/>
  <c r="M157" i="8"/>
  <c r="P235" i="7"/>
  <c r="P234" i="7"/>
  <c r="N234" i="7"/>
  <c r="J233" i="7"/>
  <c r="N231" i="7"/>
  <c r="L231" i="7"/>
  <c r="J231" i="7"/>
  <c r="J230" i="7"/>
  <c r="P227" i="7"/>
  <c r="N227" i="7"/>
  <c r="L227" i="7"/>
  <c r="L225" i="7"/>
  <c r="J225" i="7"/>
  <c r="N223" i="7"/>
  <c r="L223" i="7"/>
  <c r="J223" i="7"/>
  <c r="L222" i="7"/>
  <c r="J222" i="7"/>
  <c r="N222" i="7"/>
  <c r="N219" i="7"/>
  <c r="L219" i="7"/>
  <c r="J219" i="7"/>
  <c r="L218" i="7"/>
  <c r="J218" i="7"/>
  <c r="P217" i="7"/>
  <c r="N217" i="7"/>
  <c r="L217" i="7"/>
  <c r="P216" i="7"/>
  <c r="N216" i="7"/>
  <c r="L216" i="7"/>
  <c r="J216" i="7"/>
  <c r="P215" i="7"/>
  <c r="P214" i="7"/>
  <c r="N214" i="7"/>
  <c r="L214" i="7"/>
  <c r="L211" i="7"/>
  <c r="J210" i="7"/>
  <c r="L209" i="7"/>
  <c r="J209" i="7"/>
  <c r="P208" i="7"/>
  <c r="P206" i="7"/>
  <c r="N206" i="7"/>
  <c r="L206" i="7"/>
  <c r="P203" i="7"/>
  <c r="J203" i="7"/>
  <c r="N203" i="7"/>
  <c r="P202" i="7"/>
  <c r="N202" i="7"/>
  <c r="L202" i="7"/>
  <c r="P201" i="7"/>
  <c r="N201" i="7"/>
  <c r="N200" i="7"/>
  <c r="L200" i="7"/>
  <c r="J200" i="7"/>
  <c r="P199" i="7"/>
  <c r="N199" i="7"/>
  <c r="L199" i="7"/>
  <c r="J199" i="7"/>
  <c r="J198" i="7"/>
  <c r="P197" i="7"/>
  <c r="P195" i="7"/>
  <c r="N195" i="7"/>
  <c r="P194" i="7"/>
  <c r="N194" i="7"/>
  <c r="L194" i="7"/>
  <c r="J194" i="7"/>
  <c r="P193" i="7"/>
  <c r="J190" i="7"/>
  <c r="L181" i="7"/>
  <c r="J181" i="7"/>
  <c r="N181" i="7"/>
  <c r="P176" i="7"/>
  <c r="P174" i="7"/>
  <c r="N174" i="7"/>
  <c r="L174" i="7"/>
  <c r="L160" i="7"/>
  <c r="P154" i="7"/>
  <c r="N154" i="7"/>
  <c r="P151" i="7"/>
  <c r="P150" i="7"/>
  <c r="N150" i="7"/>
  <c r="J144" i="7"/>
  <c r="P141" i="7"/>
  <c r="P139" i="7"/>
  <c r="L139" i="7"/>
  <c r="J139" i="7"/>
  <c r="P137" i="7"/>
  <c r="N137" i="7"/>
  <c r="D32" i="6"/>
  <c r="D33" i="6"/>
  <c r="D34" i="6"/>
  <c r="D37" i="6"/>
  <c r="D39" i="6"/>
  <c r="D41" i="6"/>
  <c r="D42" i="6"/>
  <c r="D47" i="6"/>
  <c r="M49" i="6"/>
  <c r="D51" i="6"/>
  <c r="K53" i="6"/>
  <c r="D54" i="6"/>
  <c r="M55" i="6"/>
  <c r="D57" i="6"/>
  <c r="D58" i="6"/>
  <c r="D63" i="6"/>
  <c r="M65" i="6"/>
  <c r="D67" i="6"/>
  <c r="K69" i="6"/>
  <c r="D70" i="6"/>
  <c r="M71" i="6"/>
  <c r="D73" i="6"/>
  <c r="D74" i="6"/>
  <c r="D79" i="6"/>
  <c r="M81" i="6"/>
  <c r="D83" i="6"/>
  <c r="N85" i="6"/>
  <c r="D86" i="6"/>
  <c r="J87" i="6"/>
  <c r="D88" i="6"/>
  <c r="D89" i="6"/>
  <c r="D90" i="6"/>
  <c r="D111" i="6"/>
  <c r="M113" i="6"/>
  <c r="D115" i="6"/>
  <c r="N117" i="6"/>
  <c r="D118" i="6"/>
  <c r="J119" i="6"/>
  <c r="D120" i="6"/>
  <c r="D121" i="6"/>
  <c r="D122" i="6"/>
  <c r="M137" i="6"/>
  <c r="D139" i="6"/>
  <c r="N141" i="6"/>
  <c r="D142" i="6"/>
  <c r="J143" i="6"/>
  <c r="D144" i="6"/>
  <c r="D145" i="6"/>
  <c r="D146" i="6"/>
  <c r="D151" i="6"/>
  <c r="N153" i="6"/>
  <c r="D155" i="6"/>
  <c r="N157" i="6"/>
  <c r="D158" i="6"/>
  <c r="L159" i="6"/>
  <c r="D161" i="6"/>
  <c r="D162" i="6"/>
  <c r="D167" i="6"/>
  <c r="N169" i="6"/>
  <c r="D171" i="6"/>
  <c r="D190" i="6"/>
  <c r="J191" i="6"/>
  <c r="D192" i="6"/>
  <c r="D193" i="6"/>
  <c r="D194" i="6"/>
  <c r="M209" i="6"/>
  <c r="D211" i="6"/>
  <c r="D41" i="5"/>
  <c r="D63" i="5"/>
  <c r="D69" i="5"/>
  <c r="D71" i="5"/>
  <c r="N73" i="5"/>
  <c r="D79" i="5"/>
  <c r="D85" i="5"/>
  <c r="D87" i="5"/>
  <c r="N89" i="5"/>
  <c r="D138" i="5"/>
  <c r="D147" i="5"/>
  <c r="D154" i="5"/>
  <c r="D163" i="5"/>
  <c r="D170" i="5"/>
  <c r="D175" i="5"/>
  <c r="D183" i="5"/>
  <c r="N193" i="5"/>
  <c r="N201" i="5"/>
  <c r="N209" i="5"/>
  <c r="D54" i="5"/>
  <c r="D95" i="5"/>
  <c r="D107" i="5"/>
  <c r="D14" i="4"/>
  <c r="D21" i="4"/>
  <c r="D37" i="4"/>
  <c r="D39" i="4"/>
  <c r="M49" i="3"/>
  <c r="N15" i="4"/>
  <c r="N197" i="4"/>
  <c r="N176" i="4"/>
  <c r="N159" i="4"/>
  <c r="N104" i="4"/>
  <c r="N98" i="4"/>
  <c r="N235" i="4"/>
  <c r="N224" i="4"/>
  <c r="Q14" i="8"/>
  <c r="Q91" i="8"/>
  <c r="Q144" i="8"/>
  <c r="Q151" i="8"/>
  <c r="Q96" i="8"/>
  <c r="Q103" i="8"/>
  <c r="Q136" i="8"/>
  <c r="Q143" i="8"/>
  <c r="Q154" i="8"/>
  <c r="Q161" i="8"/>
  <c r="Q171" i="8"/>
  <c r="Q179" i="8"/>
  <c r="Q160" i="8"/>
  <c r="Q167" i="8"/>
  <c r="Q187" i="8"/>
  <c r="Q198" i="8"/>
  <c r="Q210" i="8"/>
  <c r="Q225" i="8"/>
  <c r="O91" i="8"/>
  <c r="O107" i="8"/>
  <c r="O147" i="8"/>
  <c r="O98" i="8"/>
  <c r="O141" i="8"/>
  <c r="O174" i="8"/>
  <c r="O162" i="8"/>
  <c r="O187" i="8"/>
  <c r="O200" i="8"/>
  <c r="O211" i="8"/>
  <c r="M98" i="8"/>
  <c r="M235" i="8"/>
  <c r="M219" i="8"/>
  <c r="M186" i="8"/>
  <c r="M162" i="8"/>
  <c r="M145" i="8"/>
  <c r="M105" i="8"/>
  <c r="M90" i="8"/>
  <c r="O231" i="8"/>
  <c r="O222" i="8"/>
  <c r="O232" i="8"/>
  <c r="O223" i="8"/>
  <c r="O215" i="8"/>
  <c r="O208" i="8"/>
  <c r="O197" i="8"/>
  <c r="O207" i="8"/>
  <c r="O202" i="8"/>
  <c r="O198" i="8"/>
  <c r="O191" i="8"/>
  <c r="O192" i="8"/>
  <c r="O186" i="8"/>
  <c r="O182" i="8"/>
  <c r="O175" i="8"/>
  <c r="O167" i="8"/>
  <c r="O163" i="8"/>
  <c r="O160" i="8"/>
  <c r="O183" i="8"/>
  <c r="O179" i="8"/>
  <c r="O176" i="8"/>
  <c r="O170" i="8"/>
  <c r="O166" i="8"/>
  <c r="O159" i="8"/>
  <c r="O154" i="8"/>
  <c r="O150" i="8"/>
  <c r="O143" i="8"/>
  <c r="O139" i="8"/>
  <c r="O136" i="8"/>
  <c r="O96" i="8"/>
  <c r="O158" i="8"/>
  <c r="O153" i="8"/>
  <c r="O146" i="8"/>
  <c r="O142" i="8"/>
  <c r="O137" i="8"/>
  <c r="O106" i="8"/>
  <c r="O102" i="8"/>
  <c r="O97" i="8"/>
  <c r="O90" i="8"/>
  <c r="Q231" i="8"/>
  <c r="Q227" i="8"/>
  <c r="Q222" i="8"/>
  <c r="Q217" i="8"/>
  <c r="Q234" i="8"/>
  <c r="Q223" i="8"/>
  <c r="Q219" i="8"/>
  <c r="Q215" i="8"/>
  <c r="Q211" i="8"/>
  <c r="Q208" i="8"/>
  <c r="Q197" i="8"/>
  <c r="Q214" i="8"/>
  <c r="Q209" i="8"/>
  <c r="Q203" i="8"/>
  <c r="Q19" i="8"/>
  <c r="M16" i="8"/>
  <c r="O14" i="8"/>
  <c r="Q88" i="8"/>
  <c r="Q97" i="8"/>
  <c r="Q104" i="8"/>
  <c r="Q107" i="8"/>
  <c r="Q135" i="8"/>
  <c r="Q146" i="8"/>
  <c r="Q153" i="8"/>
  <c r="Q94" i="8"/>
  <c r="Q98" i="8"/>
  <c r="Q105" i="8"/>
  <c r="Q134" i="8"/>
  <c r="Q138" i="8"/>
  <c r="Q141" i="8"/>
  <c r="Q145" i="8"/>
  <c r="Q150" i="8"/>
  <c r="Q155" i="8"/>
  <c r="Q159" i="8"/>
  <c r="Q170" i="8"/>
  <c r="Q174" i="8"/>
  <c r="Q178" i="8"/>
  <c r="Q181" i="8"/>
  <c r="Q185" i="8"/>
  <c r="Q190" i="8"/>
  <c r="Q194" i="8"/>
  <c r="Q162" i="8"/>
  <c r="Q169" i="8"/>
  <c r="Q177" i="8"/>
  <c r="Q182" i="8"/>
  <c r="Q186" i="8"/>
  <c r="Q200" i="8"/>
  <c r="Q195" i="8"/>
  <c r="Q206" i="8"/>
  <c r="Q221" i="8"/>
  <c r="Q230" i="8"/>
  <c r="O88" i="8"/>
  <c r="O95" i="8"/>
  <c r="O104" i="8"/>
  <c r="O135" i="8"/>
  <c r="O144" i="8"/>
  <c r="O151" i="8"/>
  <c r="O94" i="8"/>
  <c r="O103" i="8"/>
  <c r="O138" i="8"/>
  <c r="O157" i="8"/>
  <c r="O168" i="8"/>
  <c r="O178" i="8"/>
  <c r="O184" i="8"/>
  <c r="O190" i="8"/>
  <c r="O193" i="8"/>
  <c r="O203" i="8"/>
  <c r="O201" i="8"/>
  <c r="O218" i="8"/>
  <c r="O217" i="8"/>
  <c r="M144" i="8"/>
  <c r="M138" i="8"/>
  <c r="M181" i="8"/>
  <c r="M209" i="8"/>
  <c r="P138" i="7"/>
  <c r="P142" i="7"/>
  <c r="P143" i="7"/>
  <c r="P144" i="7"/>
  <c r="P145" i="7"/>
  <c r="P146" i="7"/>
  <c r="P147" i="7"/>
  <c r="P152" i="7"/>
  <c r="P153" i="7"/>
  <c r="P158" i="7"/>
  <c r="P159" i="7"/>
  <c r="P160" i="7"/>
  <c r="P161" i="7"/>
  <c r="P162" i="7"/>
  <c r="P163" i="7"/>
  <c r="P175" i="7"/>
  <c r="P177" i="7"/>
  <c r="P178" i="7"/>
  <c r="P179" i="7"/>
  <c r="P181" i="7"/>
  <c r="P185" i="7"/>
  <c r="P186" i="7"/>
  <c r="P190" i="7"/>
  <c r="N134" i="7"/>
  <c r="N142" i="7"/>
  <c r="N144" i="7"/>
  <c r="N145" i="7"/>
  <c r="N146" i="7"/>
  <c r="N147" i="7"/>
  <c r="N152" i="7"/>
  <c r="N153" i="7"/>
  <c r="N155" i="7"/>
  <c r="N158" i="7"/>
  <c r="N160" i="7"/>
  <c r="N161" i="7"/>
  <c r="N162" i="7"/>
  <c r="N163" i="7"/>
  <c r="N175" i="7"/>
  <c r="N176" i="7"/>
  <c r="N178" i="7"/>
  <c r="N179" i="7"/>
  <c r="N185" i="7"/>
  <c r="N186" i="7"/>
  <c r="N190" i="7"/>
  <c r="L134" i="7"/>
  <c r="L142" i="7"/>
  <c r="L151" i="7"/>
  <c r="L152" i="7"/>
  <c r="L153" i="7"/>
  <c r="L155" i="7"/>
  <c r="L158" i="7"/>
  <c r="L175" i="7"/>
  <c r="L176" i="7"/>
  <c r="L178" i="7"/>
  <c r="L184" i="7"/>
  <c r="L185" i="7"/>
  <c r="L186" i="7"/>
  <c r="L190" i="7"/>
  <c r="J67" i="7"/>
  <c r="J103" i="7"/>
  <c r="J134" i="7"/>
  <c r="J135" i="7"/>
  <c r="J142" i="7"/>
  <c r="J146" i="7"/>
  <c r="J152" i="7"/>
  <c r="J155" i="7"/>
  <c r="J158" i="7"/>
  <c r="J162" i="7"/>
  <c r="J174" i="7"/>
  <c r="J175" i="7"/>
  <c r="J176" i="7"/>
  <c r="J179" i="7"/>
  <c r="J184" i="7"/>
  <c r="J185" i="7"/>
  <c r="J187" i="7"/>
  <c r="J193" i="7"/>
  <c r="J56" i="5"/>
  <c r="P192" i="7"/>
  <c r="L183" i="7"/>
  <c r="N177" i="7"/>
  <c r="N157" i="7"/>
  <c r="J151" i="7"/>
  <c r="N141" i="7"/>
  <c r="N138" i="7"/>
  <c r="L104" i="7"/>
  <c r="D168" i="3"/>
  <c r="D112" i="3"/>
  <c r="D111" i="3"/>
  <c r="D91" i="3"/>
  <c r="D206" i="4"/>
  <c r="D198" i="4"/>
  <c r="D190" i="4"/>
  <c r="D174" i="4"/>
  <c r="D150" i="4"/>
  <c r="D147" i="4"/>
  <c r="D135" i="4"/>
  <c r="D106" i="4"/>
  <c r="D102" i="4"/>
  <c r="K206" i="3"/>
  <c r="K150" i="3"/>
  <c r="L142" i="3"/>
  <c r="K134" i="3"/>
  <c r="J110" i="3"/>
  <c r="J46" i="3"/>
  <c r="L158" i="4"/>
  <c r="P152" i="3"/>
  <c r="L144" i="3"/>
  <c r="K64" i="3"/>
  <c r="J40" i="3"/>
  <c r="K32" i="3"/>
  <c r="K16" i="3"/>
  <c r="P200" i="4"/>
  <c r="P176" i="4"/>
  <c r="K136" i="4"/>
  <c r="N194" i="3"/>
  <c r="M162" i="3"/>
  <c r="M154" i="3"/>
  <c r="L74" i="3"/>
  <c r="N66" i="3"/>
  <c r="L42" i="3"/>
  <c r="N34" i="3"/>
  <c r="M186" i="4"/>
  <c r="M104" i="8"/>
  <c r="M94" i="8"/>
  <c r="M134" i="8"/>
  <c r="M141" i="8"/>
  <c r="M150" i="8"/>
  <c r="M166" i="8"/>
  <c r="M174" i="8"/>
  <c r="M190" i="8"/>
  <c r="M169" i="8"/>
  <c r="M177" i="8"/>
  <c r="M193" i="8"/>
  <c r="M206" i="8"/>
  <c r="P15" i="3"/>
  <c r="P31" i="3"/>
  <c r="P210" i="3"/>
  <c r="P139" i="3"/>
  <c r="P83" i="3"/>
  <c r="P53" i="3"/>
  <c r="P38" i="3"/>
  <c r="P78" i="3"/>
  <c r="P192" i="3"/>
  <c r="P234" i="4"/>
  <c r="P218" i="4"/>
  <c r="P217" i="4"/>
  <c r="P195" i="4"/>
  <c r="P191" i="4"/>
  <c r="P174" i="4"/>
  <c r="P186" i="4"/>
  <c r="P177" i="4"/>
  <c r="P162" i="4"/>
  <c r="P153" i="4"/>
  <c r="P146" i="4"/>
  <c r="P137" i="4"/>
  <c r="P106" i="4"/>
  <c r="P97" i="4"/>
  <c r="P157" i="4"/>
  <c r="P150" i="4"/>
  <c r="P141" i="4"/>
  <c r="P134" i="4"/>
  <c r="P101" i="4"/>
  <c r="P94" i="4"/>
  <c r="P16" i="4"/>
  <c r="P19" i="4"/>
  <c r="P23" i="4"/>
  <c r="P32" i="4"/>
  <c r="P35" i="4"/>
  <c r="P39" i="4"/>
  <c r="P48" i="4"/>
  <c r="P51" i="4"/>
  <c r="P55" i="4"/>
  <c r="P64" i="4"/>
  <c r="P67" i="4"/>
  <c r="P71" i="4"/>
  <c r="P80" i="4"/>
  <c r="P83" i="4"/>
  <c r="P87" i="4"/>
  <c r="P232" i="4"/>
  <c r="P223" i="4"/>
  <c r="P224" i="4"/>
  <c r="P216" i="4"/>
  <c r="P206" i="4"/>
  <c r="P197" i="4"/>
  <c r="P209" i="4"/>
  <c r="P202" i="4"/>
  <c r="P193" i="4"/>
  <c r="P183" i="4"/>
  <c r="P194" i="4"/>
  <c r="P163" i="4"/>
  <c r="P159" i="4"/>
  <c r="P152" i="4"/>
  <c r="P143" i="4"/>
  <c r="P136" i="4"/>
  <c r="P103" i="4"/>
  <c r="P96" i="4"/>
  <c r="P24" i="4"/>
  <c r="P27" i="4"/>
  <c r="P40" i="4"/>
  <c r="P43" i="4"/>
  <c r="P47" i="4"/>
  <c r="L15" i="3"/>
  <c r="L17" i="3"/>
  <c r="L22" i="3"/>
  <c r="L24" i="3"/>
  <c r="L211" i="3"/>
  <c r="L191" i="3"/>
  <c r="L168" i="3"/>
  <c r="L209" i="3"/>
  <c r="L194" i="3"/>
  <c r="L190" i="3"/>
  <c r="L169" i="3"/>
  <c r="L159" i="3"/>
  <c r="L152" i="3"/>
  <c r="L162" i="3"/>
  <c r="L158" i="3"/>
  <c r="L153" i="3"/>
  <c r="L146" i="3"/>
  <c r="L143" i="3"/>
  <c r="L139" i="3"/>
  <c r="L136" i="3"/>
  <c r="L119" i="3"/>
  <c r="L115" i="3"/>
  <c r="L112" i="3"/>
  <c r="L87" i="3"/>
  <c r="L83" i="3"/>
  <c r="L135" i="3"/>
  <c r="L123" i="3"/>
  <c r="L118" i="3"/>
  <c r="L113" i="3"/>
  <c r="L90" i="3"/>
  <c r="L79" i="3"/>
  <c r="L72" i="3"/>
  <c r="L63" i="3"/>
  <c r="L58" i="3"/>
  <c r="L54" i="3"/>
  <c r="L49" i="3"/>
  <c r="L80" i="3"/>
  <c r="L71" i="3"/>
  <c r="L67" i="3"/>
  <c r="L64" i="3"/>
  <c r="L55" i="3"/>
  <c r="L51" i="3"/>
  <c r="L48" i="3"/>
  <c r="L39" i="3"/>
  <c r="L35" i="3"/>
  <c r="L19" i="3"/>
  <c r="L30" i="3"/>
  <c r="L32" i="3"/>
  <c r="L34" i="3"/>
  <c r="L38" i="3"/>
  <c r="M231" i="8"/>
  <c r="M222" i="8"/>
  <c r="M232" i="8"/>
  <c r="M223" i="8"/>
  <c r="M216" i="8"/>
  <c r="M210" i="8"/>
  <c r="M201" i="8"/>
  <c r="M214" i="8"/>
  <c r="M198" i="8"/>
  <c r="M191" i="8"/>
  <c r="M187" i="8"/>
  <c r="M184" i="8"/>
  <c r="M175" i="8"/>
  <c r="M167" i="8"/>
  <c r="M163" i="8"/>
  <c r="M160" i="8"/>
  <c r="M192" i="8"/>
  <c r="M183" i="8"/>
  <c r="M179" i="8"/>
  <c r="M176" i="8"/>
  <c r="M171" i="8"/>
  <c r="M168" i="8"/>
  <c r="M159" i="8"/>
  <c r="M155" i="8"/>
  <c r="M152" i="8"/>
  <c r="M143" i="8"/>
  <c r="M139" i="8"/>
  <c r="M136" i="8"/>
  <c r="M103" i="8"/>
  <c r="M99" i="8"/>
  <c r="M96" i="8"/>
  <c r="M158" i="8"/>
  <c r="M151" i="8"/>
  <c r="M147" i="8"/>
  <c r="M142" i="8"/>
  <c r="M135" i="8"/>
  <c r="M107" i="8"/>
  <c r="M102" i="8"/>
  <c r="M95" i="8"/>
  <c r="M91" i="8"/>
  <c r="M88" i="8"/>
  <c r="O233" i="8"/>
  <c r="O224" i="8"/>
  <c r="O234" i="8"/>
  <c r="O230" i="8"/>
  <c r="O225" i="8"/>
  <c r="O221" i="8"/>
  <c r="O216" i="8"/>
  <c r="O210" i="8"/>
  <c r="O206" i="8"/>
  <c r="O199" i="8"/>
  <c r="O195" i="8"/>
  <c r="O209" i="8"/>
  <c r="M154" i="8"/>
  <c r="M161" i="8"/>
  <c r="M170" i="8"/>
  <c r="M178" i="8"/>
  <c r="M185" i="8"/>
  <c r="M194" i="8"/>
  <c r="M182" i="8"/>
  <c r="M202" i="8"/>
  <c r="M197" i="8"/>
  <c r="M226" i="8"/>
  <c r="N193" i="3"/>
  <c r="N170" i="3"/>
  <c r="N207" i="3"/>
  <c r="N192" i="3"/>
  <c r="N166" i="3"/>
  <c r="N154" i="3"/>
  <c r="N167" i="3"/>
  <c r="N160" i="3"/>
  <c r="N151" i="3"/>
  <c r="N145" i="3"/>
  <c r="N134" i="3"/>
  <c r="N89" i="3"/>
  <c r="N137" i="3"/>
  <c r="N122" i="3"/>
  <c r="N111" i="3"/>
  <c r="N91" i="3"/>
  <c r="N88" i="3"/>
  <c r="N79" i="3"/>
  <c r="N75" i="3"/>
  <c r="N72" i="3"/>
  <c r="N63" i="3"/>
  <c r="N59" i="3"/>
  <c r="N56" i="3"/>
  <c r="N47" i="3"/>
  <c r="N43" i="3"/>
  <c r="N40" i="3"/>
  <c r="N78" i="3"/>
  <c r="N71" i="3"/>
  <c r="N67" i="3"/>
  <c r="N64" i="3"/>
  <c r="N53" i="3"/>
  <c r="N48" i="3"/>
  <c r="N39" i="3"/>
  <c r="N35" i="3"/>
  <c r="N19" i="3"/>
  <c r="N21" i="3"/>
  <c r="N30" i="3"/>
  <c r="M207" i="3"/>
  <c r="M195" i="3"/>
  <c r="M192" i="3"/>
  <c r="M211" i="3"/>
  <c r="M208" i="3"/>
  <c r="M167" i="3"/>
  <c r="M163" i="3"/>
  <c r="M160" i="3"/>
  <c r="M151" i="3"/>
  <c r="M147" i="3"/>
  <c r="M159" i="3"/>
  <c r="M155" i="3"/>
  <c r="M152" i="3"/>
  <c r="M142" i="3"/>
  <c r="M120" i="3"/>
  <c r="M88" i="3"/>
  <c r="M143" i="3"/>
  <c r="M139" i="3"/>
  <c r="M136" i="3"/>
  <c r="M119" i="3"/>
  <c r="M115" i="3"/>
  <c r="M112" i="3"/>
  <c r="M87" i="3"/>
  <c r="M83" i="3"/>
  <c r="M80" i="3"/>
  <c r="M67" i="3"/>
  <c r="M64" i="3"/>
  <c r="M53" i="3"/>
  <c r="M50" i="3"/>
  <c r="M46" i="3"/>
  <c r="M41" i="3"/>
  <c r="M79" i="3"/>
  <c r="M75" i="3"/>
  <c r="M72" i="3"/>
  <c r="M190" i="3"/>
  <c r="M210" i="3"/>
  <c r="M191" i="3"/>
  <c r="M168" i="3"/>
  <c r="M153" i="3"/>
  <c r="M166" i="3"/>
  <c r="M157" i="3"/>
  <c r="M150" i="3"/>
  <c r="M123" i="3"/>
  <c r="M111" i="3"/>
  <c r="M86" i="3"/>
  <c r="M145" i="3"/>
  <c r="M138" i="3"/>
  <c r="M121" i="3"/>
  <c r="M114" i="3"/>
  <c r="M89" i="3"/>
  <c r="M82" i="3"/>
  <c r="M73" i="3"/>
  <c r="M66" i="3"/>
  <c r="M57" i="3"/>
  <c r="M48" i="3"/>
  <c r="M74" i="3"/>
  <c r="M63" i="3"/>
  <c r="M59" i="3"/>
  <c r="M56" i="3"/>
  <c r="M47" i="3"/>
  <c r="M43" i="3"/>
  <c r="M40" i="3"/>
  <c r="M32" i="3"/>
  <c r="M34" i="3"/>
  <c r="M17" i="3"/>
  <c r="M27" i="3"/>
  <c r="M17" i="4"/>
  <c r="M27" i="4"/>
  <c r="M33" i="4"/>
  <c r="M43" i="4"/>
  <c r="M49" i="4"/>
  <c r="M59" i="4"/>
  <c r="M65" i="4"/>
  <c r="M75" i="4"/>
  <c r="M81" i="4"/>
  <c r="M91" i="4"/>
  <c r="M222" i="4"/>
  <c r="M232" i="4"/>
  <c r="M223" i="4"/>
  <c r="M216" i="4"/>
  <c r="M207" i="4"/>
  <c r="M200" i="4"/>
  <c r="M206" i="4"/>
  <c r="M197" i="4"/>
  <c r="M190" i="4"/>
  <c r="M182" i="4"/>
  <c r="M179" i="4"/>
  <c r="M155" i="4"/>
  <c r="M139" i="4"/>
  <c r="M99" i="4"/>
  <c r="M63" i="4"/>
  <c r="M90" i="4"/>
  <c r="M218" i="4"/>
  <c r="M208" i="4"/>
  <c r="M184" i="4"/>
  <c r="M174" i="4"/>
  <c r="M101" i="4"/>
  <c r="M106" i="4"/>
  <c r="M18" i="4"/>
  <c r="M39" i="4"/>
  <c r="M55" i="4"/>
  <c r="M71" i="4"/>
  <c r="M22" i="4"/>
  <c r="M38" i="4"/>
  <c r="M54" i="4"/>
  <c r="M70" i="4"/>
  <c r="M86" i="4"/>
  <c r="M227" i="4"/>
  <c r="M230" i="4"/>
  <c r="M211" i="4"/>
  <c r="M195" i="4"/>
  <c r="M187" i="4"/>
  <c r="M163" i="4"/>
  <c r="M178" i="4"/>
  <c r="M154" i="4"/>
  <c r="M138" i="4"/>
  <c r="M98" i="4"/>
  <c r="M147" i="4"/>
  <c r="M107" i="4"/>
  <c r="M19" i="4"/>
  <c r="M25" i="4"/>
  <c r="M35" i="4"/>
  <c r="M41" i="4"/>
  <c r="M51" i="4"/>
  <c r="M57" i="4"/>
  <c r="M67" i="4"/>
  <c r="M200" i="8"/>
  <c r="M203" i="8"/>
  <c r="M207" i="8"/>
  <c r="M195" i="8"/>
  <c r="M199" i="8"/>
  <c r="M208" i="8"/>
  <c r="M211" i="8"/>
  <c r="M215" i="8"/>
  <c r="M218" i="8"/>
  <c r="M221" i="8"/>
  <c r="M225" i="8"/>
  <c r="M230" i="8"/>
  <c r="M234" i="8"/>
  <c r="M224" i="8"/>
  <c r="M227" i="8"/>
  <c r="M65" i="7"/>
  <c r="J62" i="3"/>
  <c r="J135" i="3"/>
  <c r="J15" i="3"/>
  <c r="J33" i="3"/>
  <c r="J191" i="3"/>
  <c r="J195" i="3"/>
  <c r="J167" i="3"/>
  <c r="J134" i="3"/>
  <c r="J144" i="3"/>
  <c r="J111" i="3"/>
  <c r="J79" i="3"/>
  <c r="J63" i="3"/>
  <c r="J47" i="3"/>
  <c r="J193" i="3"/>
  <c r="J166" i="3"/>
  <c r="J150" i="3"/>
  <c r="J151" i="3"/>
  <c r="J136" i="3"/>
  <c r="J112" i="3"/>
  <c r="J122" i="3"/>
  <c r="J90" i="3"/>
  <c r="J74" i="3"/>
  <c r="J58" i="3"/>
  <c r="J80" i="3"/>
  <c r="J69" i="3"/>
  <c r="J51" i="3"/>
  <c r="J35" i="3"/>
  <c r="J18" i="3"/>
  <c r="J54" i="3"/>
  <c r="J147" i="3"/>
  <c r="J27" i="3"/>
  <c r="J194" i="3"/>
  <c r="J161" i="3"/>
  <c r="J139" i="3"/>
  <c r="J115" i="3"/>
  <c r="J83" i="3"/>
  <c r="J42" i="3"/>
  <c r="J71" i="3"/>
  <c r="J64" i="3"/>
  <c r="J53" i="3"/>
  <c r="J37" i="3"/>
  <c r="J19" i="3"/>
  <c r="J32" i="3"/>
  <c r="J56" i="3"/>
  <c r="J91" i="3"/>
  <c r="J123" i="3"/>
  <c r="J82" i="3"/>
  <c r="J121" i="3"/>
  <c r="J138" i="3"/>
  <c r="J162" i="3"/>
  <c r="J192" i="3"/>
  <c r="J207" i="3"/>
  <c r="J31" i="3"/>
  <c r="J38" i="3"/>
  <c r="J171" i="3"/>
  <c r="J168" i="3"/>
  <c r="J152" i="3"/>
  <c r="J145" i="3"/>
  <c r="J114" i="3"/>
  <c r="J30" i="3"/>
  <c r="J23" i="3"/>
  <c r="J41" i="3"/>
  <c r="J57" i="3"/>
  <c r="J70" i="3"/>
  <c r="J118" i="3"/>
  <c r="J146" i="3"/>
  <c r="J169" i="3"/>
  <c r="J206" i="3"/>
  <c r="J26" i="3"/>
  <c r="J21" i="3"/>
  <c r="J16" i="3"/>
  <c r="J48" i="3"/>
  <c r="J66" i="3"/>
  <c r="J81" i="3"/>
  <c r="J137" i="3"/>
  <c r="J119" i="3"/>
  <c r="J190" i="3"/>
  <c r="J210" i="3"/>
  <c r="J43" i="3"/>
  <c r="J120" i="3"/>
  <c r="J117" i="3"/>
  <c r="J158" i="3"/>
  <c r="J208" i="3"/>
  <c r="Q209" i="3"/>
  <c r="Q194" i="3"/>
  <c r="Q169" i="3"/>
  <c r="Q206" i="3"/>
  <c r="M74" i="7"/>
  <c r="L73" i="7"/>
  <c r="M70" i="7"/>
  <c r="O201" i="3"/>
  <c r="O197" i="3"/>
  <c r="O202" i="3"/>
  <c r="O200" i="3"/>
  <c r="O199" i="3"/>
  <c r="O198" i="3"/>
  <c r="Q203" i="3"/>
  <c r="Q201" i="3"/>
  <c r="Q202" i="3"/>
  <c r="Q200" i="3"/>
  <c r="Q199" i="3"/>
  <c r="Q198" i="3"/>
  <c r="Q197" i="3"/>
  <c r="O179" i="3"/>
  <c r="O177" i="3"/>
  <c r="O176" i="3"/>
  <c r="O175" i="3"/>
  <c r="O178" i="3"/>
  <c r="O174" i="3"/>
  <c r="Q179" i="3"/>
  <c r="Q177" i="3"/>
  <c r="Q175" i="3"/>
  <c r="Q178" i="3"/>
  <c r="Q176" i="3"/>
  <c r="Q174" i="3"/>
  <c r="Q173" i="3"/>
  <c r="Q210" i="3"/>
  <c r="Q190" i="3"/>
  <c r="Q26" i="4"/>
  <c r="Q58" i="4"/>
  <c r="Q90" i="4"/>
  <c r="Q233" i="4"/>
  <c r="Q235" i="4"/>
  <c r="Q219" i="4"/>
  <c r="Q203" i="4"/>
  <c r="Q210" i="4"/>
  <c r="Q194" i="4"/>
  <c r="Q186" i="4"/>
  <c r="Q162" i="4"/>
  <c r="Q176" i="4"/>
  <c r="Q152" i="4"/>
  <c r="Q136" i="4"/>
  <c r="Q96" i="4"/>
  <c r="Q146" i="4"/>
  <c r="Q106" i="4"/>
  <c r="Q18" i="4"/>
  <c r="Q30" i="4"/>
  <c r="Q46" i="4"/>
  <c r="Q62" i="4"/>
  <c r="Q78" i="4"/>
  <c r="Q31" i="4"/>
  <c r="Q79" i="4"/>
  <c r="Q231" i="4"/>
  <c r="Q230" i="4"/>
  <c r="Q221" i="4"/>
  <c r="Q214" i="4"/>
  <c r="Q198" i="4"/>
  <c r="Q211" i="4"/>
  <c r="Q195" i="4"/>
  <c r="Q187" i="4"/>
  <c r="Q163" i="4"/>
  <c r="Q185" i="4"/>
  <c r="Q178" i="4"/>
  <c r="Q161" i="4"/>
  <c r="Q154" i="4"/>
  <c r="Q145" i="4"/>
  <c r="Q138" i="4"/>
  <c r="Q105" i="4"/>
  <c r="Q98" i="4"/>
  <c r="Q147" i="4"/>
  <c r="Q107" i="4"/>
  <c r="Q16" i="4"/>
  <c r="Q32" i="4"/>
  <c r="Q35" i="4"/>
  <c r="Q50" i="4"/>
  <c r="Q64" i="4"/>
  <c r="Q67" i="4"/>
  <c r="Q82" i="4"/>
  <c r="O209" i="3"/>
  <c r="O194" i="3"/>
  <c r="O190" i="3"/>
  <c r="O208" i="3"/>
  <c r="O191" i="3"/>
  <c r="O171" i="3"/>
  <c r="O168" i="3"/>
  <c r="O162" i="3"/>
  <c r="O158" i="3"/>
  <c r="O153" i="3"/>
  <c r="O166" i="3"/>
  <c r="O159" i="3"/>
  <c r="O155" i="3"/>
  <c r="O152" i="3"/>
  <c r="O144" i="3"/>
  <c r="O135" i="3"/>
  <c r="O123" i="3"/>
  <c r="O120" i="3"/>
  <c r="O111" i="3"/>
  <c r="O91" i="3"/>
  <c r="O88" i="3"/>
  <c r="O143" i="3"/>
  <c r="O136" i="3"/>
  <c r="O117" i="3"/>
  <c r="O112" i="3"/>
  <c r="O87" i="3"/>
  <c r="O82" i="3"/>
  <c r="O78" i="3"/>
  <c r="O73" i="3"/>
  <c r="O69" i="3"/>
  <c r="O66" i="3"/>
  <c r="O62" i="3"/>
  <c r="O55" i="3"/>
  <c r="O50" i="3"/>
  <c r="O46" i="3"/>
  <c r="O39" i="3"/>
  <c r="O74" i="3"/>
  <c r="O70" i="3"/>
  <c r="O65" i="3"/>
  <c r="O58" i="3"/>
  <c r="O54" i="3"/>
  <c r="O49" i="3"/>
  <c r="O42" i="3"/>
  <c r="O38" i="3"/>
  <c r="O16" i="3"/>
  <c r="O21" i="3"/>
  <c r="O25" i="3"/>
  <c r="O32" i="3"/>
  <c r="O15" i="3"/>
  <c r="O17" i="3"/>
  <c r="O33" i="3"/>
  <c r="O37" i="3"/>
  <c r="O207" i="3"/>
  <c r="O192" i="3"/>
  <c r="O169" i="3"/>
  <c r="O210" i="3"/>
  <c r="O206" i="3"/>
  <c r="O193" i="3"/>
  <c r="O170" i="3"/>
  <c r="O167" i="3"/>
  <c r="O163" i="3"/>
  <c r="O160" i="3"/>
  <c r="O151" i="3"/>
  <c r="O147" i="3"/>
  <c r="O157" i="3"/>
  <c r="O154" i="3"/>
  <c r="O150" i="3"/>
  <c r="O146" i="3"/>
  <c r="O142" i="3"/>
  <c r="O137" i="3"/>
  <c r="O122" i="3"/>
  <c r="O118" i="3"/>
  <c r="O113" i="3"/>
  <c r="O90" i="3"/>
  <c r="O86" i="3"/>
  <c r="O81" i="3"/>
  <c r="O141" i="3"/>
  <c r="O138" i="3"/>
  <c r="O134" i="3"/>
  <c r="O119" i="3"/>
  <c r="O114" i="3"/>
  <c r="O110" i="3"/>
  <c r="O89" i="3"/>
  <c r="O80" i="3"/>
  <c r="O71" i="3"/>
  <c r="O64" i="3"/>
  <c r="O57" i="3"/>
  <c r="O53" i="3"/>
  <c r="O48" i="3"/>
  <c r="O41" i="3"/>
  <c r="O79" i="3"/>
  <c r="O75" i="3"/>
  <c r="O72" i="3"/>
  <c r="O63" i="3"/>
  <c r="O59" i="3"/>
  <c r="O56" i="3"/>
  <c r="O47" i="3"/>
  <c r="O43" i="3"/>
  <c r="O40" i="3"/>
  <c r="O14" i="3"/>
  <c r="O18" i="3"/>
  <c r="O23" i="3"/>
  <c r="O30" i="3"/>
  <c r="O34" i="3"/>
  <c r="O22" i="3"/>
  <c r="O24" i="3"/>
  <c r="O26" i="3"/>
  <c r="O27" i="3"/>
  <c r="O31" i="3"/>
  <c r="M59" i="5"/>
  <c r="M95" i="5"/>
  <c r="M106" i="5"/>
  <c r="M96" i="5"/>
  <c r="M103" i="5"/>
  <c r="M105" i="5"/>
  <c r="M47" i="5"/>
  <c r="M48" i="5"/>
  <c r="M53" i="5"/>
  <c r="M56" i="5"/>
  <c r="M51" i="5"/>
  <c r="M57" i="5"/>
  <c r="M99" i="5"/>
  <c r="M102" i="5"/>
  <c r="M107" i="5"/>
  <c r="M46" i="5"/>
  <c r="M55" i="5"/>
  <c r="M104" i="5"/>
  <c r="M94" i="5"/>
  <c r="M98" i="5"/>
  <c r="M50" i="5"/>
  <c r="M49" i="5"/>
  <c r="M54" i="5"/>
  <c r="M58" i="5"/>
  <c r="M231" i="5"/>
  <c r="M227" i="5"/>
  <c r="M224" i="5"/>
  <c r="M234" i="5"/>
  <c r="M230" i="5"/>
  <c r="M225" i="5"/>
  <c r="M221" i="5"/>
  <c r="M218" i="5"/>
  <c r="M214" i="5"/>
  <c r="M209" i="5"/>
  <c r="M202" i="5"/>
  <c r="M198" i="5"/>
  <c r="M215" i="5"/>
  <c r="M211" i="5"/>
  <c r="M208" i="5"/>
  <c r="M199" i="5"/>
  <c r="M195" i="5"/>
  <c r="M192" i="5"/>
  <c r="M187" i="5"/>
  <c r="M184" i="5"/>
  <c r="M175" i="5"/>
  <c r="M167" i="5"/>
  <c r="M163" i="5"/>
  <c r="M160" i="5"/>
  <c r="M193" i="5"/>
  <c r="M185" i="5"/>
  <c r="M181" i="5"/>
  <c r="M178" i="5"/>
  <c r="M174" i="5"/>
  <c r="M170" i="5"/>
  <c r="M166" i="5"/>
  <c r="M161" i="5"/>
  <c r="M158" i="5"/>
  <c r="M146" i="5"/>
  <c r="M142" i="5"/>
  <c r="M137" i="5"/>
  <c r="M157" i="5"/>
  <c r="M154" i="5"/>
  <c r="M150" i="5"/>
  <c r="M145" i="5"/>
  <c r="M141" i="5"/>
  <c r="M138" i="5"/>
  <c r="M134" i="5"/>
  <c r="M90" i="5"/>
  <c r="M86" i="5"/>
  <c r="M81" i="5"/>
  <c r="M74" i="5"/>
  <c r="M70" i="5"/>
  <c r="M42" i="5"/>
  <c r="M38" i="5"/>
  <c r="M226" i="5"/>
  <c r="M235" i="5"/>
  <c r="M219" i="5"/>
  <c r="M203" i="5"/>
  <c r="M217" i="5"/>
  <c r="M210" i="5"/>
  <c r="M201" i="5"/>
  <c r="M194" i="5"/>
  <c r="M186" i="5"/>
  <c r="M177" i="5"/>
  <c r="M169" i="5"/>
  <c r="M162" i="5"/>
  <c r="M191" i="5"/>
  <c r="M183" i="5"/>
  <c r="M176" i="5"/>
  <c r="M168" i="5"/>
  <c r="M159" i="5"/>
  <c r="M151" i="5"/>
  <c r="M144" i="5"/>
  <c r="M135" i="5"/>
  <c r="M155" i="5"/>
  <c r="M139" i="5"/>
  <c r="M91" i="5"/>
  <c r="M75" i="5"/>
  <c r="M43" i="5"/>
  <c r="M89" i="5"/>
  <c r="M85" i="5"/>
  <c r="M82" i="5"/>
  <c r="M78" i="5"/>
  <c r="M73" i="5"/>
  <c r="M69" i="5"/>
  <c r="M66" i="5"/>
  <c r="M62" i="5"/>
  <c r="M41" i="5"/>
  <c r="M37" i="5"/>
  <c r="M222" i="5"/>
  <c r="M232" i="5"/>
  <c r="M223" i="5"/>
  <c r="M216" i="5"/>
  <c r="M207" i="5"/>
  <c r="M200" i="5"/>
  <c r="M206" i="5"/>
  <c r="M197" i="5"/>
  <c r="M190" i="5"/>
  <c r="M182" i="5"/>
  <c r="M179" i="5"/>
  <c r="M171" i="5"/>
  <c r="M147" i="5"/>
  <c r="M152" i="5"/>
  <c r="M143" i="5"/>
  <c r="M136" i="5"/>
  <c r="M88" i="5"/>
  <c r="M79" i="5"/>
  <c r="M72" i="5"/>
  <c r="M63" i="5"/>
  <c r="M40" i="5"/>
  <c r="M83" i="5"/>
  <c r="M80" i="5"/>
  <c r="M71" i="5"/>
  <c r="M67" i="5"/>
  <c r="M64" i="5"/>
  <c r="M39" i="5"/>
  <c r="K17" i="4"/>
  <c r="K40" i="4"/>
  <c r="K72" i="4"/>
  <c r="K63" i="4"/>
  <c r="K224" i="4"/>
  <c r="K194" i="4"/>
  <c r="K174" i="4"/>
  <c r="K101" i="4"/>
  <c r="K135" i="4"/>
  <c r="K25" i="4"/>
  <c r="K57" i="4"/>
  <c r="K89" i="4"/>
  <c r="K81" i="4"/>
  <c r="K219" i="4"/>
  <c r="K208" i="4"/>
  <c r="K177" i="4"/>
  <c r="K161" i="4"/>
  <c r="K99" i="4"/>
  <c r="K35" i="4"/>
  <c r="K82" i="4"/>
  <c r="O121" i="3"/>
  <c r="Q59" i="5"/>
  <c r="Q94" i="5"/>
  <c r="Q95" i="5"/>
  <c r="Q98" i="5"/>
  <c r="Q101" i="5"/>
  <c r="Q103" i="5"/>
  <c r="Q105" i="5"/>
  <c r="Q106" i="5"/>
  <c r="Q96" i="5"/>
  <c r="Q97" i="5"/>
  <c r="Q47" i="5"/>
  <c r="Q48" i="5"/>
  <c r="Q51" i="5"/>
  <c r="Q53" i="5"/>
  <c r="Q56" i="5"/>
  <c r="Q57" i="5"/>
  <c r="Q99" i="5"/>
  <c r="Q104" i="5"/>
  <c r="Q49" i="5"/>
  <c r="Q54" i="5"/>
  <c r="Q58" i="5"/>
  <c r="Q102" i="5"/>
  <c r="Q107" i="5"/>
  <c r="Q46" i="5"/>
  <c r="Q50" i="5"/>
  <c r="Q55" i="5"/>
  <c r="Q231" i="5"/>
  <c r="Q227" i="5"/>
  <c r="Q224" i="5"/>
  <c r="Q234" i="5"/>
  <c r="Q230" i="5"/>
  <c r="Q225" i="5"/>
  <c r="Q221" i="5"/>
  <c r="Q218" i="5"/>
  <c r="Q214" i="5"/>
  <c r="Q209" i="5"/>
  <c r="Q202" i="5"/>
  <c r="Q198" i="5"/>
  <c r="Q215" i="5"/>
  <c r="Q211" i="5"/>
  <c r="Q208" i="5"/>
  <c r="Q199" i="5"/>
  <c r="Q195" i="5"/>
  <c r="Q192" i="5"/>
  <c r="Q187" i="5"/>
  <c r="Q184" i="5"/>
  <c r="Q175" i="5"/>
  <c r="Q167" i="5"/>
  <c r="Q163" i="5"/>
  <c r="Q160" i="5"/>
  <c r="Q191" i="5"/>
  <c r="Q183" i="5"/>
  <c r="Q179" i="5"/>
  <c r="Q176" i="5"/>
  <c r="Q171" i="5"/>
  <c r="Q168" i="5"/>
  <c r="Q159" i="5"/>
  <c r="Q153" i="5"/>
  <c r="Q146" i="5"/>
  <c r="Q142" i="5"/>
  <c r="Q137" i="5"/>
  <c r="Q157" i="5"/>
  <c r="Q154" i="5"/>
  <c r="Q150" i="5"/>
  <c r="Q145" i="5"/>
  <c r="Q141" i="5"/>
  <c r="Q138" i="5"/>
  <c r="Q134" i="5"/>
  <c r="Q90" i="5"/>
  <c r="Q86" i="5"/>
  <c r="Q81" i="5"/>
  <c r="Q74" i="5"/>
  <c r="Q70" i="5"/>
  <c r="Q65" i="5"/>
  <c r="Q42" i="5"/>
  <c r="Q38" i="5"/>
  <c r="Q87" i="5"/>
  <c r="Q83" i="5"/>
  <c r="Q80" i="5"/>
  <c r="Q71" i="5"/>
  <c r="Q67" i="5"/>
  <c r="Q64" i="5"/>
  <c r="Q39" i="5"/>
  <c r="Q233" i="5"/>
  <c r="Q226" i="5"/>
  <c r="Q222" i="5"/>
  <c r="Q235" i="5"/>
  <c r="Q232" i="5"/>
  <c r="Q223" i="5"/>
  <c r="Q219" i="5"/>
  <c r="Q216" i="5"/>
  <c r="Q207" i="5"/>
  <c r="Q203" i="5"/>
  <c r="Q200" i="5"/>
  <c r="Q217" i="5"/>
  <c r="Q210" i="5"/>
  <c r="Q206" i="5"/>
  <c r="Q201" i="5"/>
  <c r="Q197" i="5"/>
  <c r="Q194" i="5"/>
  <c r="Q190" i="5"/>
  <c r="Q186" i="5"/>
  <c r="Q182" i="5"/>
  <c r="Q177" i="5"/>
  <c r="Q169" i="5"/>
  <c r="Q162" i="5"/>
  <c r="Q158" i="5"/>
  <c r="Q193" i="5"/>
  <c r="Q185" i="5"/>
  <c r="Q181" i="5"/>
  <c r="Q178" i="5"/>
  <c r="Q174" i="5"/>
  <c r="Q170" i="5"/>
  <c r="Q166" i="5"/>
  <c r="Q161" i="5"/>
  <c r="Q151" i="5"/>
  <c r="Q147" i="5"/>
  <c r="Q144" i="5"/>
  <c r="Q135" i="5"/>
  <c r="Q155" i="5"/>
  <c r="Q152" i="5"/>
  <c r="Q143" i="5"/>
  <c r="Q139" i="5"/>
  <c r="Q136" i="5"/>
  <c r="Q91" i="5"/>
  <c r="Q88" i="5"/>
  <c r="Q79" i="5"/>
  <c r="Q75" i="5"/>
  <c r="Q72" i="5"/>
  <c r="Q63" i="5"/>
  <c r="Q43" i="5"/>
  <c r="Q40" i="5"/>
  <c r="Q89" i="5"/>
  <c r="Q85" i="5"/>
  <c r="Q82" i="5"/>
  <c r="Q78" i="5"/>
  <c r="Q73" i="5"/>
  <c r="Q69" i="5"/>
  <c r="Q66" i="5"/>
  <c r="Q62" i="5"/>
  <c r="Q41" i="5"/>
  <c r="Q37" i="5"/>
  <c r="Q207" i="3"/>
  <c r="Q192" i="3"/>
  <c r="Q211" i="3"/>
  <c r="Q191" i="3"/>
  <c r="Q171" i="3"/>
  <c r="Q168" i="3"/>
  <c r="Q162" i="3"/>
  <c r="Q158" i="3"/>
  <c r="Q153" i="3"/>
  <c r="Q166" i="3"/>
  <c r="Q161" i="3"/>
  <c r="Q157" i="3"/>
  <c r="Q154" i="3"/>
  <c r="Q150" i="3"/>
  <c r="Q145" i="3"/>
  <c r="Q142" i="3"/>
  <c r="Q137" i="3"/>
  <c r="Q122" i="3"/>
  <c r="Q111" i="3"/>
  <c r="Q90" i="3"/>
  <c r="Q146" i="3"/>
  <c r="Q141" i="3"/>
  <c r="Q138" i="3"/>
  <c r="Q134" i="3"/>
  <c r="Q121" i="3"/>
  <c r="Q117" i="3"/>
  <c r="Q114" i="3"/>
  <c r="Q110" i="3"/>
  <c r="Q89" i="3"/>
  <c r="Q85" i="3"/>
  <c r="Q82" i="3"/>
  <c r="Q78" i="3"/>
  <c r="Q73" i="3"/>
  <c r="Q69" i="3"/>
  <c r="Q66" i="3"/>
  <c r="Q62" i="3"/>
  <c r="Q57" i="3"/>
  <c r="Q53" i="3"/>
  <c r="Q50" i="3"/>
  <c r="Q46" i="3"/>
  <c r="Q41" i="3"/>
  <c r="Q79" i="3"/>
  <c r="Q74" i="3"/>
  <c r="Q70" i="3"/>
  <c r="Q65" i="3"/>
  <c r="Q56" i="3"/>
  <c r="Q47" i="3"/>
  <c r="Q42" i="3"/>
  <c r="Q38" i="3"/>
  <c r="Q14" i="3"/>
  <c r="Q18" i="3"/>
  <c r="Q19" i="3"/>
  <c r="Q23" i="3"/>
  <c r="Q30" i="3"/>
  <c r="Q34" i="3"/>
  <c r="Q37" i="3"/>
  <c r="Q22" i="3"/>
  <c r="Q24" i="3"/>
  <c r="Q26" i="3"/>
  <c r="Q31" i="3"/>
  <c r="Q58" i="3"/>
  <c r="Q27" i="3"/>
  <c r="Q195" i="3"/>
  <c r="Q208" i="3"/>
  <c r="Q193" i="3"/>
  <c r="Q170" i="3"/>
  <c r="Q167" i="3"/>
  <c r="Q163" i="3"/>
  <c r="Q160" i="3"/>
  <c r="Q151" i="3"/>
  <c r="Q147" i="3"/>
  <c r="Q159" i="3"/>
  <c r="Q155" i="3"/>
  <c r="Q152" i="3"/>
  <c r="Q144" i="3"/>
  <c r="Q135" i="3"/>
  <c r="Q123" i="3"/>
  <c r="Q120" i="3"/>
  <c r="Q113" i="3"/>
  <c r="Q91" i="3"/>
  <c r="Q88" i="3"/>
  <c r="Q81" i="3"/>
  <c r="Q143" i="3"/>
  <c r="Q139" i="3"/>
  <c r="Q136" i="3"/>
  <c r="Q119" i="3"/>
  <c r="Q115" i="3"/>
  <c r="Q112" i="3"/>
  <c r="Q87" i="3"/>
  <c r="Q83" i="3"/>
  <c r="Q80" i="3"/>
  <c r="Q71" i="3"/>
  <c r="Q67" i="3"/>
  <c r="Q64" i="3"/>
  <c r="Q55" i="3"/>
  <c r="Q51" i="3"/>
  <c r="Q48" i="3"/>
  <c r="Q39" i="3"/>
  <c r="Q75" i="3"/>
  <c r="Q72" i="3"/>
  <c r="Q63" i="3"/>
  <c r="Q59" i="3"/>
  <c r="Q54" i="3"/>
  <c r="Q49" i="3"/>
  <c r="Q43" i="3"/>
  <c r="Q40" i="3"/>
  <c r="Q16" i="3"/>
  <c r="Q21" i="3"/>
  <c r="Q25" i="3"/>
  <c r="Q32" i="3"/>
  <c r="Q15" i="3"/>
  <c r="Q17" i="3"/>
  <c r="Q33" i="3"/>
  <c r="Q35" i="3"/>
  <c r="Q118" i="3"/>
  <c r="Q86" i="3"/>
  <c r="O59" i="5"/>
  <c r="O102" i="5"/>
  <c r="O94" i="5"/>
  <c r="O104" i="5"/>
  <c r="O105" i="5"/>
  <c r="O107" i="5"/>
  <c r="O46" i="5"/>
  <c r="O49" i="5"/>
  <c r="O50" i="5"/>
  <c r="O51" i="5"/>
  <c r="O54" i="5"/>
  <c r="O55" i="5"/>
  <c r="O58" i="5"/>
  <c r="O98" i="5"/>
  <c r="O96" i="5"/>
  <c r="O97" i="5"/>
  <c r="O47" i="5"/>
  <c r="O48" i="5"/>
  <c r="O53" i="5"/>
  <c r="O57" i="5"/>
  <c r="O95" i="5"/>
  <c r="O99" i="5"/>
  <c r="O106" i="5"/>
  <c r="O103" i="5"/>
  <c r="O56" i="5"/>
  <c r="O233" i="5"/>
  <c r="O226" i="5"/>
  <c r="O222" i="5"/>
  <c r="O234" i="5"/>
  <c r="O230" i="5"/>
  <c r="O225" i="5"/>
  <c r="O221" i="5"/>
  <c r="O218" i="5"/>
  <c r="O217" i="5"/>
  <c r="O207" i="5"/>
  <c r="O203" i="5"/>
  <c r="O200" i="5"/>
  <c r="O215" i="5"/>
  <c r="O211" i="5"/>
  <c r="O208" i="5"/>
  <c r="O199" i="5"/>
  <c r="O195" i="5"/>
  <c r="O192" i="5"/>
  <c r="O191" i="5"/>
  <c r="O187" i="5"/>
  <c r="O184" i="5"/>
  <c r="O175" i="5"/>
  <c r="O167" i="5"/>
  <c r="O163" i="5"/>
  <c r="O160" i="5"/>
  <c r="O185" i="5"/>
  <c r="O181" i="5"/>
  <c r="O178" i="5"/>
  <c r="O174" i="5"/>
  <c r="O170" i="5"/>
  <c r="O166" i="5"/>
  <c r="O161" i="5"/>
  <c r="O158" i="5"/>
  <c r="O153" i="5"/>
  <c r="O146" i="5"/>
  <c r="O142" i="5"/>
  <c r="O137" i="5"/>
  <c r="O157" i="5"/>
  <c r="O154" i="5"/>
  <c r="O150" i="5"/>
  <c r="O145" i="5"/>
  <c r="O141" i="5"/>
  <c r="O138" i="5"/>
  <c r="O134" i="5"/>
  <c r="O90" i="5"/>
  <c r="O86" i="5"/>
  <c r="O81" i="5"/>
  <c r="O74" i="5"/>
  <c r="O70" i="5"/>
  <c r="O65" i="5"/>
  <c r="O42" i="5"/>
  <c r="O38" i="5"/>
  <c r="O87" i="5"/>
  <c r="O83" i="5"/>
  <c r="O80" i="5"/>
  <c r="O71" i="5"/>
  <c r="O67" i="5"/>
  <c r="O64" i="5"/>
  <c r="O39" i="5"/>
  <c r="O231" i="5"/>
  <c r="O227" i="5"/>
  <c r="O224" i="5"/>
  <c r="O232" i="5"/>
  <c r="O223" i="5"/>
  <c r="O219" i="5"/>
  <c r="O216" i="5"/>
  <c r="O214" i="5"/>
  <c r="O209" i="5"/>
  <c r="O202" i="5"/>
  <c r="O198" i="5"/>
  <c r="O210" i="5"/>
  <c r="O206" i="5"/>
  <c r="O201" i="5"/>
  <c r="O197" i="5"/>
  <c r="O194" i="5"/>
  <c r="O190" i="5"/>
  <c r="O193" i="5"/>
  <c r="O186" i="5"/>
  <c r="O182" i="5"/>
  <c r="O177" i="5"/>
  <c r="O169" i="5"/>
  <c r="O162" i="5"/>
  <c r="O183" i="5"/>
  <c r="O179" i="5"/>
  <c r="O176" i="5"/>
  <c r="O171" i="5"/>
  <c r="O168" i="5"/>
  <c r="O159" i="5"/>
  <c r="O151" i="5"/>
  <c r="O147" i="5"/>
  <c r="O144" i="5"/>
  <c r="O135" i="5"/>
  <c r="O155" i="5"/>
  <c r="O152" i="5"/>
  <c r="O143" i="5"/>
  <c r="O139" i="5"/>
  <c r="O136" i="5"/>
  <c r="O91" i="5"/>
  <c r="O88" i="5"/>
  <c r="O79" i="5"/>
  <c r="O75" i="5"/>
  <c r="O72" i="5"/>
  <c r="O63" i="5"/>
  <c r="O43" i="5"/>
  <c r="O40" i="5"/>
  <c r="O89" i="5"/>
  <c r="O85" i="5"/>
  <c r="O82" i="5"/>
  <c r="O78" i="5"/>
  <c r="O73" i="5"/>
  <c r="O69" i="5"/>
  <c r="O66" i="5"/>
  <c r="O62" i="5"/>
  <c r="O41" i="5"/>
  <c r="O37" i="5"/>
  <c r="O235" i="5"/>
  <c r="O17" i="4"/>
  <c r="O26" i="4"/>
  <c r="O33" i="4"/>
  <c r="O49" i="4"/>
  <c r="O65" i="4"/>
  <c r="O81" i="4"/>
  <c r="O42" i="4"/>
  <c r="O58" i="4"/>
  <c r="O74" i="4"/>
  <c r="O90" i="4"/>
  <c r="O221" i="4"/>
  <c r="O210" i="4"/>
  <c r="O192" i="4"/>
  <c r="O175" i="4"/>
  <c r="O183" i="4"/>
  <c r="O157" i="4"/>
  <c r="O139" i="4"/>
  <c r="O147" i="4"/>
  <c r="O16" i="4"/>
  <c r="O35" i="4"/>
  <c r="O64" i="4"/>
  <c r="O82" i="4"/>
  <c r="O231" i="4"/>
  <c r="O232" i="4"/>
  <c r="O216" i="4"/>
  <c r="O200" i="4"/>
  <c r="O201" i="4"/>
  <c r="O187" i="4"/>
  <c r="O162" i="4"/>
  <c r="O178" i="4"/>
  <c r="O152" i="4"/>
  <c r="O134" i="4"/>
  <c r="O158" i="4"/>
  <c r="O142" i="4"/>
  <c r="O102" i="4"/>
  <c r="O19" i="4"/>
  <c r="O25" i="4"/>
  <c r="O37" i="4"/>
  <c r="O41" i="4"/>
  <c r="O53" i="4"/>
  <c r="O57" i="4"/>
  <c r="O69" i="4"/>
  <c r="O71" i="4"/>
  <c r="O73" i="4"/>
  <c r="O78" i="4"/>
  <c r="O85" i="4"/>
  <c r="O87" i="4"/>
  <c r="O89" i="4"/>
  <c r="K59" i="5"/>
  <c r="K99" i="5"/>
  <c r="K102" i="5"/>
  <c r="K104" i="5"/>
  <c r="K94" i="5"/>
  <c r="K98" i="5"/>
  <c r="K107" i="5"/>
  <c r="K46" i="5"/>
  <c r="K50" i="5"/>
  <c r="K55" i="5"/>
  <c r="K48" i="5"/>
  <c r="K49" i="5"/>
  <c r="K53" i="5"/>
  <c r="K54" i="5"/>
  <c r="K58" i="5"/>
  <c r="K95" i="5"/>
  <c r="K96" i="5"/>
  <c r="K106" i="5"/>
  <c r="K103" i="5"/>
  <c r="K56" i="5"/>
  <c r="K51" i="5"/>
  <c r="K57" i="5"/>
  <c r="K97" i="5"/>
  <c r="K105" i="5"/>
  <c r="K47" i="5"/>
  <c r="K231" i="5"/>
  <c r="K227" i="5"/>
  <c r="K224" i="5"/>
  <c r="K234" i="5"/>
  <c r="K230" i="5"/>
  <c r="K223" i="5"/>
  <c r="K219" i="5"/>
  <c r="K216" i="5"/>
  <c r="K214" i="5"/>
  <c r="K209" i="5"/>
  <c r="K202" i="5"/>
  <c r="K198" i="5"/>
  <c r="K210" i="5"/>
  <c r="K233" i="5"/>
  <c r="K226" i="5"/>
  <c r="K235" i="5"/>
  <c r="K225" i="5"/>
  <c r="K218" i="5"/>
  <c r="K203" i="5"/>
  <c r="K215" i="5"/>
  <c r="K208" i="5"/>
  <c r="K222" i="5"/>
  <c r="K232" i="5"/>
  <c r="K221" i="5"/>
  <c r="K217" i="5"/>
  <c r="K207" i="5"/>
  <c r="K200" i="5"/>
  <c r="K211" i="5"/>
  <c r="K206" i="5"/>
  <c r="K201" i="5"/>
  <c r="K197" i="5"/>
  <c r="K194" i="5"/>
  <c r="K190" i="5"/>
  <c r="K193" i="5"/>
  <c r="K186" i="5"/>
  <c r="K182" i="5"/>
  <c r="K177" i="5"/>
  <c r="K169" i="5"/>
  <c r="K162" i="5"/>
  <c r="K183" i="5"/>
  <c r="K179" i="5"/>
  <c r="K176" i="5"/>
  <c r="K170" i="5"/>
  <c r="K166" i="5"/>
  <c r="K158" i="5"/>
  <c r="K153" i="5"/>
  <c r="K146" i="5"/>
  <c r="K142" i="5"/>
  <c r="K137" i="5"/>
  <c r="K159" i="5"/>
  <c r="K155" i="5"/>
  <c r="K152" i="5"/>
  <c r="K145" i="5"/>
  <c r="K141" i="5"/>
  <c r="K138" i="5"/>
  <c r="K134" i="5"/>
  <c r="K90" i="5"/>
  <c r="K86" i="5"/>
  <c r="K81" i="5"/>
  <c r="K74" i="5"/>
  <c r="K70" i="5"/>
  <c r="K65" i="5"/>
  <c r="K42" i="5"/>
  <c r="K38" i="5"/>
  <c r="K87" i="5"/>
  <c r="K83" i="5"/>
  <c r="K80" i="5"/>
  <c r="K71" i="5"/>
  <c r="K67" i="5"/>
  <c r="K64" i="5"/>
  <c r="K39" i="5"/>
  <c r="K199" i="5"/>
  <c r="K192" i="5"/>
  <c r="K191" i="5"/>
  <c r="K184" i="5"/>
  <c r="K175" i="5"/>
  <c r="K167" i="5"/>
  <c r="K160" i="5"/>
  <c r="K181" i="5"/>
  <c r="K174" i="5"/>
  <c r="K171" i="5"/>
  <c r="K161" i="5"/>
  <c r="K151" i="5"/>
  <c r="K144" i="5"/>
  <c r="K135" i="5"/>
  <c r="K157" i="5"/>
  <c r="K150" i="5"/>
  <c r="K139" i="5"/>
  <c r="K91" i="5"/>
  <c r="K75" i="5"/>
  <c r="K43" i="5"/>
  <c r="K89" i="5"/>
  <c r="K82" i="5"/>
  <c r="K73" i="5"/>
  <c r="K66" i="5"/>
  <c r="K41" i="5"/>
  <c r="K195" i="5"/>
  <c r="K187" i="5"/>
  <c r="K163" i="5"/>
  <c r="K185" i="5"/>
  <c r="K178" i="5"/>
  <c r="K168" i="5"/>
  <c r="K147" i="5"/>
  <c r="K154" i="5"/>
  <c r="K143" i="5"/>
  <c r="K136" i="5"/>
  <c r="K88" i="5"/>
  <c r="K79" i="5"/>
  <c r="K72" i="5"/>
  <c r="K63" i="5"/>
  <c r="K40" i="5"/>
  <c r="K85" i="5"/>
  <c r="K78" i="5"/>
  <c r="K69" i="5"/>
  <c r="K62" i="5"/>
  <c r="K37" i="5"/>
  <c r="O145" i="4"/>
  <c r="O161" i="3"/>
  <c r="K23" i="4"/>
  <c r="O161" i="4"/>
  <c r="O185" i="4"/>
  <c r="O145" i="3"/>
  <c r="K126" i="5"/>
  <c r="M126" i="5"/>
  <c r="O126" i="5"/>
  <c r="Q126" i="5"/>
  <c r="J127" i="5"/>
  <c r="N127" i="5"/>
  <c r="Q127" i="5"/>
  <c r="N128" i="5"/>
  <c r="P128" i="5"/>
  <c r="J129" i="5"/>
  <c r="O129" i="5"/>
  <c r="Q129" i="5"/>
  <c r="K130" i="5"/>
  <c r="M130" i="5"/>
  <c r="P130" i="5"/>
  <c r="O131" i="5"/>
  <c r="J131" i="5"/>
  <c r="N131" i="5"/>
  <c r="Q131" i="5"/>
  <c r="N126" i="5"/>
  <c r="P126" i="5"/>
  <c r="K127" i="5"/>
  <c r="M127" i="5"/>
  <c r="O127" i="5"/>
  <c r="J128" i="5"/>
  <c r="M128" i="5"/>
  <c r="O128" i="5"/>
  <c r="Q128" i="5"/>
  <c r="K129" i="5"/>
  <c r="N129" i="5"/>
  <c r="P129" i="5"/>
  <c r="P131" i="5"/>
  <c r="L225" i="4"/>
  <c r="N209" i="4"/>
  <c r="N193" i="4"/>
  <c r="L183" i="4"/>
  <c r="M153" i="4"/>
  <c r="M97" i="4"/>
  <c r="N34" i="4"/>
  <c r="Q17" i="4"/>
  <c r="Q43" i="4"/>
  <c r="Q59" i="4"/>
  <c r="Q75" i="4"/>
  <c r="Q33" i="4"/>
  <c r="Q65" i="4"/>
  <c r="P21" i="4"/>
  <c r="P79" i="4"/>
  <c r="P221" i="4"/>
  <c r="P185" i="4"/>
  <c r="P50" i="4"/>
  <c r="P82" i="4"/>
  <c r="P210" i="4"/>
  <c r="P190" i="4"/>
  <c r="P155" i="4"/>
  <c r="P33" i="4"/>
  <c r="P59" i="4"/>
  <c r="P75" i="4"/>
  <c r="P91" i="4"/>
  <c r="P90" i="4"/>
  <c r="P70" i="4"/>
  <c r="P54" i="4"/>
  <c r="P38" i="4"/>
  <c r="P22" i="4"/>
  <c r="P144" i="4"/>
  <c r="P184" i="4"/>
  <c r="P201" i="4"/>
  <c r="P219" i="4"/>
  <c r="P85" i="4"/>
  <c r="P69" i="4"/>
  <c r="P53" i="4"/>
  <c r="P37" i="4"/>
  <c r="P18" i="4"/>
  <c r="P138" i="4"/>
  <c r="P102" i="4"/>
  <c r="P178" i="4"/>
  <c r="P233" i="4"/>
  <c r="P56" i="4"/>
  <c r="P104" i="4"/>
  <c r="P231" i="4"/>
  <c r="P41" i="4"/>
  <c r="P158" i="4"/>
  <c r="P57" i="4"/>
  <c r="P139" i="4"/>
  <c r="P89" i="4"/>
  <c r="O105" i="4"/>
  <c r="O91" i="4"/>
  <c r="O15" i="4"/>
  <c r="O24" i="4"/>
  <c r="O27" i="4"/>
  <c r="O31" i="4"/>
  <c r="O47" i="4"/>
  <c r="O63" i="4"/>
  <c r="O79" i="4"/>
  <c r="O40" i="4"/>
  <c r="O43" i="4"/>
  <c r="O56" i="4"/>
  <c r="O59" i="4"/>
  <c r="O72" i="4"/>
  <c r="O75" i="4"/>
  <c r="O88" i="4"/>
  <c r="O233" i="4"/>
  <c r="O224" i="4"/>
  <c r="O234" i="4"/>
  <c r="O225" i="4"/>
  <c r="O218" i="4"/>
  <c r="O209" i="4"/>
  <c r="O202" i="4"/>
  <c r="O206" i="4"/>
  <c r="O195" i="4"/>
  <c r="O182" i="4"/>
  <c r="O163" i="4"/>
  <c r="O191" i="4"/>
  <c r="O179" i="4"/>
  <c r="O154" i="4"/>
  <c r="O143" i="4"/>
  <c r="O136" i="4"/>
  <c r="O101" i="4"/>
  <c r="O94" i="4"/>
  <c r="O151" i="4"/>
  <c r="O144" i="4"/>
  <c r="O135" i="4"/>
  <c r="O104" i="4"/>
  <c r="O95" i="4"/>
  <c r="O21" i="4"/>
  <c r="O34" i="4"/>
  <c r="O48" i="4"/>
  <c r="O51" i="4"/>
  <c r="O66" i="4"/>
  <c r="O80" i="4"/>
  <c r="O83" i="4"/>
  <c r="O227" i="4"/>
  <c r="O235" i="4"/>
  <c r="O219" i="4"/>
  <c r="O214" i="4"/>
  <c r="O203" i="4"/>
  <c r="O215" i="4"/>
  <c r="O208" i="4"/>
  <c r="O197" i="4"/>
  <c r="O190" i="4"/>
  <c r="O184" i="4"/>
  <c r="O193" i="4"/>
  <c r="O181" i="4"/>
  <c r="O174" i="4"/>
  <c r="O155" i="4"/>
  <c r="O138" i="4"/>
  <c r="O103" i="4"/>
  <c r="O96" i="4"/>
  <c r="O153" i="4"/>
  <c r="O146" i="4"/>
  <c r="O137" i="4"/>
  <c r="O106" i="4"/>
  <c r="O97" i="4"/>
  <c r="O18" i="4"/>
  <c r="O226" i="4"/>
  <c r="P136" i="7"/>
  <c r="P157" i="7"/>
  <c r="N136" i="7"/>
  <c r="J138" i="7"/>
  <c r="J160" i="7"/>
  <c r="J178" i="7"/>
  <c r="J182" i="7"/>
  <c r="J202" i="3"/>
  <c r="P42" i="4"/>
  <c r="P161" i="4"/>
  <c r="L79" i="8"/>
  <c r="N70" i="8"/>
  <c r="N56" i="8"/>
  <c r="N54" i="8"/>
  <c r="N40" i="8"/>
  <c r="N38" i="8"/>
  <c r="L90" i="8"/>
  <c r="L88" i="8"/>
  <c r="P83" i="8"/>
  <c r="N80" i="8"/>
  <c r="N69" i="8"/>
  <c r="N35" i="8"/>
  <c r="P135" i="8"/>
  <c r="P217" i="8"/>
  <c r="N182" i="8"/>
  <c r="N208" i="8"/>
  <c r="P219" i="7"/>
  <c r="P218" i="7"/>
  <c r="N218" i="7"/>
  <c r="J217" i="7"/>
  <c r="J215" i="7"/>
  <c r="P211" i="7"/>
  <c r="J211" i="7"/>
  <c r="N211" i="7"/>
  <c r="P210" i="7"/>
  <c r="N210" i="7"/>
  <c r="L210" i="7"/>
  <c r="P209" i="7"/>
  <c r="N209" i="7"/>
  <c r="N208" i="7"/>
  <c r="L208" i="7"/>
  <c r="J208" i="7"/>
  <c r="P207" i="7"/>
  <c r="N207" i="7"/>
  <c r="L207" i="7"/>
  <c r="J207" i="7"/>
  <c r="P200" i="7"/>
  <c r="Q73" i="7"/>
  <c r="Q102" i="7"/>
  <c r="Q104" i="7"/>
  <c r="Q135" i="7"/>
  <c r="Q137" i="7"/>
  <c r="Q144" i="7"/>
  <c r="Q145" i="7"/>
  <c r="Q150" i="7"/>
  <c r="Q151" i="7"/>
  <c r="Q153" i="7"/>
  <c r="Q155" i="7"/>
  <c r="Q158" i="7"/>
  <c r="Q160" i="7"/>
  <c r="Q162" i="7"/>
  <c r="Q163" i="7"/>
  <c r="Q174" i="7"/>
  <c r="Q181" i="7"/>
  <c r="O37" i="7"/>
  <c r="O97" i="7"/>
  <c r="O98" i="7"/>
  <c r="O103" i="7"/>
  <c r="O107" i="7"/>
  <c r="O134" i="7"/>
  <c r="O136" i="7"/>
  <c r="O138" i="7"/>
  <c r="O141" i="7"/>
  <c r="O142" i="7"/>
  <c r="O143" i="7"/>
  <c r="O146" i="7"/>
  <c r="O147" i="7"/>
  <c r="O152" i="7"/>
  <c r="O154" i="7"/>
  <c r="O159" i="7"/>
  <c r="O175" i="7"/>
  <c r="O176" i="7"/>
  <c r="O177" i="7"/>
  <c r="O178" i="7"/>
  <c r="O179" i="7"/>
  <c r="L179" i="7"/>
  <c r="O161" i="7"/>
  <c r="O155" i="7"/>
  <c r="O145" i="7"/>
  <c r="O139" i="7"/>
  <c r="O105" i="7"/>
  <c r="O99" i="7"/>
  <c r="N78" i="8"/>
  <c r="N71" i="8"/>
  <c r="N67" i="8"/>
  <c r="N39" i="8"/>
  <c r="N37" i="8"/>
  <c r="P25" i="8"/>
  <c r="L14" i="8"/>
  <c r="P175" i="8"/>
  <c r="P197" i="8"/>
  <c r="N94" i="8"/>
  <c r="N150" i="8"/>
  <c r="N169" i="8"/>
  <c r="N168" i="8"/>
  <c r="N192" i="8"/>
  <c r="N202" i="8"/>
  <c r="L97" i="8"/>
  <c r="L177" i="8"/>
  <c r="L227" i="8"/>
  <c r="P70" i="3"/>
  <c r="D94" i="4"/>
  <c r="D88" i="4"/>
  <c r="D78" i="4"/>
  <c r="D72" i="4"/>
  <c r="D62" i="4"/>
  <c r="D46" i="4"/>
  <c r="D30" i="4"/>
  <c r="J234" i="4"/>
  <c r="D215" i="5"/>
  <c r="D167" i="5"/>
  <c r="D151" i="5"/>
  <c r="D134" i="5"/>
  <c r="D88" i="5"/>
  <c r="D78" i="5"/>
  <c r="D72" i="5"/>
  <c r="D62" i="5"/>
  <c r="D40" i="5"/>
  <c r="D22" i="5"/>
  <c r="D207" i="6"/>
  <c r="D160" i="6"/>
  <c r="D150" i="6"/>
  <c r="D147" i="6"/>
  <c r="D135" i="6"/>
  <c r="D123" i="6"/>
  <c r="D110" i="6"/>
  <c r="D87" i="6"/>
  <c r="D85" i="6"/>
  <c r="L128" i="5"/>
  <c r="M201" i="3"/>
  <c r="O145" i="6"/>
  <c r="O121" i="6"/>
  <c r="J40" i="8"/>
  <c r="J56" i="8"/>
  <c r="J179" i="3"/>
  <c r="J176" i="3"/>
  <c r="J175" i="3"/>
  <c r="J174" i="3"/>
  <c r="J89" i="3"/>
  <c r="J198" i="3"/>
  <c r="J197" i="3"/>
  <c r="N85" i="4"/>
  <c r="N78" i="4"/>
  <c r="N66" i="4"/>
  <c r="N57" i="4"/>
  <c r="N50" i="4"/>
  <c r="N37" i="4"/>
  <c r="N30" i="4"/>
  <c r="N21" i="4"/>
  <c r="N97" i="4"/>
  <c r="N137" i="4"/>
  <c r="N153" i="4"/>
  <c r="N175" i="4"/>
  <c r="N161" i="4"/>
  <c r="N185" i="4"/>
  <c r="N198" i="4"/>
  <c r="N214" i="4"/>
  <c r="N215" i="4"/>
  <c r="N81" i="4"/>
  <c r="N65" i="4"/>
  <c r="N49" i="4"/>
  <c r="N33" i="4"/>
  <c r="N17" i="4"/>
  <c r="N145" i="4"/>
  <c r="N135" i="4"/>
  <c r="N183" i="4"/>
  <c r="P15" i="4"/>
  <c r="P175" i="4"/>
  <c r="P25" i="4"/>
  <c r="Q89" i="8"/>
  <c r="Q87" i="8"/>
  <c r="Q85" i="8"/>
  <c r="Q83" i="8"/>
  <c r="M80" i="8"/>
  <c r="Q78" i="8"/>
  <c r="L74" i="8"/>
  <c r="M73" i="8"/>
  <c r="M69" i="8"/>
  <c r="Q64" i="8"/>
  <c r="L63" i="8"/>
  <c r="M62" i="8"/>
  <c r="L58" i="8"/>
  <c r="M57" i="8"/>
  <c r="M53" i="8"/>
  <c r="Q48" i="8"/>
  <c r="L47" i="8"/>
  <c r="M46" i="8"/>
  <c r="L42" i="8"/>
  <c r="M41" i="8"/>
  <c r="M37" i="8"/>
  <c r="Q32" i="8"/>
  <c r="M25" i="8"/>
  <c r="M23" i="8"/>
  <c r="Q18" i="8"/>
  <c r="L91" i="8"/>
  <c r="M86" i="8"/>
  <c r="L85" i="8"/>
  <c r="M74" i="8"/>
  <c r="M42" i="8"/>
  <c r="M26" i="8"/>
  <c r="P95" i="8"/>
  <c r="P160" i="8"/>
  <c r="P161" i="8"/>
  <c r="P185" i="8"/>
  <c r="L137" i="8"/>
  <c r="L169" i="8"/>
  <c r="Q139" i="8"/>
  <c r="L198" i="7"/>
  <c r="L197" i="7"/>
  <c r="J195" i="7"/>
  <c r="L195" i="7"/>
  <c r="L193" i="7"/>
  <c r="L187" i="7"/>
  <c r="L177" i="7"/>
  <c r="J177" i="7"/>
  <c r="M54" i="7"/>
  <c r="M82" i="7"/>
  <c r="M87" i="7"/>
  <c r="M90" i="7"/>
  <c r="M101" i="7"/>
  <c r="M106" i="7"/>
  <c r="M138" i="7"/>
  <c r="M142" i="7"/>
  <c r="M144" i="7"/>
  <c r="M151" i="7"/>
  <c r="M152" i="7"/>
  <c r="M154" i="7"/>
  <c r="M155" i="7"/>
  <c r="K88" i="7"/>
  <c r="K102" i="7"/>
  <c r="K104" i="7"/>
  <c r="K107" i="7"/>
  <c r="K134" i="7"/>
  <c r="K135" i="7"/>
  <c r="K136" i="7"/>
  <c r="K137" i="7"/>
  <c r="K139" i="7"/>
  <c r="K141" i="7"/>
  <c r="K143" i="7"/>
  <c r="K145" i="7"/>
  <c r="K146" i="7"/>
  <c r="K147" i="7"/>
  <c r="K153" i="7"/>
  <c r="K157" i="7"/>
  <c r="L138" i="7"/>
  <c r="L103" i="7"/>
  <c r="L144" i="7"/>
  <c r="L208" i="3"/>
  <c r="M65" i="5"/>
  <c r="M210" i="4"/>
  <c r="D174" i="3"/>
  <c r="L175" i="3"/>
  <c r="D176" i="3"/>
  <c r="D177" i="3"/>
  <c r="D178" i="3"/>
  <c r="D179" i="3"/>
  <c r="D198" i="3"/>
  <c r="D200" i="3"/>
  <c r="AB116" i="3" s="1"/>
  <c r="D201" i="3"/>
  <c r="AB117" i="3" s="1"/>
  <c r="D202" i="3"/>
  <c r="AB118" i="3" s="1"/>
  <c r="D203" i="3"/>
  <c r="AB119" i="3" s="1"/>
  <c r="L27" i="3"/>
  <c r="L43" i="3"/>
  <c r="L59" i="3"/>
  <c r="L75" i="3"/>
  <c r="P91" i="3"/>
  <c r="P123" i="3"/>
  <c r="P147" i="3"/>
  <c r="P163" i="3"/>
  <c r="L179" i="3"/>
  <c r="O203" i="3"/>
  <c r="K174" i="3"/>
  <c r="D175" i="3"/>
  <c r="P176" i="3"/>
  <c r="N177" i="3"/>
  <c r="M178" i="3"/>
  <c r="D199" i="3"/>
  <c r="O19" i="3"/>
  <c r="O35" i="3"/>
  <c r="O51" i="3"/>
  <c r="O67" i="3"/>
  <c r="O83" i="3"/>
  <c r="O115" i="3"/>
  <c r="O139" i="3"/>
  <c r="L155" i="3"/>
  <c r="L171" i="3"/>
  <c r="O195" i="3"/>
  <c r="J214" i="4"/>
  <c r="J160" i="4"/>
  <c r="J25" i="4"/>
  <c r="J57" i="4"/>
  <c r="J89" i="4"/>
  <c r="J38" i="4"/>
  <c r="J56" i="4"/>
  <c r="J74" i="4"/>
  <c r="J187" i="4"/>
  <c r="J95" i="4"/>
  <c r="J224" i="4"/>
  <c r="J206" i="4"/>
  <c r="J207" i="4"/>
  <c r="J195" i="4"/>
  <c r="J179" i="4"/>
  <c r="J182" i="4"/>
  <c r="J153" i="4"/>
  <c r="J135" i="4"/>
  <c r="J155" i="4"/>
  <c r="J138" i="4"/>
  <c r="J94" i="4"/>
  <c r="J32" i="4"/>
  <c r="J51" i="4"/>
  <c r="J71" i="4"/>
  <c r="J87" i="4"/>
  <c r="J54" i="4"/>
  <c r="J72" i="4"/>
  <c r="J90" i="4"/>
  <c r="J79" i="4"/>
  <c r="J227" i="4"/>
  <c r="J134" i="4"/>
  <c r="L179" i="8"/>
  <c r="J176" i="8"/>
  <c r="P167" i="8"/>
  <c r="J163" i="8"/>
  <c r="P151" i="8"/>
  <c r="J107" i="8"/>
  <c r="J86" i="8"/>
  <c r="N82" i="8"/>
  <c r="L59" i="8"/>
  <c r="N57" i="8"/>
  <c r="J54" i="8"/>
  <c r="N50" i="8"/>
  <c r="P18" i="8"/>
  <c r="P80" i="8"/>
  <c r="P73" i="8"/>
  <c r="P69" i="8"/>
  <c r="P66" i="8"/>
  <c r="P62" i="8"/>
  <c r="P55" i="8"/>
  <c r="P51" i="8"/>
  <c r="P48" i="8"/>
  <c r="P41" i="8"/>
  <c r="P37" i="8"/>
  <c r="P34" i="8"/>
  <c r="P30" i="8"/>
  <c r="P94" i="8"/>
  <c r="P134" i="8"/>
  <c r="P141" i="8"/>
  <c r="P157" i="8"/>
  <c r="P106" i="8"/>
  <c r="P146" i="8"/>
  <c r="P162" i="8"/>
  <c r="P186" i="8"/>
  <c r="P193" i="8"/>
  <c r="P208" i="8"/>
  <c r="P202" i="8"/>
  <c r="P224" i="8"/>
  <c r="P218" i="8"/>
  <c r="P234" i="8"/>
  <c r="P22" i="8"/>
  <c r="N21" i="8"/>
  <c r="N14" i="8"/>
  <c r="N103" i="8"/>
  <c r="N152" i="8"/>
  <c r="N102" i="8"/>
  <c r="N142" i="8"/>
  <c r="N158" i="8"/>
  <c r="N187" i="8"/>
  <c r="N170" i="8"/>
  <c r="N185" i="8"/>
  <c r="N203" i="8"/>
  <c r="N223" i="8"/>
  <c r="L78" i="8"/>
  <c r="L57" i="8"/>
  <c r="L39" i="8"/>
  <c r="L98" i="8"/>
  <c r="L154" i="8"/>
  <c r="L144" i="8"/>
  <c r="L170" i="8"/>
  <c r="L193" i="8"/>
  <c r="L200" i="8"/>
  <c r="L233" i="8"/>
  <c r="J22" i="8"/>
  <c r="J24" i="8"/>
  <c r="L153" i="8"/>
  <c r="L22" i="8"/>
  <c r="L219" i="8"/>
  <c r="L226" i="8"/>
  <c r="L207" i="8"/>
  <c r="L197" i="8"/>
  <c r="L185" i="8"/>
  <c r="L161" i="8"/>
  <c r="L175" i="8"/>
  <c r="L167" i="8"/>
  <c r="L151" i="8"/>
  <c r="L135" i="8"/>
  <c r="L95" i="8"/>
  <c r="L145" i="8"/>
  <c r="L105" i="8"/>
  <c r="L89" i="8"/>
  <c r="L35" i="8"/>
  <c r="L46" i="8"/>
  <c r="L53" i="8"/>
  <c r="L64" i="8"/>
  <c r="L71" i="8"/>
  <c r="L82" i="8"/>
  <c r="N33" i="8"/>
  <c r="N27" i="8"/>
  <c r="N17" i="8"/>
  <c r="N232" i="8"/>
  <c r="N216" i="8"/>
  <c r="N222" i="8"/>
  <c r="N210" i="8"/>
  <c r="N194" i="8"/>
  <c r="N178" i="8"/>
  <c r="N166" i="8"/>
  <c r="N191" i="8"/>
  <c r="N184" i="8"/>
  <c r="N167" i="8"/>
  <c r="N160" i="8"/>
  <c r="N153" i="8"/>
  <c r="N146" i="8"/>
  <c r="N137" i="8"/>
  <c r="N106" i="8"/>
  <c r="N97" i="8"/>
  <c r="N155" i="8"/>
  <c r="N143" i="8"/>
  <c r="N136" i="8"/>
  <c r="N99" i="8"/>
  <c r="N87" i="8"/>
  <c r="N16" i="8"/>
  <c r="N19" i="8"/>
  <c r="N23" i="8"/>
  <c r="P219" i="8"/>
  <c r="P31" i="8"/>
  <c r="P27" i="8"/>
  <c r="P24" i="8"/>
  <c r="P17" i="8"/>
  <c r="P230" i="8"/>
  <c r="P221" i="8"/>
  <c r="P227" i="8"/>
  <c r="P214" i="8"/>
  <c r="P198" i="8"/>
  <c r="P211" i="8"/>
  <c r="P199" i="8"/>
  <c r="P192" i="8"/>
  <c r="P183" i="8"/>
  <c r="P176" i="8"/>
  <c r="P171" i="8"/>
  <c r="P182" i="8"/>
  <c r="P158" i="8"/>
  <c r="P142" i="8"/>
  <c r="P102" i="8"/>
  <c r="P154" i="8"/>
  <c r="P145" i="8"/>
  <c r="K66" i="8"/>
  <c r="K34" i="8"/>
  <c r="K154" i="8"/>
  <c r="K209" i="8"/>
  <c r="Q81" i="8"/>
  <c r="N49" i="8"/>
  <c r="J81" i="8"/>
  <c r="J91" i="8"/>
  <c r="L15" i="8"/>
  <c r="K82" i="8"/>
  <c r="M78" i="8"/>
  <c r="Q69" i="8"/>
  <c r="Q57" i="8"/>
  <c r="Q37" i="8"/>
  <c r="Q25" i="8"/>
  <c r="K91" i="8"/>
  <c r="K134" i="8"/>
  <c r="K191" i="8"/>
  <c r="K210" i="8"/>
  <c r="K227" i="8"/>
  <c r="O72" i="8"/>
  <c r="K83" i="8"/>
  <c r="K67" i="8"/>
  <c r="Q62" i="8"/>
  <c r="Q53" i="8"/>
  <c r="K50" i="8"/>
  <c r="Q46" i="8"/>
  <c r="Q41" i="8"/>
  <c r="K35" i="8"/>
  <c r="O30" i="8"/>
  <c r="O21" i="8"/>
  <c r="O16" i="8"/>
  <c r="K107" i="8"/>
  <c r="K147" i="8"/>
  <c r="K99" i="8"/>
  <c r="K143" i="8"/>
  <c r="K161" i="8"/>
  <c r="K176" i="8"/>
  <c r="K163" i="8"/>
  <c r="K187" i="8"/>
  <c r="K202" i="8"/>
  <c r="K199" i="8"/>
  <c r="K216" i="8"/>
  <c r="K235" i="8"/>
  <c r="O87" i="8"/>
  <c r="P85" i="8"/>
  <c r="J34" i="8"/>
  <c r="N86" i="8"/>
  <c r="N72" i="8"/>
  <c r="N65" i="8"/>
  <c r="J88" i="8"/>
  <c r="J161" i="8"/>
  <c r="J16" i="8"/>
  <c r="J33" i="8"/>
  <c r="J43" i="8"/>
  <c r="J49" i="8"/>
  <c r="J59" i="8"/>
  <c r="J65" i="8"/>
  <c r="J75" i="8"/>
  <c r="J26" i="8"/>
  <c r="J17" i="8"/>
  <c r="J15" i="8"/>
  <c r="J31" i="8"/>
  <c r="L215" i="8"/>
  <c r="L31" i="8"/>
  <c r="L27" i="8"/>
  <c r="L24" i="8"/>
  <c r="L17" i="8"/>
  <c r="L232" i="8"/>
  <c r="L223" i="8"/>
  <c r="L216" i="8"/>
  <c r="L222" i="8"/>
  <c r="L203" i="8"/>
  <c r="L210" i="8"/>
  <c r="L201" i="8"/>
  <c r="L194" i="8"/>
  <c r="L190" i="8"/>
  <c r="L181" i="8"/>
  <c r="L174" i="8"/>
  <c r="L166" i="8"/>
  <c r="L187" i="8"/>
  <c r="L163" i="8"/>
  <c r="L147" i="8"/>
  <c r="L107" i="8"/>
  <c r="L157" i="8"/>
  <c r="L150" i="8"/>
  <c r="L141" i="8"/>
  <c r="L134" i="8"/>
  <c r="L94" i="8"/>
  <c r="L30" i="8"/>
  <c r="L34" i="8"/>
  <c r="L37" i="8"/>
  <c r="L41" i="8"/>
  <c r="L48" i="8"/>
  <c r="L51" i="8"/>
  <c r="L55" i="8"/>
  <c r="L62" i="8"/>
  <c r="L66" i="8"/>
  <c r="L69" i="8"/>
  <c r="L73" i="8"/>
  <c r="L80" i="8"/>
  <c r="L83" i="8"/>
  <c r="N221" i="8"/>
  <c r="N81" i="8"/>
  <c r="N90" i="8"/>
  <c r="N26" i="8"/>
  <c r="N22" i="8"/>
  <c r="N15" i="8"/>
  <c r="N235" i="8"/>
  <c r="N219" i="8"/>
  <c r="N233" i="8"/>
  <c r="N226" i="8"/>
  <c r="N217" i="8"/>
  <c r="N207" i="8"/>
  <c r="N200" i="8"/>
  <c r="N206" i="8"/>
  <c r="N197" i="8"/>
  <c r="N190" i="8"/>
  <c r="N181" i="8"/>
  <c r="N174" i="8"/>
  <c r="M85" i="8"/>
  <c r="O82" i="8"/>
  <c r="Q80" i="8"/>
  <c r="Q73" i="8"/>
  <c r="O71" i="8"/>
  <c r="Q67" i="8"/>
  <c r="O66" i="8"/>
  <c r="M64" i="8"/>
  <c r="O55" i="8"/>
  <c r="Q51" i="8"/>
  <c r="O50" i="8"/>
  <c r="M48" i="8"/>
  <c r="O39" i="8"/>
  <c r="Q35" i="8"/>
  <c r="O34" i="8"/>
  <c r="M32" i="8"/>
  <c r="K30" i="8"/>
  <c r="Q23" i="8"/>
  <c r="K21" i="8"/>
  <c r="M18" i="8"/>
  <c r="K88" i="8"/>
  <c r="K95" i="8"/>
  <c r="K104" i="8"/>
  <c r="K135" i="8"/>
  <c r="K144" i="8"/>
  <c r="K151" i="8"/>
  <c r="K94" i="8"/>
  <c r="K103" i="8"/>
  <c r="K139" i="8"/>
  <c r="K150" i="8"/>
  <c r="K157" i="8"/>
  <c r="K170" i="8"/>
  <c r="K179" i="8"/>
  <c r="K160" i="8"/>
  <c r="K167" i="8"/>
  <c r="K175" i="8"/>
  <c r="K184" i="8"/>
  <c r="K192" i="8"/>
  <c r="K195" i="8"/>
  <c r="K219" i="8"/>
  <c r="K232" i="8"/>
  <c r="Q86" i="8"/>
  <c r="O79" i="8"/>
  <c r="O75" i="8"/>
  <c r="K65" i="8"/>
  <c r="O56" i="8"/>
  <c r="K40" i="8"/>
  <c r="K24" i="8"/>
  <c r="N134" i="8"/>
  <c r="J104" i="8"/>
  <c r="J207" i="8"/>
  <c r="J83" i="8"/>
  <c r="J66" i="8"/>
  <c r="J51" i="8"/>
  <c r="J32" i="8"/>
  <c r="J19" i="8"/>
  <c r="N176" i="8"/>
  <c r="J169" i="8"/>
  <c r="J190" i="8"/>
  <c r="J221" i="8"/>
  <c r="K224" i="8"/>
  <c r="K231" i="8"/>
  <c r="K89" i="8"/>
  <c r="K81" i="8"/>
  <c r="K79" i="8"/>
  <c r="K75" i="8"/>
  <c r="O70" i="8"/>
  <c r="O63" i="8"/>
  <c r="M58" i="8"/>
  <c r="K54" i="8"/>
  <c r="K49" i="8"/>
  <c r="O22" i="8"/>
  <c r="K72" i="8"/>
  <c r="K70" i="8"/>
  <c r="Q65" i="8"/>
  <c r="J64" i="8"/>
  <c r="J57" i="8"/>
  <c r="J55" i="8"/>
  <c r="J53" i="8"/>
  <c r="N48" i="8"/>
  <c r="N46" i="8"/>
  <c r="K43" i="8"/>
  <c r="O38" i="8"/>
  <c r="K33" i="8"/>
  <c r="O31" i="8"/>
  <c r="J25" i="8"/>
  <c r="J23" i="8"/>
  <c r="J21" i="8"/>
  <c r="K17" i="8"/>
  <c r="O15" i="8"/>
  <c r="N224" i="8"/>
  <c r="J89" i="8"/>
  <c r="J150" i="8"/>
  <c r="J210" i="8"/>
  <c r="J224" i="8"/>
  <c r="J18" i="8"/>
  <c r="J30" i="8"/>
  <c r="J72" i="8"/>
  <c r="J62" i="8"/>
  <c r="O102" i="7"/>
  <c r="M99" i="7"/>
  <c r="O91" i="7"/>
  <c r="O87" i="7"/>
  <c r="O83" i="7"/>
  <c r="L43" i="5"/>
  <c r="J138" i="5"/>
  <c r="J150" i="5"/>
  <c r="J177" i="5"/>
  <c r="J194" i="5"/>
  <c r="J183" i="5"/>
  <c r="J202" i="5"/>
  <c r="J199" i="5"/>
  <c r="J217" i="5"/>
  <c r="J219" i="5"/>
  <c r="P56" i="5"/>
  <c r="P48" i="5"/>
  <c r="J47" i="5"/>
  <c r="P54" i="5"/>
  <c r="P49" i="5"/>
  <c r="J106" i="5"/>
  <c r="J107" i="5"/>
  <c r="L39" i="5"/>
  <c r="L134" i="5"/>
  <c r="J105" i="5"/>
  <c r="J102" i="5"/>
  <c r="J49" i="5"/>
  <c r="J54" i="5"/>
  <c r="J46" i="5"/>
  <c r="J50" i="5"/>
  <c r="J55" i="5"/>
  <c r="J234" i="5"/>
  <c r="J225" i="5"/>
  <c r="J233" i="5"/>
  <c r="J222" i="5"/>
  <c r="J211" i="5"/>
  <c r="J216" i="5"/>
  <c r="J207" i="5"/>
  <c r="J198" i="5"/>
  <c r="J179" i="5"/>
  <c r="J170" i="5"/>
  <c r="J161" i="5"/>
  <c r="J190" i="5"/>
  <c r="J182" i="5"/>
  <c r="J162" i="5"/>
  <c r="J154" i="5"/>
  <c r="J145" i="5"/>
  <c r="J139" i="5"/>
  <c r="J136" i="5"/>
  <c r="J158" i="5"/>
  <c r="J153" i="5"/>
  <c r="J147" i="5"/>
  <c r="J144" i="5"/>
  <c r="J135" i="5"/>
  <c r="J87" i="5"/>
  <c r="J83" i="5"/>
  <c r="J80" i="5"/>
  <c r="J73" i="5"/>
  <c r="J69" i="5"/>
  <c r="J66" i="5"/>
  <c r="J62" i="5"/>
  <c r="J41" i="5"/>
  <c r="J37" i="5"/>
  <c r="J90" i="5"/>
  <c r="J86" i="5"/>
  <c r="J79" i="5"/>
  <c r="J75" i="5"/>
  <c r="J72" i="5"/>
  <c r="J65" i="5"/>
  <c r="P97" i="5"/>
  <c r="P99" i="5"/>
  <c r="P107" i="5"/>
  <c r="P94" i="5"/>
  <c r="P98" i="5"/>
  <c r="P103" i="5"/>
  <c r="P105" i="5"/>
  <c r="P106" i="5"/>
  <c r="P50" i="5"/>
  <c r="P55" i="5"/>
  <c r="P58" i="5"/>
  <c r="P59" i="5"/>
  <c r="P57" i="5"/>
  <c r="L225" i="5"/>
  <c r="L81" i="5"/>
  <c r="L71" i="5"/>
  <c r="L161" i="5"/>
  <c r="L79" i="5"/>
  <c r="L66" i="5"/>
  <c r="L185" i="5"/>
  <c r="L224" i="5"/>
  <c r="L63" i="5"/>
  <c r="L87" i="5"/>
  <c r="L135" i="5"/>
  <c r="L163" i="5"/>
  <c r="L222" i="5"/>
  <c r="L126" i="5"/>
  <c r="L38" i="5"/>
  <c r="L74" i="5"/>
  <c r="L91" i="5"/>
  <c r="L64" i="5"/>
  <c r="L80" i="5"/>
  <c r="L142" i="5"/>
  <c r="L150" i="5"/>
  <c r="L175" i="5"/>
  <c r="L72" i="5"/>
  <c r="L90" i="5"/>
  <c r="L41" i="5"/>
  <c r="L78" i="5"/>
  <c r="L145" i="5"/>
  <c r="L158" i="5"/>
  <c r="L159" i="5"/>
  <c r="L209" i="5"/>
  <c r="L104" i="5"/>
  <c r="N99" i="5"/>
  <c r="N98" i="5"/>
  <c r="N97" i="5"/>
  <c r="J130" i="5"/>
  <c r="J94" i="5"/>
  <c r="J97" i="5"/>
  <c r="J95" i="5"/>
  <c r="J96" i="5"/>
  <c r="J99" i="5"/>
  <c r="J48" i="5"/>
  <c r="J51" i="5"/>
  <c r="J53" i="5"/>
  <c r="J57" i="5"/>
  <c r="J59" i="5"/>
  <c r="J235" i="5"/>
  <c r="J232" i="5"/>
  <c r="J221" i="5"/>
  <c r="J224" i="5"/>
  <c r="J210" i="5"/>
  <c r="J206" i="5"/>
  <c r="J201" i="5"/>
  <c r="J218" i="5"/>
  <c r="J214" i="5"/>
  <c r="J209" i="5"/>
  <c r="J203" i="5"/>
  <c r="J200" i="5"/>
  <c r="J191" i="5"/>
  <c r="J185" i="5"/>
  <c r="J181" i="5"/>
  <c r="J178" i="5"/>
  <c r="J174" i="5"/>
  <c r="J171" i="5"/>
  <c r="J168" i="5"/>
  <c r="J195" i="5"/>
  <c r="J192" i="5"/>
  <c r="J187" i="5"/>
  <c r="J184" i="5"/>
  <c r="J175" i="5"/>
  <c r="J169" i="5"/>
  <c r="J163" i="5"/>
  <c r="J160" i="5"/>
  <c r="J155" i="5"/>
  <c r="J152" i="5"/>
  <c r="N96" i="5"/>
  <c r="N103" i="5"/>
  <c r="N105" i="5"/>
  <c r="N107" i="5"/>
  <c r="N102" i="5"/>
  <c r="N106" i="5"/>
  <c r="N49" i="5"/>
  <c r="N50" i="5"/>
  <c r="N54" i="5"/>
  <c r="N55" i="5"/>
  <c r="N58" i="5"/>
  <c r="N46" i="5"/>
  <c r="N47" i="5"/>
  <c r="N56" i="5"/>
  <c r="L137" i="5"/>
  <c r="L193" i="5"/>
  <c r="L208" i="5"/>
  <c r="L221" i="5"/>
  <c r="L97" i="5"/>
  <c r="L210" i="5"/>
  <c r="L46" i="5"/>
  <c r="L223" i="5"/>
  <c r="L51" i="5"/>
  <c r="L130" i="5"/>
  <c r="L129" i="5"/>
  <c r="L127" i="5"/>
  <c r="L56" i="5"/>
  <c r="L105" i="5"/>
  <c r="L107" i="5"/>
  <c r="L99" i="5"/>
  <c r="L106" i="5"/>
  <c r="L49" i="5"/>
  <c r="L54" i="5"/>
  <c r="L53" i="5"/>
  <c r="L230" i="5"/>
  <c r="L219" i="5"/>
  <c r="L227" i="5"/>
  <c r="L217" i="5"/>
  <c r="L206" i="5"/>
  <c r="L197" i="5"/>
  <c r="L207" i="5"/>
  <c r="L200" i="5"/>
  <c r="L191" i="5"/>
  <c r="L192" i="5"/>
  <c r="L181" i="5"/>
  <c r="L96" i="5"/>
  <c r="L98" i="5"/>
  <c r="L95" i="5"/>
  <c r="L55" i="5"/>
  <c r="L58" i="5"/>
  <c r="L47" i="5"/>
  <c r="L50" i="5"/>
  <c r="L235" i="5"/>
  <c r="L233" i="5"/>
  <c r="L226" i="5"/>
  <c r="L218" i="5"/>
  <c r="L211" i="5"/>
  <c r="L214" i="5"/>
  <c r="L198" i="5"/>
  <c r="L190" i="5"/>
  <c r="L179" i="5"/>
  <c r="L171" i="5"/>
  <c r="L186" i="5"/>
  <c r="L177" i="5"/>
  <c r="L167" i="5"/>
  <c r="L160" i="5"/>
  <c r="L152" i="5"/>
  <c r="L143" i="5"/>
  <c r="L136" i="5"/>
  <c r="L151" i="5"/>
  <c r="L144" i="5"/>
  <c r="L174" i="5"/>
  <c r="L166" i="5"/>
  <c r="L169" i="5"/>
  <c r="L154" i="5"/>
  <c r="L138" i="5"/>
  <c r="L146" i="5"/>
  <c r="L89" i="5"/>
  <c r="L82" i="5"/>
  <c r="L73" i="5"/>
  <c r="L131" i="5"/>
  <c r="L102" i="5"/>
  <c r="L59" i="5"/>
  <c r="L234" i="5"/>
  <c r="L231" i="5"/>
  <c r="L216" i="5"/>
  <c r="L201" i="5"/>
  <c r="L203" i="5"/>
  <c r="L195" i="5"/>
  <c r="L94" i="5"/>
  <c r="L103" i="5"/>
  <c r="L57" i="5"/>
  <c r="L48" i="5"/>
  <c r="L232" i="5"/>
  <c r="L215" i="5"/>
  <c r="L199" i="5"/>
  <c r="L202" i="5"/>
  <c r="L194" i="5"/>
  <c r="L176" i="5"/>
  <c r="L168" i="5"/>
  <c r="L182" i="5"/>
  <c r="L155" i="5"/>
  <c r="L139" i="5"/>
  <c r="L147" i="5"/>
  <c r="L187" i="5"/>
  <c r="L162" i="5"/>
  <c r="L153" i="5"/>
  <c r="L85" i="5"/>
  <c r="L69" i="5"/>
  <c r="L62" i="5"/>
  <c r="L37" i="5"/>
  <c r="L86" i="5"/>
  <c r="L75" i="5"/>
  <c r="L65" i="5"/>
  <c r="L40" i="5"/>
  <c r="L178" i="5"/>
  <c r="L170" i="5"/>
  <c r="L184" i="5"/>
  <c r="L157" i="5"/>
  <c r="L141" i="5"/>
  <c r="L83" i="5"/>
  <c r="L67" i="5"/>
  <c r="L88" i="5"/>
  <c r="L70" i="5"/>
  <c r="L42" i="5"/>
  <c r="L183" i="5"/>
  <c r="P105" i="4"/>
  <c r="P235" i="4"/>
  <c r="P65" i="4"/>
  <c r="P99" i="4"/>
  <c r="P66" i="4"/>
  <c r="P199" i="4"/>
  <c r="P107" i="4"/>
  <c r="P147" i="4"/>
  <c r="P17" i="4"/>
  <c r="P225" i="4"/>
  <c r="P226" i="4"/>
  <c r="P211" i="4"/>
  <c r="P207" i="4"/>
  <c r="P181" i="4"/>
  <c r="N203" i="4"/>
  <c r="N74" i="4"/>
  <c r="N160" i="4"/>
  <c r="N53" i="4"/>
  <c r="N217" i="4"/>
  <c r="N80" i="4"/>
  <c r="N35" i="4"/>
  <c r="N143" i="4"/>
  <c r="N163" i="4"/>
  <c r="N232" i="4"/>
  <c r="N56" i="4"/>
  <c r="N134" i="4"/>
  <c r="N138" i="4"/>
  <c r="N192" i="4"/>
  <c r="N182" i="4"/>
  <c r="N144" i="4"/>
  <c r="N154" i="4"/>
  <c r="N22" i="4"/>
  <c r="N38" i="4"/>
  <c r="N54" i="4"/>
  <c r="N70" i="4"/>
  <c r="N86" i="4"/>
  <c r="N219" i="4"/>
  <c r="N208" i="4"/>
  <c r="N218" i="4"/>
  <c r="M198" i="4"/>
  <c r="M56" i="4"/>
  <c r="M30" i="4"/>
  <c r="M26" i="4"/>
  <c r="M50" i="4"/>
  <c r="M157" i="4"/>
  <c r="M234" i="4"/>
  <c r="M89" i="4"/>
  <c r="M48" i="4"/>
  <c r="M144" i="4"/>
  <c r="M62" i="4"/>
  <c r="M192" i="4"/>
  <c r="M152" i="4"/>
  <c r="M203" i="4"/>
  <c r="M72" i="4"/>
  <c r="M226" i="4"/>
  <c r="M217" i="4"/>
  <c r="M183" i="4"/>
  <c r="M143" i="4"/>
  <c r="M74" i="4"/>
  <c r="M158" i="4"/>
  <c r="M78" i="4"/>
  <c r="M214" i="4"/>
  <c r="M105" i="4"/>
  <c r="M135" i="4"/>
  <c r="M21" i="4"/>
  <c r="M53" i="4"/>
  <c r="M80" i="4"/>
  <c r="M15" i="4"/>
  <c r="M58" i="4"/>
  <c r="M225" i="4"/>
  <c r="M191" i="4"/>
  <c r="M150" i="4"/>
  <c r="M102" i="4"/>
  <c r="M194" i="4"/>
  <c r="M162" i="4"/>
  <c r="M137" i="4"/>
  <c r="P187" i="4"/>
  <c r="P145" i="4"/>
  <c r="P30" i="4"/>
  <c r="P72" i="4"/>
  <c r="N31" i="4"/>
  <c r="N202" i="4"/>
  <c r="N16" i="4"/>
  <c r="N200" i="4"/>
  <c r="N139" i="4"/>
  <c r="N105" i="4"/>
  <c r="P192" i="4"/>
  <c r="P208" i="4"/>
  <c r="N222" i="4"/>
  <c r="N101" i="4"/>
  <c r="J73" i="4"/>
  <c r="J41" i="4"/>
  <c r="J99" i="4"/>
  <c r="J185" i="4"/>
  <c r="P131" i="4"/>
  <c r="P214" i="4"/>
  <c r="P203" i="4"/>
  <c r="P73" i="4"/>
  <c r="P26" i="4"/>
  <c r="P230" i="4"/>
  <c r="P142" i="4"/>
  <c r="P98" i="4"/>
  <c r="P46" i="4"/>
  <c r="P78" i="4"/>
  <c r="P160" i="4"/>
  <c r="P58" i="4"/>
  <c r="P74" i="4"/>
  <c r="P88" i="4"/>
  <c r="P86" i="4"/>
  <c r="N131" i="4"/>
  <c r="N225" i="4"/>
  <c r="N95" i="4"/>
  <c r="N26" i="4"/>
  <c r="N58" i="4"/>
  <c r="N90" i="4"/>
  <c r="N199" i="4"/>
  <c r="N194" i="4"/>
  <c r="N184" i="4"/>
  <c r="N146" i="4"/>
  <c r="N155" i="4"/>
  <c r="N99" i="4"/>
  <c r="N46" i="4"/>
  <c r="N62" i="4"/>
  <c r="N89" i="4"/>
  <c r="N234" i="4"/>
  <c r="N221" i="4"/>
  <c r="N226" i="4"/>
  <c r="N210" i="4"/>
  <c r="N207" i="4"/>
  <c r="N191" i="4"/>
  <c r="N83" i="4"/>
  <c r="N71" i="4"/>
  <c r="N64" i="4"/>
  <c r="N51" i="4"/>
  <c r="N39" i="4"/>
  <c r="N32" i="4"/>
  <c r="N19" i="4"/>
  <c r="N96" i="4"/>
  <c r="N136" i="4"/>
  <c r="N152" i="4"/>
  <c r="N102" i="4"/>
  <c r="N142" i="4"/>
  <c r="N158" i="4"/>
  <c r="N187" i="4"/>
  <c r="N190" i="4"/>
  <c r="N195" i="4"/>
  <c r="N211" i="4"/>
  <c r="N227" i="4"/>
  <c r="N223" i="4"/>
  <c r="N91" i="4"/>
  <c r="N79" i="4"/>
  <c r="N72" i="4"/>
  <c r="N59" i="4"/>
  <c r="N47" i="4"/>
  <c r="N40" i="4"/>
  <c r="N27" i="4"/>
  <c r="N94" i="4"/>
  <c r="N150" i="4"/>
  <c r="N147" i="4"/>
  <c r="N186" i="4"/>
  <c r="N41" i="4"/>
  <c r="M88" i="4"/>
  <c r="M32" i="4"/>
  <c r="M141" i="4"/>
  <c r="M40" i="4"/>
  <c r="M219" i="4"/>
  <c r="M224" i="4"/>
  <c r="M185" i="4"/>
  <c r="M64" i="4"/>
  <c r="M209" i="4"/>
  <c r="M34" i="4"/>
  <c r="O62" i="4"/>
  <c r="O55" i="4"/>
  <c r="O46" i="4"/>
  <c r="O39" i="4"/>
  <c r="O30" i="4"/>
  <c r="O23" i="4"/>
  <c r="O99" i="4"/>
  <c r="O141" i="4"/>
  <c r="O159" i="4"/>
  <c r="O177" i="4"/>
  <c r="O194" i="4"/>
  <c r="O211" i="4"/>
  <c r="O207" i="4"/>
  <c r="O223" i="4"/>
  <c r="O222" i="4"/>
  <c r="O67" i="4"/>
  <c r="O50" i="4"/>
  <c r="O32" i="4"/>
  <c r="O107" i="4"/>
  <c r="O98" i="4"/>
  <c r="O150" i="4"/>
  <c r="O176" i="4"/>
  <c r="O160" i="4"/>
  <c r="O186" i="4"/>
  <c r="O199" i="4"/>
  <c r="O198" i="4"/>
  <c r="O217" i="4"/>
  <c r="O230" i="4"/>
  <c r="O86" i="4"/>
  <c r="O70" i="4"/>
  <c r="O54" i="4"/>
  <c r="O38" i="4"/>
  <c r="O22" i="4"/>
  <c r="K64" i="4"/>
  <c r="K16" i="4"/>
  <c r="K143" i="4"/>
  <c r="K191" i="4"/>
  <c r="K192" i="4"/>
  <c r="K203" i="4"/>
  <c r="K222" i="4"/>
  <c r="K49" i="4"/>
  <c r="K73" i="4"/>
  <c r="K41" i="4"/>
  <c r="K95" i="4"/>
  <c r="K151" i="4"/>
  <c r="K145" i="4"/>
  <c r="K193" i="4"/>
  <c r="K210" i="4"/>
  <c r="K221" i="4"/>
  <c r="K91" i="4"/>
  <c r="K88" i="4"/>
  <c r="K56" i="4"/>
  <c r="K27" i="4"/>
  <c r="P182" i="4"/>
  <c r="P34" i="4"/>
  <c r="P151" i="4"/>
  <c r="P49" i="4"/>
  <c r="P81" i="4"/>
  <c r="P62" i="4"/>
  <c r="P154" i="4"/>
  <c r="P215" i="4"/>
  <c r="P179" i="4"/>
  <c r="P63" i="4"/>
  <c r="N141" i="4"/>
  <c r="N206" i="4"/>
  <c r="N179" i="4"/>
  <c r="N107" i="4"/>
  <c r="N24" i="4"/>
  <c r="N43" i="4"/>
  <c r="N63" i="4"/>
  <c r="N88" i="4"/>
  <c r="N174" i="4"/>
  <c r="N103" i="4"/>
  <c r="N23" i="4"/>
  <c r="N48" i="4"/>
  <c r="N67" i="4"/>
  <c r="N87" i="4"/>
  <c r="N216" i="4"/>
  <c r="N233" i="4"/>
  <c r="P227" i="4"/>
  <c r="N69" i="4"/>
  <c r="N18" i="4"/>
  <c r="N106" i="4"/>
  <c r="N178" i="4"/>
  <c r="N231" i="4"/>
  <c r="N42" i="4"/>
  <c r="N151" i="4"/>
  <c r="M175" i="4"/>
  <c r="M221" i="4"/>
  <c r="J103" i="4"/>
  <c r="J197" i="4"/>
  <c r="J159" i="4"/>
  <c r="J163" i="4"/>
  <c r="J81" i="4"/>
  <c r="J43" i="4"/>
  <c r="J22" i="4"/>
  <c r="J80" i="4"/>
  <c r="J64" i="4"/>
  <c r="J39" i="4"/>
  <c r="J19" i="4"/>
  <c r="J101" i="4"/>
  <c r="J102" i="4"/>
  <c r="J144" i="4"/>
  <c r="J162" i="4"/>
  <c r="J198" i="4"/>
  <c r="J216" i="4"/>
  <c r="J218" i="4"/>
  <c r="J235" i="4"/>
  <c r="J31" i="4"/>
  <c r="J91" i="4"/>
  <c r="J65" i="4"/>
  <c r="J27" i="4"/>
  <c r="J82" i="4"/>
  <c r="J66" i="4"/>
  <c r="J50" i="4"/>
  <c r="J34" i="4"/>
  <c r="J18" i="4"/>
  <c r="J145" i="4"/>
  <c r="J142" i="4"/>
  <c r="J161" i="4"/>
  <c r="J211" i="4"/>
  <c r="L157" i="4"/>
  <c r="L223" i="4"/>
  <c r="P31" i="4"/>
  <c r="N201" i="4"/>
  <c r="N177" i="4"/>
  <c r="M87" i="4"/>
  <c r="N73" i="4"/>
  <c r="Q131" i="4"/>
  <c r="Q22" i="4"/>
  <c r="Q38" i="4"/>
  <c r="Q54" i="4"/>
  <c r="Q70" i="4"/>
  <c r="Q86" i="4"/>
  <c r="Q222" i="4"/>
  <c r="Q232" i="4"/>
  <c r="Q223" i="4"/>
  <c r="Q216" i="4"/>
  <c r="Q207" i="4"/>
  <c r="Q200" i="4"/>
  <c r="Q206" i="4"/>
  <c r="Q197" i="4"/>
  <c r="Q190" i="4"/>
  <c r="Q182" i="4"/>
  <c r="Q179" i="4"/>
  <c r="Q155" i="4"/>
  <c r="Q139" i="4"/>
  <c r="Q99" i="4"/>
  <c r="Q158" i="4"/>
  <c r="Q142" i="4"/>
  <c r="Q102" i="4"/>
  <c r="Q19" i="4"/>
  <c r="Q25" i="4"/>
  <c r="Q37" i="4"/>
  <c r="Q41" i="4"/>
  <c r="Q53" i="4"/>
  <c r="Q57" i="4"/>
  <c r="Q69" i="4"/>
  <c r="Q73" i="4"/>
  <c r="Q85" i="4"/>
  <c r="Q89" i="4"/>
  <c r="Q47" i="4"/>
  <c r="Q63" i="4"/>
  <c r="Q227" i="4"/>
  <c r="K85" i="4"/>
  <c r="Q81" i="4"/>
  <c r="Q49" i="4"/>
  <c r="Q88" i="4"/>
  <c r="Q72" i="4"/>
  <c r="Q56" i="4"/>
  <c r="Q40" i="4"/>
  <c r="Q24" i="4"/>
  <c r="K230" i="4"/>
  <c r="K67" i="4"/>
  <c r="K50" i="4"/>
  <c r="K32" i="4"/>
  <c r="K102" i="4"/>
  <c r="K142" i="4"/>
  <c r="K158" i="4"/>
  <c r="K134" i="4"/>
  <c r="K154" i="4"/>
  <c r="K179" i="4"/>
  <c r="K162" i="4"/>
  <c r="K186" i="4"/>
  <c r="K199" i="4"/>
  <c r="K215" i="4"/>
  <c r="K232" i="4"/>
  <c r="K65" i="4"/>
  <c r="K33" i="4"/>
  <c r="K78" i="4"/>
  <c r="K69" i="4"/>
  <c r="K53" i="4"/>
  <c r="K37" i="4"/>
  <c r="K18" i="4"/>
  <c r="K104" i="4"/>
  <c r="K144" i="4"/>
  <c r="K94" i="4"/>
  <c r="K138" i="4"/>
  <c r="K155" i="4"/>
  <c r="K181" i="4"/>
  <c r="K163" i="4"/>
  <c r="K187" i="4"/>
  <c r="K201" i="4"/>
  <c r="K198" i="4"/>
  <c r="K217" i="4"/>
  <c r="K234" i="4"/>
  <c r="K231" i="4"/>
  <c r="K79" i="4"/>
  <c r="K47" i="4"/>
  <c r="K75" i="4"/>
  <c r="K59" i="4"/>
  <c r="K43" i="4"/>
  <c r="K31" i="4"/>
  <c r="K24" i="4"/>
  <c r="Q27" i="4"/>
  <c r="Q83" i="4"/>
  <c r="Q80" i="4"/>
  <c r="Q66" i="4"/>
  <c r="Q51" i="4"/>
  <c r="Q48" i="4"/>
  <c r="Q34" i="4"/>
  <c r="Q21" i="4"/>
  <c r="Q95" i="4"/>
  <c r="Q104" i="4"/>
  <c r="Q135" i="4"/>
  <c r="Q144" i="4"/>
  <c r="Q151" i="4"/>
  <c r="Q94" i="4"/>
  <c r="Q101" i="4"/>
  <c r="Q134" i="4"/>
  <c r="Q141" i="4"/>
  <c r="Q150" i="4"/>
  <c r="Q157" i="4"/>
  <c r="Q174" i="4"/>
  <c r="Q181" i="4"/>
  <c r="Q160" i="4"/>
  <c r="Q175" i="4"/>
  <c r="Q184" i="4"/>
  <c r="Q191" i="4"/>
  <c r="Q192" i="4"/>
  <c r="Q199" i="4"/>
  <c r="Q208" i="4"/>
  <c r="Q215" i="4"/>
  <c r="Q202" i="4"/>
  <c r="Q209" i="4"/>
  <c r="Q218" i="4"/>
  <c r="Q225" i="4"/>
  <c r="Q234" i="4"/>
  <c r="Q224" i="4"/>
  <c r="Q91" i="4"/>
  <c r="Q87" i="4"/>
  <c r="Q71" i="4"/>
  <c r="Q55" i="4"/>
  <c r="Q39" i="4"/>
  <c r="Q23" i="4"/>
  <c r="Q97" i="4"/>
  <c r="Q137" i="4"/>
  <c r="Q153" i="4"/>
  <c r="Q103" i="4"/>
  <c r="Q143" i="4"/>
  <c r="Q159" i="4"/>
  <c r="Q183" i="4"/>
  <c r="Q177" i="4"/>
  <c r="Q193" i="4"/>
  <c r="Q201" i="4"/>
  <c r="Q217" i="4"/>
  <c r="Q226" i="4"/>
  <c r="Q74" i="4"/>
  <c r="Q42" i="4"/>
  <c r="Q15" i="4"/>
  <c r="L88" i="4"/>
  <c r="L59" i="4"/>
  <c r="L26" i="4"/>
  <c r="L102" i="4"/>
  <c r="L161" i="4"/>
  <c r="L222" i="4"/>
  <c r="L78" i="4"/>
  <c r="L41" i="4"/>
  <c r="L101" i="4"/>
  <c r="L224" i="4"/>
  <c r="L209" i="4"/>
  <c r="L194" i="4"/>
  <c r="L147" i="4"/>
  <c r="L141" i="4"/>
  <c r="L16" i="4"/>
  <c r="L34" i="4"/>
  <c r="L51" i="4"/>
  <c r="L69" i="4"/>
  <c r="L85" i="4"/>
  <c r="L218" i="4"/>
  <c r="L185" i="4"/>
  <c r="L182" i="4"/>
  <c r="L142" i="4"/>
  <c r="L152" i="4"/>
  <c r="L96" i="4"/>
  <c r="L33" i="4"/>
  <c r="L70" i="4"/>
  <c r="L79" i="4"/>
  <c r="L81" i="4"/>
  <c r="L104" i="4"/>
  <c r="L144" i="4"/>
  <c r="K214" i="4"/>
  <c r="L203" i="4"/>
  <c r="L179" i="4"/>
  <c r="L160" i="4"/>
  <c r="N25" i="4"/>
  <c r="N82" i="4"/>
  <c r="J131" i="4"/>
  <c r="J215" i="4"/>
  <c r="J15" i="4"/>
  <c r="J230" i="4"/>
  <c r="J219" i="4"/>
  <c r="J226" i="4"/>
  <c r="J217" i="4"/>
  <c r="J208" i="4"/>
  <c r="J199" i="4"/>
  <c r="J209" i="4"/>
  <c r="J200" i="4"/>
  <c r="J191" i="4"/>
  <c r="J190" i="4"/>
  <c r="J181" i="4"/>
  <c r="J174" i="4"/>
  <c r="J184" i="4"/>
  <c r="J175" i="4"/>
  <c r="J146" i="4"/>
  <c r="J137" i="4"/>
  <c r="J104" i="4"/>
  <c r="J157" i="4"/>
  <c r="J150" i="4"/>
  <c r="J139" i="4"/>
  <c r="J105" i="4"/>
  <c r="J96" i="4"/>
  <c r="J143" i="4"/>
  <c r="J231" i="4"/>
  <c r="J151" i="4"/>
  <c r="J47" i="4"/>
  <c r="J86" i="4"/>
  <c r="J75" i="4"/>
  <c r="J58" i="4"/>
  <c r="J49" i="4"/>
  <c r="J40" i="4"/>
  <c r="J26" i="4"/>
  <c r="J83" i="4"/>
  <c r="J67" i="4"/>
  <c r="J55" i="4"/>
  <c r="J48" i="4"/>
  <c r="J35" i="4"/>
  <c r="J23" i="4"/>
  <c r="J16" i="4"/>
  <c r="J98" i="4"/>
  <c r="J141" i="4"/>
  <c r="J152" i="4"/>
  <c r="J97" i="4"/>
  <c r="J106" i="4"/>
  <c r="J147" i="4"/>
  <c r="J158" i="4"/>
  <c r="J177" i="4"/>
  <c r="J186" i="4"/>
  <c r="J176" i="4"/>
  <c r="J183" i="4"/>
  <c r="J192" i="4"/>
  <c r="J193" i="4"/>
  <c r="J202" i="4"/>
  <c r="J201" i="4"/>
  <c r="J210" i="4"/>
  <c r="J233" i="4"/>
  <c r="J221" i="4"/>
  <c r="J232" i="4"/>
  <c r="J63" i="4"/>
  <c r="J17" i="4"/>
  <c r="J107" i="4"/>
  <c r="J88" i="4"/>
  <c r="J70" i="4"/>
  <c r="J59" i="4"/>
  <c r="J42" i="4"/>
  <c r="J33" i="4"/>
  <c r="J24" i="4"/>
  <c r="J85" i="4"/>
  <c r="J78" i="4"/>
  <c r="J69" i="4"/>
  <c r="J62" i="4"/>
  <c r="J53" i="4"/>
  <c r="J46" i="4"/>
  <c r="J37" i="4"/>
  <c r="J30" i="4"/>
  <c r="J21" i="4"/>
  <c r="J136" i="4"/>
  <c r="J154" i="4"/>
  <c r="J178" i="4"/>
  <c r="J194" i="4"/>
  <c r="J203" i="4"/>
  <c r="J222" i="4"/>
  <c r="J225" i="4"/>
  <c r="J223" i="4"/>
  <c r="L131" i="4"/>
  <c r="L235" i="4"/>
  <c r="L219" i="4"/>
  <c r="L227" i="4"/>
  <c r="L216" i="4"/>
  <c r="L210" i="4"/>
  <c r="L201" i="4"/>
  <c r="L214" i="4"/>
  <c r="L198" i="4"/>
  <c r="L190" i="4"/>
  <c r="L184" i="4"/>
  <c r="L175" i="4"/>
  <c r="L151" i="4"/>
  <c r="L135" i="4"/>
  <c r="L95" i="4"/>
  <c r="L154" i="4"/>
  <c r="L145" i="4"/>
  <c r="L138" i="4"/>
  <c r="L105" i="4"/>
  <c r="L98" i="4"/>
  <c r="L18" i="4"/>
  <c r="L21" i="4"/>
  <c r="L25" i="4"/>
  <c r="L32" i="4"/>
  <c r="L35" i="4"/>
  <c r="L39" i="4"/>
  <c r="L46" i="4"/>
  <c r="L50" i="4"/>
  <c r="L53" i="4"/>
  <c r="L57" i="4"/>
  <c r="L64" i="4"/>
  <c r="L67" i="4"/>
  <c r="L71" i="4"/>
  <c r="L80" i="4"/>
  <c r="L83" i="4"/>
  <c r="L87" i="4"/>
  <c r="L234" i="4"/>
  <c r="L221" i="4"/>
  <c r="L233" i="4"/>
  <c r="L226" i="4"/>
  <c r="L217" i="4"/>
  <c r="L208" i="4"/>
  <c r="L199" i="4"/>
  <c r="L200" i="4"/>
  <c r="L191" i="4"/>
  <c r="L181" i="4"/>
  <c r="L174" i="4"/>
  <c r="L192" i="4"/>
  <c r="L186" i="4"/>
  <c r="L177" i="4"/>
  <c r="L162" i="4"/>
  <c r="L153" i="4"/>
  <c r="L146" i="4"/>
  <c r="L137" i="4"/>
  <c r="L106" i="4"/>
  <c r="L97" i="4"/>
  <c r="L155" i="4"/>
  <c r="L139" i="4"/>
  <c r="L99" i="4"/>
  <c r="L17" i="4"/>
  <c r="L24" i="4"/>
  <c r="L27" i="4"/>
  <c r="L31" i="4"/>
  <c r="L38" i="4"/>
  <c r="L42" i="4"/>
  <c r="L49" i="4"/>
  <c r="L54" i="4"/>
  <c r="L58" i="4"/>
  <c r="L65" i="4"/>
  <c r="L72" i="4"/>
  <c r="M24" i="4"/>
  <c r="M136" i="4"/>
  <c r="M83" i="4"/>
  <c r="M66" i="4"/>
  <c r="K83" i="4"/>
  <c r="K80" i="4"/>
  <c r="K66" i="4"/>
  <c r="K51" i="4"/>
  <c r="K48" i="4"/>
  <c r="K34" i="4"/>
  <c r="K21" i="4"/>
  <c r="K97" i="4"/>
  <c r="K106" i="4"/>
  <c r="K137" i="4"/>
  <c r="K146" i="4"/>
  <c r="K153" i="4"/>
  <c r="K96" i="4"/>
  <c r="K103" i="4"/>
  <c r="K139" i="4"/>
  <c r="K150" i="4"/>
  <c r="K157" i="4"/>
  <c r="K176" i="4"/>
  <c r="K183" i="4"/>
  <c r="K182" i="4"/>
  <c r="K195" i="4"/>
  <c r="K211" i="4"/>
  <c r="K200" i="4"/>
  <c r="K207" i="4"/>
  <c r="K216" i="4"/>
  <c r="K223" i="4"/>
  <c r="K235" i="4"/>
  <c r="K226" i="4"/>
  <c r="K233" i="4"/>
  <c r="K87" i="4"/>
  <c r="K71" i="4"/>
  <c r="K62" i="4"/>
  <c r="K55" i="4"/>
  <c r="K46" i="4"/>
  <c r="K39" i="4"/>
  <c r="K30" i="4"/>
  <c r="K19" i="4"/>
  <c r="K107" i="4"/>
  <c r="K147" i="4"/>
  <c r="K98" i="4"/>
  <c r="K105" i="4"/>
  <c r="K141" i="4"/>
  <c r="K152" i="4"/>
  <c r="K159" i="4"/>
  <c r="K178" i="4"/>
  <c r="K185" i="4"/>
  <c r="K160" i="4"/>
  <c r="K175" i="4"/>
  <c r="K184" i="4"/>
  <c r="K190" i="4"/>
  <c r="K197" i="4"/>
  <c r="K206" i="4"/>
  <c r="K202" i="4"/>
  <c r="K209" i="4"/>
  <c r="K218" i="4"/>
  <c r="K225" i="4"/>
  <c r="K227" i="4"/>
  <c r="K90" i="4"/>
  <c r="K86" i="4"/>
  <c r="K74" i="4"/>
  <c r="K70" i="4"/>
  <c r="K58" i="4"/>
  <c r="K54" i="4"/>
  <c r="K42" i="4"/>
  <c r="K38" i="4"/>
  <c r="K26" i="4"/>
  <c r="K22" i="4"/>
  <c r="K15" i="4"/>
  <c r="L15" i="4"/>
  <c r="L86" i="4"/>
  <c r="L91" i="4"/>
  <c r="L74" i="4"/>
  <c r="L63" i="4"/>
  <c r="L56" i="4"/>
  <c r="L47" i="4"/>
  <c r="L40" i="4"/>
  <c r="L22" i="4"/>
  <c r="L103" i="4"/>
  <c r="L143" i="4"/>
  <c r="L159" i="4"/>
  <c r="L178" i="4"/>
  <c r="L195" i="4"/>
  <c r="L215" i="4"/>
  <c r="L230" i="4"/>
  <c r="L89" i="4"/>
  <c r="L82" i="4"/>
  <c r="L73" i="4"/>
  <c r="L66" i="4"/>
  <c r="L55" i="4"/>
  <c r="L48" i="4"/>
  <c r="L37" i="4"/>
  <c r="L30" i="4"/>
  <c r="L19" i="4"/>
  <c r="L94" i="4"/>
  <c r="L134" i="4"/>
  <c r="L150" i="4"/>
  <c r="L107" i="4"/>
  <c r="L163" i="4"/>
  <c r="L187" i="4"/>
  <c r="L176" i="4"/>
  <c r="L202" i="4"/>
  <c r="L197" i="4"/>
  <c r="L231" i="4"/>
  <c r="L232" i="4"/>
  <c r="M94" i="4"/>
  <c r="K126" i="4"/>
  <c r="M126" i="4"/>
  <c r="O126" i="4"/>
  <c r="Q126" i="4"/>
  <c r="K127" i="4"/>
  <c r="M127" i="4"/>
  <c r="O127" i="4"/>
  <c r="Q127" i="4"/>
  <c r="K128" i="4"/>
  <c r="M128" i="4"/>
  <c r="O128" i="4"/>
  <c r="Q128" i="4"/>
  <c r="K129" i="4"/>
  <c r="M129" i="4"/>
  <c r="O129" i="4"/>
  <c r="Q129" i="4"/>
  <c r="K130" i="4"/>
  <c r="M130" i="4"/>
  <c r="O130" i="4"/>
  <c r="Q130" i="4"/>
  <c r="M131" i="4"/>
  <c r="P222" i="4"/>
  <c r="J126" i="4"/>
  <c r="L126" i="4"/>
  <c r="N126" i="4"/>
  <c r="P126" i="4"/>
  <c r="J127" i="4"/>
  <c r="L127" i="4"/>
  <c r="N127" i="4"/>
  <c r="P127" i="4"/>
  <c r="J128" i="4"/>
  <c r="L128" i="4"/>
  <c r="N128" i="4"/>
  <c r="P128" i="4"/>
  <c r="J129" i="4"/>
  <c r="L129" i="4"/>
  <c r="N129" i="4"/>
  <c r="P129" i="4"/>
  <c r="J130" i="4"/>
  <c r="L130" i="4"/>
  <c r="N130" i="4"/>
  <c r="P130" i="4"/>
  <c r="O19" i="6"/>
  <c r="O35" i="6"/>
  <c r="O51" i="6"/>
  <c r="O83" i="6"/>
  <c r="O115" i="6"/>
  <c r="O139" i="6"/>
  <c r="J211" i="6"/>
  <c r="J208" i="6"/>
  <c r="J195" i="6"/>
  <c r="J209" i="6"/>
  <c r="J192" i="6"/>
  <c r="J171" i="6"/>
  <c r="J168" i="6"/>
  <c r="J161" i="6"/>
  <c r="J157" i="6"/>
  <c r="J154" i="6"/>
  <c r="J150" i="6"/>
  <c r="J167" i="6"/>
  <c r="J162" i="6"/>
  <c r="J158" i="6"/>
  <c r="J151" i="6"/>
  <c r="J147" i="6"/>
  <c r="J141" i="6"/>
  <c r="J138" i="6"/>
  <c r="J134" i="6"/>
  <c r="J117" i="6"/>
  <c r="J114" i="6"/>
  <c r="J110" i="6"/>
  <c r="J85" i="6"/>
  <c r="J82" i="6"/>
  <c r="J144" i="6"/>
  <c r="J137" i="6"/>
  <c r="J123" i="6"/>
  <c r="J120" i="6"/>
  <c r="J113" i="6"/>
  <c r="J90" i="6"/>
  <c r="J86" i="6"/>
  <c r="J79" i="6"/>
  <c r="J75" i="6"/>
  <c r="J72" i="6"/>
  <c r="J65" i="6"/>
  <c r="J58" i="6"/>
  <c r="J54" i="6"/>
  <c r="J47" i="6"/>
  <c r="J43" i="6"/>
  <c r="J40" i="6"/>
  <c r="J33" i="6"/>
  <c r="J26" i="6"/>
  <c r="J22" i="6"/>
  <c r="J80" i="6"/>
  <c r="J73" i="6"/>
  <c r="J69" i="6"/>
  <c r="J66" i="6"/>
  <c r="J62" i="6"/>
  <c r="J55" i="6"/>
  <c r="J51" i="6"/>
  <c r="J48" i="6"/>
  <c r="J41" i="6"/>
  <c r="J37" i="6"/>
  <c r="J34" i="6"/>
  <c r="J30" i="6"/>
  <c r="J23" i="6"/>
  <c r="J19" i="6"/>
  <c r="J16" i="6"/>
  <c r="J206" i="6"/>
  <c r="J207" i="6"/>
  <c r="J194" i="6"/>
  <c r="J170" i="6"/>
  <c r="J159" i="6"/>
  <c r="J152" i="6"/>
  <c r="J163" i="6"/>
  <c r="J153" i="6"/>
  <c r="J145" i="6"/>
  <c r="J136" i="6"/>
  <c r="J115" i="6"/>
  <c r="J89" i="6"/>
  <c r="J146" i="6"/>
  <c r="J118" i="6"/>
  <c r="J91" i="6"/>
  <c r="J81" i="6"/>
  <c r="J74" i="6"/>
  <c r="J63" i="6"/>
  <c r="J56" i="6"/>
  <c r="J38" i="6"/>
  <c r="J27" i="6"/>
  <c r="J17" i="6"/>
  <c r="J71" i="6"/>
  <c r="J64" i="6"/>
  <c r="J53" i="6"/>
  <c r="J46" i="6"/>
  <c r="J35" i="6"/>
  <c r="J25" i="6"/>
  <c r="J18" i="6"/>
  <c r="L15" i="6"/>
  <c r="L211" i="6"/>
  <c r="L208" i="6"/>
  <c r="L195" i="6"/>
  <c r="L207" i="6"/>
  <c r="L193" i="6"/>
  <c r="L192" i="6"/>
  <c r="L171" i="6"/>
  <c r="L168" i="6"/>
  <c r="L161" i="6"/>
  <c r="L155" i="6"/>
  <c r="L152" i="6"/>
  <c r="L169" i="6"/>
  <c r="L162" i="6"/>
  <c r="L158" i="6"/>
  <c r="L151" i="6"/>
  <c r="L210" i="6"/>
  <c r="L209" i="6"/>
  <c r="L194" i="6"/>
  <c r="L190" i="6"/>
  <c r="L166" i="6"/>
  <c r="L154" i="6"/>
  <c r="L167" i="6"/>
  <c r="L160" i="6"/>
  <c r="L145" i="6"/>
  <c r="L141" i="6"/>
  <c r="L138" i="6"/>
  <c r="L134" i="6"/>
  <c r="L119" i="6"/>
  <c r="L115" i="6"/>
  <c r="L112" i="6"/>
  <c r="L89" i="6"/>
  <c r="L85" i="6"/>
  <c r="L82" i="6"/>
  <c r="L144" i="6"/>
  <c r="L137" i="6"/>
  <c r="L122" i="6"/>
  <c r="L118" i="6"/>
  <c r="L111" i="6"/>
  <c r="L91" i="6"/>
  <c r="L88" i="6"/>
  <c r="L81" i="6"/>
  <c r="L70" i="6"/>
  <c r="L63" i="6"/>
  <c r="L59" i="6"/>
  <c r="L56" i="6"/>
  <c r="L49" i="6"/>
  <c r="L38" i="6"/>
  <c r="L31" i="6"/>
  <c r="L27" i="6"/>
  <c r="L24" i="6"/>
  <c r="L17" i="6"/>
  <c r="L71" i="6"/>
  <c r="L67" i="6"/>
  <c r="L64" i="6"/>
  <c r="L57" i="6"/>
  <c r="L53" i="6"/>
  <c r="L50" i="6"/>
  <c r="L46" i="6"/>
  <c r="L39" i="6"/>
  <c r="L35" i="6"/>
  <c r="L32" i="6"/>
  <c r="L25" i="6"/>
  <c r="L21" i="6"/>
  <c r="L14" i="6"/>
  <c r="N210" i="6"/>
  <c r="N206" i="6"/>
  <c r="N207" i="6"/>
  <c r="N193" i="6"/>
  <c r="N192" i="6"/>
  <c r="N171" i="6"/>
  <c r="N168" i="6"/>
  <c r="N161" i="6"/>
  <c r="N155" i="6"/>
  <c r="N152" i="6"/>
  <c r="N167" i="6"/>
  <c r="N163" i="6"/>
  <c r="N160" i="6"/>
  <c r="N151" i="6"/>
  <c r="N147" i="6"/>
  <c r="N143" i="6"/>
  <c r="N134" i="6"/>
  <c r="N119" i="6"/>
  <c r="N110" i="6"/>
  <c r="N87" i="6"/>
  <c r="N144" i="6"/>
  <c r="N137" i="6"/>
  <c r="N122" i="6"/>
  <c r="N118" i="6"/>
  <c r="N111" i="6"/>
  <c r="N91" i="6"/>
  <c r="N88" i="6"/>
  <c r="N81" i="6"/>
  <c r="N74" i="6"/>
  <c r="N70" i="6"/>
  <c r="N63" i="6"/>
  <c r="N59" i="6"/>
  <c r="N56" i="6"/>
  <c r="N49" i="6"/>
  <c r="N42" i="6"/>
  <c r="N38" i="6"/>
  <c r="N31" i="6"/>
  <c r="N27" i="6"/>
  <c r="N24" i="6"/>
  <c r="N17" i="6"/>
  <c r="N71" i="6"/>
  <c r="N67" i="6"/>
  <c r="N64" i="6"/>
  <c r="N57" i="6"/>
  <c r="N53" i="6"/>
  <c r="N46" i="6"/>
  <c r="N39" i="6"/>
  <c r="N35" i="6"/>
  <c r="N32" i="6"/>
  <c r="N25" i="6"/>
  <c r="N21" i="6"/>
  <c r="N18" i="6"/>
  <c r="N14" i="6"/>
  <c r="P179" i="6"/>
  <c r="P210" i="6"/>
  <c r="P206" i="6"/>
  <c r="P207" i="6"/>
  <c r="P193" i="6"/>
  <c r="P192" i="6"/>
  <c r="P171" i="6"/>
  <c r="P170" i="6"/>
  <c r="P166" i="6"/>
  <c r="P159" i="6"/>
  <c r="P155" i="6"/>
  <c r="P152" i="6"/>
  <c r="P169" i="6"/>
  <c r="P162" i="6"/>
  <c r="P158" i="6"/>
  <c r="P151" i="6"/>
  <c r="O113" i="6"/>
  <c r="O120" i="6"/>
  <c r="O123" i="6"/>
  <c r="O135" i="6"/>
  <c r="O142" i="6"/>
  <c r="O146" i="6"/>
  <c r="O150" i="6"/>
  <c r="O154" i="6"/>
  <c r="O157" i="6"/>
  <c r="O168" i="6"/>
  <c r="O171" i="6"/>
  <c r="O153" i="6"/>
  <c r="O160" i="6"/>
  <c r="O163" i="6"/>
  <c r="O167" i="6"/>
  <c r="O190" i="6"/>
  <c r="O192" i="6"/>
  <c r="O195" i="6"/>
  <c r="O208" i="6"/>
  <c r="O211" i="6"/>
  <c r="O209" i="6"/>
  <c r="M15" i="6"/>
  <c r="M22" i="6"/>
  <c r="M26" i="6"/>
  <c r="M38" i="6"/>
  <c r="M42" i="6"/>
  <c r="M54" i="6"/>
  <c r="M58" i="6"/>
  <c r="M70" i="6"/>
  <c r="M74" i="6"/>
  <c r="M18" i="6"/>
  <c r="M25" i="6"/>
  <c r="M35" i="6"/>
  <c r="M48" i="6"/>
  <c r="M57" i="6"/>
  <c r="M67" i="6"/>
  <c r="M80" i="6"/>
  <c r="M87" i="6"/>
  <c r="M114" i="6"/>
  <c r="M121" i="6"/>
  <c r="M139" i="6"/>
  <c r="M86" i="6"/>
  <c r="M142" i="6"/>
  <c r="M155" i="6"/>
  <c r="M171" i="6"/>
  <c r="M163" i="6"/>
  <c r="M192" i="6"/>
  <c r="M208" i="6"/>
  <c r="K17" i="6"/>
  <c r="K31" i="6"/>
  <c r="K49" i="6"/>
  <c r="K65" i="6"/>
  <c r="K81" i="6"/>
  <c r="K35" i="6"/>
  <c r="K55" i="6"/>
  <c r="K112" i="6"/>
  <c r="K138" i="6"/>
  <c r="K91" i="6"/>
  <c r="K135" i="6"/>
  <c r="K157" i="6"/>
  <c r="K151" i="6"/>
  <c r="K167" i="6"/>
  <c r="K194" i="6"/>
  <c r="K179" i="6"/>
  <c r="K206" i="6"/>
  <c r="K193" i="6"/>
  <c r="K163" i="6"/>
  <c r="K171" i="6"/>
  <c r="K161" i="6"/>
  <c r="K154" i="6"/>
  <c r="K144" i="6"/>
  <c r="K123" i="6"/>
  <c r="K111" i="6"/>
  <c r="K88" i="6"/>
  <c r="K141" i="6"/>
  <c r="K134" i="6"/>
  <c r="K115" i="6"/>
  <c r="K89" i="6"/>
  <c r="K82" i="6"/>
  <c r="K73" i="6"/>
  <c r="K64" i="6"/>
  <c r="K50" i="6"/>
  <c r="K39" i="6"/>
  <c r="K32" i="6"/>
  <c r="K19" i="6"/>
  <c r="K70" i="6"/>
  <c r="K54" i="6"/>
  <c r="K38" i="6"/>
  <c r="K27" i="6"/>
  <c r="K22" i="6"/>
  <c r="K15" i="6"/>
  <c r="M207" i="6"/>
  <c r="M210" i="6"/>
  <c r="M206" i="6"/>
  <c r="M194" i="6"/>
  <c r="M190" i="6"/>
  <c r="M169" i="6"/>
  <c r="M158" i="6"/>
  <c r="M153" i="6"/>
  <c r="M166" i="6"/>
  <c r="M161" i="6"/>
  <c r="M157" i="6"/>
  <c r="M150" i="6"/>
  <c r="M147" i="6"/>
  <c r="M144" i="6"/>
  <c r="M135" i="6"/>
  <c r="M123" i="6"/>
  <c r="M120" i="6"/>
  <c r="M111" i="6"/>
  <c r="M91" i="6"/>
  <c r="M88" i="6"/>
  <c r="M145" i="6"/>
  <c r="M141" i="6"/>
  <c r="M138" i="6"/>
  <c r="M134" i="6"/>
  <c r="M119" i="6"/>
  <c r="M115" i="6"/>
  <c r="M112" i="6"/>
  <c r="M89" i="6"/>
  <c r="M85" i="6"/>
  <c r="M82" i="6"/>
  <c r="M69" i="6"/>
  <c r="M66" i="6"/>
  <c r="M62" i="6"/>
  <c r="M53" i="6"/>
  <c r="M50" i="6"/>
  <c r="M46" i="6"/>
  <c r="M37" i="6"/>
  <c r="M34" i="6"/>
  <c r="M30" i="6"/>
  <c r="M23" i="6"/>
  <c r="M19" i="6"/>
  <c r="M79" i="6"/>
  <c r="M75" i="6"/>
  <c r="K26" i="6"/>
  <c r="K33" i="6"/>
  <c r="K40" i="6"/>
  <c r="K43" i="6"/>
  <c r="K47" i="6"/>
  <c r="K56" i="6"/>
  <c r="K59" i="6"/>
  <c r="K63" i="6"/>
  <c r="K72" i="6"/>
  <c r="K75" i="6"/>
  <c r="K79" i="6"/>
  <c r="K18" i="6"/>
  <c r="K21" i="6"/>
  <c r="K30" i="6"/>
  <c r="K34" i="6"/>
  <c r="K37" i="6"/>
  <c r="K41" i="6"/>
  <c r="K48" i="6"/>
  <c r="K51" i="6"/>
  <c r="K57" i="6"/>
  <c r="K62" i="6"/>
  <c r="K66" i="6"/>
  <c r="K71" i="6"/>
  <c r="K80" i="6"/>
  <c r="K83" i="6"/>
  <c r="K87" i="6"/>
  <c r="K110" i="6"/>
  <c r="K114" i="6"/>
  <c r="K117" i="6"/>
  <c r="K121" i="6"/>
  <c r="K136" i="6"/>
  <c r="K139" i="6"/>
  <c r="K143" i="6"/>
  <c r="K147" i="6"/>
  <c r="K86" i="6"/>
  <c r="K90" i="6"/>
  <c r="K113" i="6"/>
  <c r="K118" i="6"/>
  <c r="K122" i="6"/>
  <c r="K137" i="6"/>
  <c r="K142" i="6"/>
  <c r="K146" i="6"/>
  <c r="K152" i="6"/>
  <c r="K155" i="6"/>
  <c r="K159" i="6"/>
  <c r="K166" i="6"/>
  <c r="K170" i="6"/>
  <c r="K153" i="6"/>
  <c r="K158" i="6"/>
  <c r="K162" i="6"/>
  <c r="K169" i="6"/>
  <c r="K190" i="6"/>
  <c r="K192" i="6"/>
  <c r="K195" i="6"/>
  <c r="K208" i="6"/>
  <c r="K211" i="6"/>
  <c r="K209" i="6"/>
  <c r="Q14" i="6"/>
  <c r="P15" i="6"/>
  <c r="P197" i="6"/>
  <c r="J197" i="6"/>
  <c r="L197" i="6"/>
  <c r="N197" i="6"/>
  <c r="Q197" i="6"/>
  <c r="K198" i="6"/>
  <c r="J198" i="6"/>
  <c r="M198" i="6"/>
  <c r="O198" i="6"/>
  <c r="Q198" i="6"/>
  <c r="J199" i="6"/>
  <c r="K199" i="6"/>
  <c r="M199" i="6"/>
  <c r="O199" i="6"/>
  <c r="Q199" i="6"/>
  <c r="K200" i="6"/>
  <c r="M200" i="6"/>
  <c r="O200" i="6"/>
  <c r="Q200" i="6"/>
  <c r="K201" i="6"/>
  <c r="N201" i="6"/>
  <c r="P201" i="6"/>
  <c r="J202" i="6"/>
  <c r="L202" i="6"/>
  <c r="O202" i="6"/>
  <c r="Q202" i="6"/>
  <c r="O203" i="6"/>
  <c r="J203" i="6"/>
  <c r="L203" i="6"/>
  <c r="N203" i="6"/>
  <c r="Q203" i="6"/>
  <c r="L173" i="6"/>
  <c r="N173" i="6"/>
  <c r="P173" i="6"/>
  <c r="J174" i="6"/>
  <c r="M174" i="6"/>
  <c r="O174" i="6"/>
  <c r="Q174" i="6"/>
  <c r="K175" i="6"/>
  <c r="M175" i="6"/>
  <c r="O175" i="6"/>
  <c r="Q175" i="6"/>
  <c r="J176" i="6"/>
  <c r="L176" i="6"/>
  <c r="N176" i="6"/>
  <c r="Q176" i="6"/>
  <c r="J177" i="6"/>
  <c r="L177" i="6"/>
  <c r="N177" i="6"/>
  <c r="P177" i="6"/>
  <c r="K178" i="6"/>
  <c r="N178" i="6"/>
  <c r="P178" i="6"/>
  <c r="L179" i="6"/>
  <c r="J179" i="6"/>
  <c r="M179" i="6"/>
  <c r="O179" i="6"/>
  <c r="Q179" i="6"/>
  <c r="K197" i="6"/>
  <c r="M197" i="6"/>
  <c r="O197" i="6"/>
  <c r="L198" i="6"/>
  <c r="N198" i="6"/>
  <c r="P198" i="6"/>
  <c r="L199" i="6"/>
  <c r="N199" i="6"/>
  <c r="P199" i="6"/>
  <c r="J200" i="6"/>
  <c r="L200" i="6"/>
  <c r="N200" i="6"/>
  <c r="P200" i="6"/>
  <c r="J201" i="6"/>
  <c r="L201" i="6"/>
  <c r="O201" i="6"/>
  <c r="Q201" i="6"/>
  <c r="K202" i="6"/>
  <c r="M202" i="6"/>
  <c r="P202" i="6"/>
  <c r="K203" i="6"/>
  <c r="M203" i="6"/>
  <c r="P203" i="6"/>
  <c r="K173" i="6"/>
  <c r="M173" i="6"/>
  <c r="O173" i="6"/>
  <c r="Q173" i="6"/>
  <c r="L174" i="6"/>
  <c r="N174" i="6"/>
  <c r="P174" i="6"/>
  <c r="J175" i="6"/>
  <c r="N175" i="6"/>
  <c r="P175" i="6"/>
  <c r="K176" i="6"/>
  <c r="M176" i="6"/>
  <c r="O176" i="6"/>
  <c r="K177" i="6"/>
  <c r="M177" i="6"/>
  <c r="O177" i="6"/>
  <c r="Q177" i="6"/>
  <c r="J178" i="6"/>
  <c r="L178" i="6"/>
  <c r="Q178" i="6"/>
  <c r="N179" i="6"/>
  <c r="D40" i="4"/>
  <c r="D126" i="5"/>
  <c r="D126" i="4"/>
  <c r="D128" i="4"/>
  <c r="D130" i="4"/>
  <c r="D128" i="5"/>
  <c r="D129" i="5"/>
  <c r="D130" i="5"/>
  <c r="D131" i="5"/>
  <c r="D198" i="6"/>
  <c r="D203" i="6"/>
  <c r="D177" i="6"/>
  <c r="D127" i="4"/>
  <c r="D129" i="4"/>
  <c r="D131" i="4"/>
  <c r="D127" i="5"/>
  <c r="D197" i="6"/>
  <c r="D200" i="6"/>
  <c r="D201" i="6"/>
  <c r="D202" i="6"/>
  <c r="D174" i="6"/>
  <c r="D175" i="6"/>
  <c r="D176" i="6"/>
  <c r="D178" i="6"/>
  <c r="D22" i="4"/>
  <c r="D56" i="4"/>
  <c r="D103" i="4"/>
  <c r="D199" i="6"/>
  <c r="D173" i="6"/>
  <c r="P32" i="3"/>
  <c r="P35" i="3"/>
  <c r="P59" i="3"/>
  <c r="P89" i="3"/>
  <c r="P54" i="3"/>
  <c r="K194" i="3"/>
  <c r="K135" i="3"/>
  <c r="K192" i="3"/>
  <c r="K122" i="3"/>
  <c r="K83" i="3"/>
  <c r="K58" i="3"/>
  <c r="K41" i="3"/>
  <c r="K56" i="3"/>
  <c r="K46" i="3"/>
  <c r="K73" i="3"/>
  <c r="K74" i="3"/>
  <c r="K115" i="3"/>
  <c r="K146" i="3"/>
  <c r="K78" i="3"/>
  <c r="K151" i="3"/>
  <c r="K22" i="3"/>
  <c r="K72" i="3"/>
  <c r="K24" i="3"/>
  <c r="P27" i="3"/>
  <c r="P160" i="3"/>
  <c r="P138" i="3"/>
  <c r="P114" i="3"/>
  <c r="P82" i="3"/>
  <c r="P118" i="3"/>
  <c r="P86" i="3"/>
  <c r="P72" i="3"/>
  <c r="P43" i="3"/>
  <c r="P51" i="3"/>
  <c r="P16" i="3"/>
  <c r="P25" i="3"/>
  <c r="P66" i="3"/>
  <c r="P58" i="3"/>
  <c r="P88" i="3"/>
  <c r="P144" i="3"/>
  <c r="P136" i="3"/>
  <c r="P193" i="3"/>
  <c r="P190" i="3"/>
  <c r="P191" i="3"/>
  <c r="P33" i="3"/>
  <c r="P46" i="3"/>
  <c r="P157" i="3"/>
  <c r="P170" i="3"/>
  <c r="P171" i="3"/>
  <c r="P169" i="3"/>
  <c r="P162" i="3"/>
  <c r="P146" i="3"/>
  <c r="P207" i="3"/>
  <c r="P143" i="3"/>
  <c r="P87" i="3"/>
  <c r="P111" i="3"/>
  <c r="P65" i="3"/>
  <c r="P73" i="3"/>
  <c r="P41" i="3"/>
  <c r="P30" i="3"/>
  <c r="P18" i="3"/>
  <c r="P39" i="3"/>
  <c r="P55" i="3"/>
  <c r="P71" i="3"/>
  <c r="P47" i="3"/>
  <c r="P75" i="3"/>
  <c r="P90" i="3"/>
  <c r="P122" i="3"/>
  <c r="P117" i="3"/>
  <c r="P141" i="3"/>
  <c r="P167" i="3"/>
  <c r="P195" i="3"/>
  <c r="P62" i="3"/>
  <c r="N230" i="4"/>
  <c r="N162" i="4"/>
  <c r="K37" i="3"/>
  <c r="P21" i="3"/>
  <c r="K53" i="3"/>
  <c r="L90" i="4"/>
  <c r="L43" i="4"/>
  <c r="L23" i="4"/>
  <c r="K51" i="8"/>
  <c r="K183" i="8"/>
  <c r="M170" i="3"/>
  <c r="D179" i="6"/>
  <c r="N202" i="3"/>
  <c r="O211" i="3"/>
  <c r="N144" i="3"/>
  <c r="M19" i="8"/>
  <c r="K223" i="8"/>
  <c r="L26" i="8"/>
  <c r="M27" i="8"/>
  <c r="O227" i="8"/>
  <c r="M129" i="5"/>
  <c r="M201" i="6"/>
  <c r="J173" i="6"/>
  <c r="K174" i="6"/>
  <c r="L175" i="6"/>
  <c r="P176" i="6"/>
  <c r="L26" i="6"/>
  <c r="L42" i="6"/>
  <c r="L58" i="6"/>
  <c r="L74" i="6"/>
  <c r="M90" i="6"/>
  <c r="M122" i="6"/>
  <c r="M146" i="6"/>
  <c r="M162" i="6"/>
  <c r="M178" i="6"/>
  <c r="N202" i="6"/>
  <c r="P197" i="3"/>
  <c r="K198" i="3"/>
  <c r="J199" i="3"/>
  <c r="L200" i="3"/>
  <c r="J126" i="5"/>
  <c r="P127" i="5"/>
  <c r="K128" i="5"/>
  <c r="N130" i="5"/>
  <c r="L18" i="6"/>
  <c r="N34" i="6"/>
  <c r="N50" i="6"/>
  <c r="N66" i="6"/>
  <c r="N82" i="6"/>
  <c r="N114" i="6"/>
  <c r="N138" i="6"/>
  <c r="M154" i="6"/>
  <c r="M170" i="6"/>
  <c r="N194" i="6"/>
  <c r="J126" i="7"/>
  <c r="J127" i="7"/>
  <c r="D129" i="7"/>
  <c r="J129" i="7"/>
  <c r="D131" i="7"/>
  <c r="J131" i="7"/>
  <c r="D126" i="7"/>
  <c r="D127" i="7"/>
  <c r="D128" i="7"/>
  <c r="J128" i="7"/>
  <c r="D130" i="7"/>
  <c r="K102" i="8"/>
  <c r="F183" i="7" l="1"/>
  <c r="F159" i="7"/>
  <c r="L181" i="3"/>
  <c r="C205" i="8"/>
  <c r="C173" i="7"/>
  <c r="D13" i="7"/>
  <c r="C189" i="8"/>
  <c r="C77" i="8"/>
  <c r="C165" i="7"/>
  <c r="C45" i="7"/>
  <c r="C133" i="6"/>
  <c r="C13" i="6"/>
  <c r="C173" i="5"/>
  <c r="C109" i="5"/>
  <c r="C45" i="5"/>
  <c r="C165" i="4"/>
  <c r="C45" i="4"/>
  <c r="D173" i="8"/>
  <c r="D229" i="5"/>
  <c r="C173" i="4"/>
  <c r="D205" i="5"/>
  <c r="D165" i="6"/>
  <c r="D149" i="7"/>
  <c r="D133" i="8"/>
  <c r="D125" i="3"/>
  <c r="C109" i="3"/>
  <c r="D77" i="4"/>
  <c r="D61" i="5"/>
  <c r="D45" i="6"/>
  <c r="D29" i="7"/>
  <c r="D13" i="8"/>
  <c r="C93" i="5"/>
  <c r="C189" i="3"/>
  <c r="C77" i="3"/>
  <c r="C165" i="5"/>
  <c r="C61" i="4"/>
  <c r="C61" i="8"/>
  <c r="C149" i="7"/>
  <c r="C29" i="7"/>
  <c r="C125" i="6"/>
  <c r="C117" i="5"/>
  <c r="C149" i="4"/>
  <c r="C29" i="4"/>
  <c r="C173" i="8"/>
  <c r="D213" i="5"/>
  <c r="D189" i="4"/>
  <c r="D205" i="6"/>
  <c r="D181" i="6"/>
  <c r="D165" i="7"/>
  <c r="D149" i="8"/>
  <c r="D133" i="3"/>
  <c r="C125" i="3"/>
  <c r="D93" i="4"/>
  <c r="D77" i="5"/>
  <c r="D61" i="6"/>
  <c r="D45" i="7"/>
  <c r="D29" i="8"/>
  <c r="D13" i="3"/>
  <c r="C165" i="6"/>
  <c r="C77" i="4"/>
  <c r="D165" i="4"/>
  <c r="D133" i="6"/>
  <c r="D29" i="5"/>
  <c r="C93" i="8"/>
  <c r="C213" i="8"/>
  <c r="D125" i="8"/>
  <c r="D29" i="6"/>
  <c r="C165" i="8"/>
  <c r="C45" i="8"/>
  <c r="C133" i="7"/>
  <c r="C13" i="7"/>
  <c r="C109" i="6"/>
  <c r="C189" i="5"/>
  <c r="C125" i="5"/>
  <c r="C61" i="5"/>
  <c r="C133" i="4"/>
  <c r="C13" i="4"/>
  <c r="D213" i="7"/>
  <c r="D173" i="5"/>
  <c r="D189" i="5"/>
  <c r="D205" i="7"/>
  <c r="D165" i="8"/>
  <c r="D149" i="3"/>
  <c r="C133" i="3"/>
  <c r="D109" i="4"/>
  <c r="D93" i="5"/>
  <c r="D77" i="6"/>
  <c r="D61" i="7"/>
  <c r="D45" i="8"/>
  <c r="D29" i="3"/>
  <c r="C13" i="3"/>
  <c r="C45" i="6"/>
  <c r="C29" i="5"/>
  <c r="C213" i="4"/>
  <c r="D125" i="7"/>
  <c r="D13" i="6"/>
  <c r="C61" i="7"/>
  <c r="D173" i="4"/>
  <c r="D133" i="7"/>
  <c r="D61" i="4"/>
  <c r="C149" i="8"/>
  <c r="C29" i="8"/>
  <c r="C125" i="7"/>
  <c r="C205" i="6"/>
  <c r="C93" i="6"/>
  <c r="C133" i="5"/>
  <c r="C125" i="4"/>
  <c r="D229" i="7"/>
  <c r="D229" i="4"/>
  <c r="D189" i="6"/>
  <c r="D205" i="8"/>
  <c r="D165" i="3"/>
  <c r="C149" i="3"/>
  <c r="D125" i="4"/>
  <c r="D109" i="5"/>
  <c r="D93" i="6"/>
  <c r="D77" i="7"/>
  <c r="D61" i="8"/>
  <c r="D45" i="3"/>
  <c r="C29" i="3"/>
  <c r="C109" i="8"/>
  <c r="C189" i="4"/>
  <c r="D189" i="3"/>
  <c r="D109" i="8"/>
  <c r="C149" i="6"/>
  <c r="D149" i="6"/>
  <c r="C93" i="3"/>
  <c r="C133" i="8"/>
  <c r="C13" i="8"/>
  <c r="C109" i="7"/>
  <c r="C189" i="6"/>
  <c r="C77" i="6"/>
  <c r="C205" i="5"/>
  <c r="C77" i="5"/>
  <c r="C13" i="5"/>
  <c r="C109" i="4"/>
  <c r="D229" i="8"/>
  <c r="C229" i="7"/>
  <c r="C229" i="4"/>
  <c r="D189" i="7"/>
  <c r="D205" i="3"/>
  <c r="D181" i="3"/>
  <c r="C165" i="3"/>
  <c r="D133" i="4"/>
  <c r="D125" i="5"/>
  <c r="D109" i="6"/>
  <c r="D93" i="7"/>
  <c r="D77" i="8"/>
  <c r="D61" i="3"/>
  <c r="C45" i="3"/>
  <c r="D13" i="4"/>
  <c r="C77" i="7"/>
  <c r="D173" i="7"/>
  <c r="D93" i="3"/>
  <c r="C229" i="5"/>
  <c r="D165" i="5"/>
  <c r="D109" i="3"/>
  <c r="C125" i="8"/>
  <c r="C205" i="7"/>
  <c r="C93" i="7"/>
  <c r="C181" i="6"/>
  <c r="C61" i="6"/>
  <c r="C213" i="5"/>
  <c r="C149" i="5"/>
  <c r="C205" i="4"/>
  <c r="C93" i="4"/>
  <c r="C229" i="8"/>
  <c r="C213" i="7"/>
  <c r="D213" i="4"/>
  <c r="D189" i="8"/>
  <c r="C205" i="3"/>
  <c r="C181" i="3"/>
  <c r="D149" i="4"/>
  <c r="D133" i="5"/>
  <c r="D125" i="6"/>
  <c r="D109" i="7"/>
  <c r="D93" i="8"/>
  <c r="D77" i="3"/>
  <c r="C61" i="3"/>
  <c r="D29" i="4"/>
  <c r="D13" i="5"/>
  <c r="C189" i="7"/>
  <c r="D213" i="8"/>
  <c r="D149" i="5"/>
  <c r="D45" i="4"/>
  <c r="C29" i="6"/>
  <c r="D205" i="4"/>
  <c r="D45" i="5"/>
  <c r="Q181" i="3"/>
  <c r="Q125" i="3"/>
  <c r="D117" i="4"/>
  <c r="C117" i="4"/>
  <c r="D101" i="8"/>
  <c r="D117" i="5"/>
  <c r="F109" i="5"/>
  <c r="F117" i="5"/>
  <c r="F111" i="5"/>
  <c r="F119" i="5"/>
  <c r="F115" i="5"/>
  <c r="F123" i="5"/>
  <c r="F112" i="5"/>
  <c r="F120" i="5"/>
  <c r="F113" i="5"/>
  <c r="F121" i="5"/>
  <c r="F118" i="5"/>
  <c r="F110" i="5"/>
  <c r="F122" i="5"/>
  <c r="F114" i="5"/>
  <c r="L93" i="3"/>
  <c r="L101" i="3"/>
  <c r="F117" i="4"/>
  <c r="F109" i="4"/>
  <c r="C101" i="8"/>
  <c r="C101" i="3"/>
  <c r="D101" i="3"/>
  <c r="F110" i="4"/>
  <c r="F118" i="4"/>
  <c r="F71" i="5"/>
  <c r="F111" i="4"/>
  <c r="F119" i="4"/>
  <c r="F120" i="4"/>
  <c r="F112" i="4"/>
  <c r="F123" i="4"/>
  <c r="F115" i="4"/>
  <c r="F113" i="4"/>
  <c r="F121" i="4"/>
  <c r="F122" i="4"/>
  <c r="F114" i="4"/>
  <c r="F207" i="7"/>
  <c r="F95" i="8"/>
  <c r="F87" i="3"/>
  <c r="C7" i="3"/>
  <c r="F63" i="8"/>
  <c r="F71" i="8"/>
  <c r="F87" i="8"/>
  <c r="F95" i="3"/>
  <c r="F103" i="3"/>
  <c r="F104" i="3"/>
  <c r="F96" i="3"/>
  <c r="F97" i="3"/>
  <c r="F105" i="3"/>
  <c r="F98" i="3"/>
  <c r="F106" i="3"/>
  <c r="C117" i="8"/>
  <c r="D117" i="8"/>
  <c r="F99" i="3"/>
  <c r="F107" i="3"/>
  <c r="F151" i="3"/>
  <c r="F149" i="6"/>
  <c r="F93" i="3"/>
  <c r="F101" i="3"/>
  <c r="F94" i="3"/>
  <c r="F102" i="3"/>
  <c r="Q165" i="3"/>
  <c r="Q93" i="3"/>
  <c r="D78" i="6"/>
  <c r="L189" i="3"/>
  <c r="F122" i="8"/>
  <c r="F114" i="8"/>
  <c r="F34" i="5"/>
  <c r="Q109" i="3"/>
  <c r="F109" i="8"/>
  <c r="F117" i="8"/>
  <c r="F123" i="8"/>
  <c r="F115" i="8"/>
  <c r="F118" i="8"/>
  <c r="F110" i="8"/>
  <c r="F119" i="8"/>
  <c r="F111" i="8"/>
  <c r="F58" i="8"/>
  <c r="F112" i="8"/>
  <c r="F120" i="8"/>
  <c r="F113" i="8"/>
  <c r="F121" i="8"/>
  <c r="F118" i="7"/>
  <c r="F110" i="7"/>
  <c r="L149" i="3"/>
  <c r="F111" i="7"/>
  <c r="F119" i="7"/>
  <c r="F117" i="7"/>
  <c r="F109" i="7"/>
  <c r="F112" i="7"/>
  <c r="F120" i="7"/>
  <c r="F173" i="7"/>
  <c r="L45" i="3"/>
  <c r="L109" i="3"/>
  <c r="L13" i="3"/>
  <c r="L133" i="3"/>
  <c r="F113" i="7"/>
  <c r="F121" i="7"/>
  <c r="F122" i="7"/>
  <c r="F114" i="7"/>
  <c r="L165" i="3"/>
  <c r="D95" i="6"/>
  <c r="C95" i="6"/>
  <c r="D102" i="6"/>
  <c r="D94" i="6"/>
  <c r="C94" i="6"/>
  <c r="D101" i="6"/>
  <c r="C101" i="6"/>
  <c r="D117" i="7"/>
  <c r="C117" i="7"/>
  <c r="C102" i="6"/>
  <c r="F115" i="7"/>
  <c r="F123" i="7"/>
  <c r="C78" i="6"/>
  <c r="F133" i="7"/>
  <c r="F205" i="6"/>
  <c r="L29" i="3"/>
  <c r="Q77" i="3"/>
  <c r="Q149" i="3"/>
  <c r="L61" i="3"/>
  <c r="L77" i="3"/>
  <c r="Q133" i="3"/>
  <c r="Q13" i="3"/>
  <c r="F169" i="8"/>
  <c r="F105" i="6"/>
  <c r="F97" i="6"/>
  <c r="F26" i="4"/>
  <c r="F98" i="6"/>
  <c r="F106" i="6"/>
  <c r="E3" i="4"/>
  <c r="F131" i="3"/>
  <c r="F107" i="6"/>
  <c r="F99" i="6"/>
  <c r="F64" i="7"/>
  <c r="F104" i="6"/>
  <c r="F96" i="6"/>
  <c r="F229" i="4"/>
  <c r="F101" i="6"/>
  <c r="F93" i="6"/>
  <c r="F126" i="7"/>
  <c r="F94" i="6"/>
  <c r="F102" i="6"/>
  <c r="F47" i="6"/>
  <c r="F95" i="6"/>
  <c r="F103" i="6"/>
  <c r="F133" i="4"/>
  <c r="F21" i="3"/>
  <c r="F173" i="5"/>
  <c r="F173" i="3"/>
  <c r="F13" i="5"/>
  <c r="F29" i="3"/>
  <c r="F190" i="5"/>
  <c r="F165" i="7"/>
  <c r="F169" i="7"/>
  <c r="F167" i="7"/>
  <c r="F171" i="7"/>
  <c r="F168" i="7"/>
  <c r="F166" i="7"/>
  <c r="F170" i="7"/>
  <c r="F131" i="6"/>
  <c r="F127" i="6"/>
  <c r="F231" i="7"/>
  <c r="F39" i="8"/>
  <c r="F103" i="8"/>
  <c r="F151" i="7"/>
  <c r="F207" i="3"/>
  <c r="F95" i="4"/>
  <c r="F128" i="6"/>
  <c r="F54" i="8"/>
  <c r="F222" i="5"/>
  <c r="F231" i="8"/>
  <c r="F23" i="8"/>
  <c r="F167" i="8"/>
  <c r="F95" i="7"/>
  <c r="F167" i="6"/>
  <c r="F127" i="5"/>
  <c r="F95" i="5"/>
  <c r="F135" i="6"/>
  <c r="F47" i="4"/>
  <c r="F15" i="7"/>
  <c r="F207" i="6"/>
  <c r="F183" i="8"/>
  <c r="F79" i="7"/>
  <c r="F187" i="6"/>
  <c r="F125" i="6"/>
  <c r="F129" i="6"/>
  <c r="F46" i="6"/>
  <c r="F207" i="8"/>
  <c r="F23" i="7"/>
  <c r="F199" i="8"/>
  <c r="F191" i="8"/>
  <c r="F55" i="7"/>
  <c r="F63" i="6"/>
  <c r="F134" i="8"/>
  <c r="F158" i="4"/>
  <c r="F15" i="5"/>
  <c r="F134" i="3"/>
  <c r="F31" i="7"/>
  <c r="F175" i="8"/>
  <c r="F215" i="8"/>
  <c r="F47" i="7"/>
  <c r="F175" i="6"/>
  <c r="F71" i="6"/>
  <c r="F199" i="5"/>
  <c r="F151" i="6"/>
  <c r="F126" i="6"/>
  <c r="F130" i="6"/>
  <c r="F22" i="5"/>
  <c r="F143" i="7"/>
  <c r="F55" i="8"/>
  <c r="F191" i="7"/>
  <c r="F127" i="8"/>
  <c r="F199" i="3"/>
  <c r="F183" i="6"/>
  <c r="F64" i="3"/>
  <c r="F136" i="3"/>
  <c r="F184" i="6"/>
  <c r="C182" i="6"/>
  <c r="L129" i="1"/>
  <c r="F192" i="4"/>
  <c r="F48" i="3"/>
  <c r="F181" i="6"/>
  <c r="F185" i="6"/>
  <c r="F88" i="6"/>
  <c r="D182" i="6"/>
  <c r="F96" i="4"/>
  <c r="F182" i="6"/>
  <c r="F186" i="6"/>
  <c r="F208" i="8"/>
  <c r="F168" i="5"/>
  <c r="F80" i="8"/>
  <c r="F88" i="8"/>
  <c r="F190" i="4"/>
  <c r="F158" i="5"/>
  <c r="F214" i="8"/>
  <c r="F174" i="4"/>
  <c r="F38" i="8"/>
  <c r="F190" i="8"/>
  <c r="F126" i="8"/>
  <c r="F46" i="5"/>
  <c r="F62" i="7"/>
  <c r="F230" i="4"/>
  <c r="F62" i="8"/>
  <c r="F190" i="6"/>
  <c r="F150" i="6"/>
  <c r="F134" i="4"/>
  <c r="F206" i="5"/>
  <c r="F14" i="8"/>
  <c r="F86" i="7"/>
  <c r="F54" i="3"/>
  <c r="F214" i="5"/>
  <c r="F230" i="7"/>
  <c r="F94" i="8"/>
  <c r="F94" i="7"/>
  <c r="F230" i="8"/>
  <c r="F38" i="7"/>
  <c r="F198" i="3"/>
  <c r="F118" i="6"/>
  <c r="F134" i="6"/>
  <c r="F54" i="7"/>
  <c r="F206" i="6"/>
  <c r="F22" i="8"/>
  <c r="F206" i="3"/>
  <c r="F169" i="4"/>
  <c r="F170" i="4"/>
  <c r="F171" i="4"/>
  <c r="F165" i="4"/>
  <c r="F166" i="4"/>
  <c r="F73" i="7"/>
  <c r="F167" i="4"/>
  <c r="F97" i="5"/>
  <c r="F168" i="4"/>
  <c r="F73" i="6"/>
  <c r="F137" i="6"/>
  <c r="F57" i="6"/>
  <c r="F41" i="8"/>
  <c r="F161" i="4"/>
  <c r="F209" i="7"/>
  <c r="F89" i="7"/>
  <c r="F185" i="5"/>
  <c r="F126" i="3"/>
  <c r="F96" i="7"/>
  <c r="F129" i="3"/>
  <c r="F201" i="8"/>
  <c r="F48" i="7"/>
  <c r="F65" i="7"/>
  <c r="F80" i="4"/>
  <c r="F136" i="5"/>
  <c r="F152" i="6"/>
  <c r="F232" i="5"/>
  <c r="F145" i="5"/>
  <c r="F137" i="3"/>
  <c r="F73" i="3"/>
  <c r="F80" i="3"/>
  <c r="F137" i="4"/>
  <c r="F25" i="7"/>
  <c r="F33" i="3"/>
  <c r="F72" i="3"/>
  <c r="F57" i="3"/>
  <c r="F88" i="3"/>
  <c r="F48" i="8"/>
  <c r="F56" i="8"/>
  <c r="F160" i="8"/>
  <c r="F200" i="8"/>
  <c r="F127" i="3"/>
  <c r="F144" i="5"/>
  <c r="F25" i="8"/>
  <c r="F56" i="6"/>
  <c r="F200" i="3"/>
  <c r="F176" i="6"/>
  <c r="F144" i="4"/>
  <c r="F32" i="3"/>
  <c r="F41" i="5"/>
  <c r="F89" i="3"/>
  <c r="F105" i="5"/>
  <c r="F25" i="3"/>
  <c r="F73" i="4"/>
  <c r="F130" i="3"/>
  <c r="F184" i="4"/>
  <c r="F16" i="7"/>
  <c r="F72" i="4"/>
  <c r="F25" i="5"/>
  <c r="F104" i="5"/>
  <c r="F57" i="8"/>
  <c r="F17" i="7"/>
  <c r="F64" i="4"/>
  <c r="F136" i="6"/>
  <c r="F185" i="7"/>
  <c r="F168" i="8"/>
  <c r="F144" i="7"/>
  <c r="F209" i="8"/>
  <c r="F96" i="5"/>
  <c r="F40" i="6"/>
  <c r="F152" i="4"/>
  <c r="F201" i="5"/>
  <c r="F137" i="5"/>
  <c r="F168" i="3"/>
  <c r="F136" i="8"/>
  <c r="F216" i="7"/>
  <c r="F125" i="3"/>
  <c r="F176" i="8"/>
  <c r="F56" i="5"/>
  <c r="F225" i="7"/>
  <c r="F48" i="5"/>
  <c r="F64" i="6"/>
  <c r="F201" i="3"/>
  <c r="F40" i="3"/>
  <c r="F17" i="4"/>
  <c r="F104" i="8"/>
  <c r="F128" i="3"/>
  <c r="F88" i="4"/>
  <c r="F144" i="6"/>
  <c r="F56" i="3"/>
  <c r="F16" i="5"/>
  <c r="F192" i="8"/>
  <c r="F224" i="5"/>
  <c r="F72" i="6"/>
  <c r="F176" i="4"/>
  <c r="F193" i="5"/>
  <c r="F209" i="6"/>
  <c r="F169" i="6"/>
  <c r="F160" i="3"/>
  <c r="F24" i="3"/>
  <c r="F16" i="8"/>
  <c r="F24" i="8"/>
  <c r="F137" i="8"/>
  <c r="J1" i="6"/>
  <c r="J1" i="4"/>
  <c r="J1" i="8"/>
  <c r="I1" i="5"/>
  <c r="J1" i="7"/>
  <c r="D2" i="10"/>
  <c r="AC1" i="10" s="1"/>
  <c r="P97" i="1"/>
  <c r="N195" i="1"/>
  <c r="B113" i="1"/>
  <c r="B31" i="1"/>
  <c r="F79" i="5"/>
  <c r="F191" i="5"/>
  <c r="F167" i="5"/>
  <c r="F135" i="3"/>
  <c r="F191" i="6"/>
  <c r="F55" i="6"/>
  <c r="F23" i="5"/>
  <c r="F207" i="5"/>
  <c r="F231" i="5"/>
  <c r="F23" i="6"/>
  <c r="F199" i="4"/>
  <c r="F63" i="3"/>
  <c r="F87" i="4"/>
  <c r="F159" i="6"/>
  <c r="F31" i="5"/>
  <c r="F143" i="5"/>
  <c r="F103" i="5"/>
  <c r="F15" i="3"/>
  <c r="F47" i="3"/>
  <c r="F79" i="4"/>
  <c r="F39" i="5"/>
  <c r="F159" i="3"/>
  <c r="F111" i="6"/>
  <c r="F207" i="4"/>
  <c r="F231" i="4"/>
  <c r="F119" i="6"/>
  <c r="F159" i="5"/>
  <c r="F223" i="5"/>
  <c r="F71" i="3"/>
  <c r="F135" i="5"/>
  <c r="F183" i="4"/>
  <c r="F55" i="4"/>
  <c r="F87" i="6"/>
  <c r="F183" i="5"/>
  <c r="F47" i="5"/>
  <c r="F39" i="3"/>
  <c r="F55" i="3"/>
  <c r="F159" i="4"/>
  <c r="F39" i="4"/>
  <c r="B129" i="1"/>
  <c r="L31" i="1"/>
  <c r="C8" i="5"/>
  <c r="C8" i="3"/>
  <c r="L14" i="1"/>
  <c r="L163" i="1"/>
  <c r="L65" i="1"/>
  <c r="D18" i="5"/>
  <c r="L49" i="1"/>
  <c r="L147" i="1"/>
  <c r="L113" i="1"/>
  <c r="L83" i="1"/>
  <c r="L195" i="1"/>
  <c r="L181" i="1"/>
  <c r="L97" i="1"/>
  <c r="L15" i="1"/>
  <c r="C6" i="8"/>
  <c r="L205" i="3"/>
  <c r="D197" i="3"/>
  <c r="Q12" i="4"/>
  <c r="Q117" i="4" s="1"/>
  <c r="Q12" i="7"/>
  <c r="Q13" i="7" s="1"/>
  <c r="Q12" i="6"/>
  <c r="Q181" i="6" s="1"/>
  <c r="Q12" i="5"/>
  <c r="Q12" i="8"/>
  <c r="P129" i="1"/>
  <c r="D34" i="5"/>
  <c r="F186" i="8"/>
  <c r="N97" i="1"/>
  <c r="N163" i="1"/>
  <c r="F98" i="5"/>
  <c r="F18" i="6"/>
  <c r="F42" i="4"/>
  <c r="F154" i="4"/>
  <c r="F170" i="5"/>
  <c r="F58" i="5"/>
  <c r="F162" i="4"/>
  <c r="F146" i="5"/>
  <c r="F154" i="3"/>
  <c r="F178" i="4"/>
  <c r="F138" i="5"/>
  <c r="F98" i="8"/>
  <c r="F114" i="6"/>
  <c r="F146" i="7"/>
  <c r="F170" i="3"/>
  <c r="F146" i="6"/>
  <c r="F154" i="5"/>
  <c r="F154" i="6"/>
  <c r="F162" i="5"/>
  <c r="F210" i="7"/>
  <c r="D26" i="5"/>
  <c r="C4" i="4"/>
  <c r="D14" i="5"/>
  <c r="D32" i="5"/>
  <c r="D30" i="5"/>
  <c r="D35" i="5"/>
  <c r="F59" i="3"/>
  <c r="F19" i="8"/>
  <c r="D23" i="5"/>
  <c r="F205" i="5"/>
  <c r="D16" i="5"/>
  <c r="F85" i="8"/>
  <c r="F46" i="4"/>
  <c r="F14" i="7"/>
  <c r="F222" i="7"/>
  <c r="F213" i="7"/>
  <c r="F230" i="5"/>
  <c r="F78" i="7"/>
  <c r="F150" i="4"/>
  <c r="F70" i="3"/>
  <c r="F30" i="3"/>
  <c r="F213" i="8"/>
  <c r="F109" i="6"/>
  <c r="F157" i="8"/>
  <c r="F14" i="6"/>
  <c r="D15" i="5"/>
  <c r="F45" i="4"/>
  <c r="D17" i="5"/>
  <c r="F119" i="3"/>
  <c r="F31" i="3"/>
  <c r="F63" i="4"/>
  <c r="F30" i="5"/>
  <c r="F102" i="4"/>
  <c r="F141" i="8"/>
  <c r="F14" i="5"/>
  <c r="F142" i="5"/>
  <c r="F182" i="4"/>
  <c r="F78" i="8"/>
  <c r="F30" i="8"/>
  <c r="P65" i="1"/>
  <c r="F189" i="7"/>
  <c r="J14" i="1"/>
  <c r="Q45" i="3"/>
  <c r="D19" i="5"/>
  <c r="F141" i="4"/>
  <c r="F221" i="4"/>
  <c r="F86" i="3"/>
  <c r="F174" i="5"/>
  <c r="F70" i="6"/>
  <c r="F158" i="6"/>
  <c r="F14" i="3"/>
  <c r="F206" i="8"/>
  <c r="F150" i="3"/>
  <c r="F141" i="5"/>
  <c r="F117" i="3"/>
  <c r="D27" i="5"/>
  <c r="F151" i="4"/>
  <c r="F15" i="4"/>
  <c r="F135" i="8"/>
  <c r="F78" i="5"/>
  <c r="F222" i="8"/>
  <c r="F174" i="6"/>
  <c r="F30" i="4"/>
  <c r="F78" i="3"/>
  <c r="F158" i="7"/>
  <c r="Q189" i="3"/>
  <c r="D33" i="5"/>
  <c r="F165" i="6"/>
  <c r="D21" i="5"/>
  <c r="F103" i="4"/>
  <c r="F41" i="7"/>
  <c r="J147" i="1"/>
  <c r="C7" i="5"/>
  <c r="J195" i="1"/>
  <c r="B147" i="1"/>
  <c r="B163" i="1"/>
  <c r="B97" i="1"/>
  <c r="F202" i="8"/>
  <c r="F130" i="4"/>
  <c r="F146" i="3"/>
  <c r="F34" i="6"/>
  <c r="F138" i="3"/>
  <c r="F50" i="4"/>
  <c r="F218" i="5"/>
  <c r="F146" i="8"/>
  <c r="F202" i="5"/>
  <c r="F146" i="4"/>
  <c r="F74" i="3"/>
  <c r="F122" i="6"/>
  <c r="F50" i="5"/>
  <c r="F138" i="4"/>
  <c r="F18" i="7"/>
  <c r="F162" i="8"/>
  <c r="F18" i="5"/>
  <c r="F82" i="8"/>
  <c r="F26" i="8"/>
  <c r="F66" i="3"/>
  <c r="F82" i="7"/>
  <c r="F74" i="7"/>
  <c r="F194" i="8"/>
  <c r="F130" i="5"/>
  <c r="F234" i="5"/>
  <c r="F18" i="4"/>
  <c r="F234" i="8"/>
  <c r="F170" i="8"/>
  <c r="F26" i="6"/>
  <c r="F138" i="6"/>
  <c r="F90" i="7"/>
  <c r="F211" i="7"/>
  <c r="F19" i="6"/>
  <c r="F218" i="8"/>
  <c r="N83" i="1"/>
  <c r="C9" i="6"/>
  <c r="N65" i="1"/>
  <c r="N147" i="1"/>
  <c r="C9" i="8"/>
  <c r="N129" i="1"/>
  <c r="N15" i="1"/>
  <c r="P83" i="1"/>
  <c r="P195" i="1"/>
  <c r="P31" i="1"/>
  <c r="P163" i="1"/>
  <c r="P181" i="1"/>
  <c r="P15" i="1"/>
  <c r="P113" i="1"/>
  <c r="P147" i="1"/>
  <c r="F85" i="5"/>
  <c r="F173" i="6"/>
  <c r="F221" i="7"/>
  <c r="F149" i="8"/>
  <c r="F229" i="7"/>
  <c r="F157" i="4"/>
  <c r="F29" i="5"/>
  <c r="F61" i="3"/>
  <c r="F149" i="3"/>
  <c r="F101" i="4"/>
  <c r="F189" i="5"/>
  <c r="F37" i="5"/>
  <c r="F189" i="6"/>
  <c r="F221" i="8"/>
  <c r="F157" i="6"/>
  <c r="F133" i="5"/>
  <c r="F125" i="5"/>
  <c r="F165" i="8"/>
  <c r="F21" i="5"/>
  <c r="F69" i="3"/>
  <c r="F181" i="5"/>
  <c r="F45" i="5"/>
  <c r="F85" i="6"/>
  <c r="F21" i="7"/>
  <c r="F93" i="7"/>
  <c r="F205" i="8"/>
  <c r="F133" i="6"/>
  <c r="F21" i="4"/>
  <c r="F157" i="5"/>
  <c r="F61" i="7"/>
  <c r="F53" i="7"/>
  <c r="F37" i="4"/>
  <c r="F221" i="5"/>
  <c r="F69" i="6"/>
  <c r="F29" i="7"/>
  <c r="F37" i="8"/>
  <c r="F77" i="7"/>
  <c r="F213" i="5"/>
  <c r="F53" i="5"/>
  <c r="F162" i="7"/>
  <c r="F34" i="4"/>
  <c r="F82" i="5"/>
  <c r="F22" i="6"/>
  <c r="F46" i="7"/>
  <c r="F86" i="6"/>
  <c r="F142" i="4"/>
  <c r="F166" i="8"/>
  <c r="F223" i="8"/>
  <c r="F39" i="7"/>
  <c r="F199" i="6"/>
  <c r="Q61" i="3"/>
  <c r="Q205" i="3"/>
  <c r="F87" i="5"/>
  <c r="F143" i="3"/>
  <c r="F39" i="6"/>
  <c r="F23" i="3"/>
  <c r="F111" i="3"/>
  <c r="F143" i="4"/>
  <c r="F31" i="4"/>
  <c r="F200" i="7"/>
  <c r="F150" i="5"/>
  <c r="F102" i="7"/>
  <c r="F142" i="7"/>
  <c r="F30" i="6"/>
  <c r="F198" i="4"/>
  <c r="F102" i="5"/>
  <c r="F182" i="5"/>
  <c r="F70" i="7"/>
  <c r="F86" i="8"/>
  <c r="F158" i="8"/>
  <c r="F198" i="6"/>
  <c r="F174" i="7"/>
  <c r="F30" i="7"/>
  <c r="F150" i="7"/>
  <c r="F22" i="7"/>
  <c r="F46" i="8"/>
  <c r="F38" i="6"/>
  <c r="F62" i="3"/>
  <c r="F198" i="8"/>
  <c r="F38" i="5"/>
  <c r="F206" i="4"/>
  <c r="F38" i="4"/>
  <c r="F198" i="5"/>
  <c r="F110" i="6"/>
  <c r="F158" i="3"/>
  <c r="F150" i="8"/>
  <c r="F174" i="8"/>
  <c r="F134" i="7"/>
  <c r="F15" i="6"/>
  <c r="F215" i="7"/>
  <c r="F79" i="6"/>
  <c r="F175" i="3"/>
  <c r="Q29" i="3"/>
  <c r="F143" i="6"/>
  <c r="F215" i="5"/>
  <c r="F135" i="4"/>
  <c r="F191" i="3"/>
  <c r="F79" i="3"/>
  <c r="F23" i="4"/>
  <c r="F79" i="8"/>
  <c r="F14" i="4"/>
  <c r="F166" i="6"/>
  <c r="F54" i="6"/>
  <c r="F54" i="5"/>
  <c r="F78" i="6"/>
  <c r="F214" i="4"/>
  <c r="F222" i="4"/>
  <c r="F142" i="8"/>
  <c r="F102" i="8"/>
  <c r="F94" i="5"/>
  <c r="F62" i="4"/>
  <c r="F142" i="6"/>
  <c r="F126" i="5"/>
  <c r="F62" i="5"/>
  <c r="F134" i="5"/>
  <c r="F86" i="5"/>
  <c r="F86" i="4"/>
  <c r="F38" i="3"/>
  <c r="F142" i="3"/>
  <c r="F94" i="4"/>
  <c r="F190" i="7"/>
  <c r="F223" i="7"/>
  <c r="F151" i="8"/>
  <c r="F198" i="7"/>
  <c r="F143" i="8"/>
  <c r="F135" i="7"/>
  <c r="F70" i="5"/>
  <c r="F22" i="4"/>
  <c r="F174" i="3"/>
  <c r="F55" i="5"/>
  <c r="F175" i="4"/>
  <c r="F167" i="3"/>
  <c r="F223" i="4"/>
  <c r="F47" i="8"/>
  <c r="F62" i="6"/>
  <c r="F166" i="3"/>
  <c r="F182" i="8"/>
  <c r="F78" i="4"/>
  <c r="F110" i="3"/>
  <c r="F54" i="4"/>
  <c r="F70" i="4"/>
  <c r="F166" i="5"/>
  <c r="F206" i="7"/>
  <c r="F22" i="3"/>
  <c r="F190" i="3"/>
  <c r="F214" i="7"/>
  <c r="F70" i="8"/>
  <c r="F182" i="7"/>
  <c r="F159" i="8"/>
  <c r="F103" i="7"/>
  <c r="F31" i="6"/>
  <c r="D173" i="3"/>
  <c r="F63" i="5"/>
  <c r="F175" i="5"/>
  <c r="F151" i="5"/>
  <c r="F191" i="4"/>
  <c r="D85" i="3"/>
  <c r="F215" i="4"/>
  <c r="F71" i="4"/>
  <c r="F65" i="1"/>
  <c r="F97" i="1"/>
  <c r="C5" i="7"/>
  <c r="F181" i="1"/>
  <c r="C5" i="6"/>
  <c r="F83" i="1"/>
  <c r="F113" i="1"/>
  <c r="F147" i="1"/>
  <c r="F195" i="1"/>
  <c r="C5" i="3"/>
  <c r="F187" i="4"/>
  <c r="C6" i="5"/>
  <c r="H163" i="1"/>
  <c r="H14" i="1"/>
  <c r="H49" i="1"/>
  <c r="H195" i="1"/>
  <c r="C6" i="7"/>
  <c r="H15" i="1"/>
  <c r="H129" i="1"/>
  <c r="H83" i="1"/>
  <c r="C6" i="3"/>
  <c r="H31" i="1"/>
  <c r="H181" i="1"/>
  <c r="H97" i="1"/>
  <c r="F107" i="7"/>
  <c r="F59" i="4"/>
  <c r="E6" i="7"/>
  <c r="E6" i="5"/>
  <c r="E7" i="8"/>
  <c r="N12" i="6"/>
  <c r="N181" i="6" s="1"/>
  <c r="J13" i="1"/>
  <c r="E7" i="7"/>
  <c r="E7" i="6"/>
  <c r="F235" i="5"/>
  <c r="F203" i="3"/>
  <c r="O12" i="3"/>
  <c r="O12" i="6"/>
  <c r="O181" i="6" s="1"/>
  <c r="O12" i="7"/>
  <c r="F75" i="7"/>
  <c r="C5" i="5"/>
  <c r="F67" i="8"/>
  <c r="F83" i="3"/>
  <c r="F123" i="6"/>
  <c r="F107" i="5"/>
  <c r="F107" i="8"/>
  <c r="E8" i="5"/>
  <c r="F131" i="5"/>
  <c r="F195" i="7"/>
  <c r="F139" i="8"/>
  <c r="F51" i="4"/>
  <c r="F59" i="6"/>
  <c r="F51" i="3"/>
  <c r="F91" i="3"/>
  <c r="F73" i="5"/>
  <c r="F139" i="5"/>
  <c r="F203" i="7"/>
  <c r="F217" i="8"/>
  <c r="F67" i="6"/>
  <c r="F43" i="4"/>
  <c r="F43" i="6"/>
  <c r="F129" i="5"/>
  <c r="F195" i="3"/>
  <c r="F161" i="5"/>
  <c r="F153" i="3"/>
  <c r="F65" i="4"/>
  <c r="F40" i="5"/>
  <c r="F104" i="4"/>
  <c r="F176" i="3"/>
  <c r="F72" i="5"/>
  <c r="F24" i="7"/>
  <c r="F64" i="5"/>
  <c r="F24" i="4"/>
  <c r="F16" i="6"/>
  <c r="F192" i="7"/>
  <c r="F152" i="8"/>
  <c r="F40" i="4"/>
  <c r="F232" i="7"/>
  <c r="F160" i="6"/>
  <c r="F120" i="6"/>
  <c r="F208" i="5"/>
  <c r="F216" i="5"/>
  <c r="F56" i="4"/>
  <c r="F136" i="7"/>
  <c r="F232" i="8"/>
  <c r="F96" i="8"/>
  <c r="F64" i="8"/>
  <c r="F32" i="8"/>
  <c r="F152" i="3"/>
  <c r="F232" i="4"/>
  <c r="F24" i="5"/>
  <c r="F40" i="7"/>
  <c r="F80" i="6"/>
  <c r="F88" i="5"/>
  <c r="F192" i="5"/>
  <c r="F32" i="4"/>
  <c r="F72" i="7"/>
  <c r="F208" i="7"/>
  <c r="F32" i="7"/>
  <c r="F208" i="6"/>
  <c r="F128" i="7"/>
  <c r="F160" i="7"/>
  <c r="F120" i="3"/>
  <c r="F216" i="4"/>
  <c r="F144" i="3"/>
  <c r="F200" i="4"/>
  <c r="F128" i="5"/>
  <c r="F168" i="6"/>
  <c r="F80" i="7"/>
  <c r="F184" i="5"/>
  <c r="F80" i="5"/>
  <c r="F48" i="4"/>
  <c r="F104" i="7"/>
  <c r="F224" i="8"/>
  <c r="F216" i="8"/>
  <c r="F72" i="8"/>
  <c r="F40" i="8"/>
  <c r="F112" i="3"/>
  <c r="F224" i="4"/>
  <c r="F128" i="4"/>
  <c r="F224" i="7"/>
  <c r="F144" i="8"/>
  <c r="F192" i="3"/>
  <c r="F136" i="4"/>
  <c r="F208" i="3"/>
  <c r="F176" i="5"/>
  <c r="F32" i="6"/>
  <c r="F32" i="5"/>
  <c r="F192" i="6"/>
  <c r="F176" i="7"/>
  <c r="F160" i="4"/>
  <c r="F208" i="4"/>
  <c r="F56" i="7"/>
  <c r="F160" i="5"/>
  <c r="F200" i="5"/>
  <c r="F88" i="7"/>
  <c r="F184" i="8"/>
  <c r="F16" i="3"/>
  <c r="F200" i="6"/>
  <c r="F152" i="5"/>
  <c r="F24" i="6"/>
  <c r="F16" i="4"/>
  <c r="F128" i="8"/>
  <c r="F48" i="6"/>
  <c r="F184" i="7"/>
  <c r="F152" i="7"/>
  <c r="F112" i="6"/>
  <c r="F203" i="5"/>
  <c r="F163" i="8"/>
  <c r="F163" i="7"/>
  <c r="F51" i="7"/>
  <c r="F67" i="5"/>
  <c r="F147" i="3"/>
  <c r="F179" i="6"/>
  <c r="F195" i="8"/>
  <c r="F83" i="4"/>
  <c r="F211" i="4"/>
  <c r="F139" i="6"/>
  <c r="F235" i="8"/>
  <c r="F163" i="3"/>
  <c r="F179" i="3"/>
  <c r="F27" i="6"/>
  <c r="F99" i="8"/>
  <c r="F19" i="4"/>
  <c r="F139" i="4"/>
  <c r="F211" i="6"/>
  <c r="F155" i="7"/>
  <c r="F43" i="7"/>
  <c r="F171" i="5"/>
  <c r="F59" i="5"/>
  <c r="F27" i="3"/>
  <c r="F19" i="3"/>
  <c r="F139" i="3"/>
  <c r="F203" i="6"/>
  <c r="F179" i="8"/>
  <c r="F91" i="4"/>
  <c r="F219" i="4"/>
  <c r="F155" i="6"/>
  <c r="F219" i="8"/>
  <c r="F211" i="3"/>
  <c r="F227" i="4"/>
  <c r="F147" i="7"/>
  <c r="F35" i="7"/>
  <c r="F163" i="5"/>
  <c r="F51" i="5"/>
  <c r="F139" i="7"/>
  <c r="F27" i="7"/>
  <c r="F155" i="5"/>
  <c r="F43" i="5"/>
  <c r="F43" i="3"/>
  <c r="F35" i="3"/>
  <c r="F155" i="3"/>
  <c r="F123" i="3"/>
  <c r="F131" i="8"/>
  <c r="F155" i="8"/>
  <c r="F107" i="4"/>
  <c r="F235" i="4"/>
  <c r="F195" i="6"/>
  <c r="F187" i="8"/>
  <c r="F235" i="7"/>
  <c r="F131" i="7"/>
  <c r="F19" i="7"/>
  <c r="F147" i="5"/>
  <c r="F35" i="5"/>
  <c r="F187" i="7"/>
  <c r="F67" i="7"/>
  <c r="F195" i="5"/>
  <c r="F83" i="5"/>
  <c r="F147" i="6"/>
  <c r="F227" i="8"/>
  <c r="F67" i="4"/>
  <c r="F195" i="4"/>
  <c r="F83" i="6"/>
  <c r="F43" i="8"/>
  <c r="F147" i="8"/>
  <c r="F99" i="4"/>
  <c r="F203" i="8"/>
  <c r="F179" i="7"/>
  <c r="F59" i="7"/>
  <c r="F179" i="5"/>
  <c r="F75" i="5"/>
  <c r="F115" i="3"/>
  <c r="F163" i="6"/>
  <c r="F211" i="8"/>
  <c r="F75" i="4"/>
  <c r="F203" i="4"/>
  <c r="F115" i="6"/>
  <c r="F27" i="8"/>
  <c r="F171" i="8"/>
  <c r="F171" i="6"/>
  <c r="F227" i="5"/>
  <c r="F35" i="8"/>
  <c r="F131" i="4"/>
  <c r="F83" i="7"/>
  <c r="F163" i="4"/>
  <c r="F91" i="5"/>
  <c r="F155" i="4"/>
  <c r="C5" i="4"/>
  <c r="F99" i="5"/>
  <c r="F147" i="4"/>
  <c r="F75" i="6"/>
  <c r="F35" i="4"/>
  <c r="F15" i="1"/>
  <c r="C5" i="8"/>
  <c r="F51" i="8"/>
  <c r="F19" i="5"/>
  <c r="F179" i="4"/>
  <c r="F27" i="5"/>
  <c r="F129" i="1"/>
  <c r="F59" i="8"/>
  <c r="F83" i="8"/>
  <c r="F91" i="7"/>
  <c r="F75" i="8"/>
  <c r="F163" i="1"/>
  <c r="F99" i="7"/>
  <c r="F91" i="8"/>
  <c r="F91" i="6"/>
  <c r="F14" i="1"/>
  <c r="F67" i="3"/>
  <c r="F51" i="6"/>
  <c r="F75" i="3"/>
  <c r="B15" i="1"/>
  <c r="C3" i="7"/>
  <c r="C3" i="4"/>
  <c r="C3" i="5"/>
  <c r="B181" i="1"/>
  <c r="B14" i="1"/>
  <c r="B65" i="1"/>
  <c r="B83" i="1"/>
  <c r="B195" i="1"/>
  <c r="C3" i="6"/>
  <c r="F33" i="4"/>
  <c r="F185" i="4"/>
  <c r="F161" i="3"/>
  <c r="F17" i="6"/>
  <c r="F233" i="4"/>
  <c r="F65" i="3"/>
  <c r="F233" i="5"/>
  <c r="F65" i="6"/>
  <c r="F81" i="6"/>
  <c r="F121" i="6"/>
  <c r="F65" i="5"/>
  <c r="F177" i="6"/>
  <c r="F129" i="8"/>
  <c r="F145" i="7"/>
  <c r="F161" i="8"/>
  <c r="F97" i="8"/>
  <c r="F225" i="5"/>
  <c r="F105" i="8"/>
  <c r="F49" i="7"/>
  <c r="F25" i="6"/>
  <c r="F193" i="7"/>
  <c r="F73" i="8"/>
  <c r="F193" i="3"/>
  <c r="F17" i="5"/>
  <c r="F49" i="6"/>
  <c r="F113" i="6"/>
  <c r="F217" i="5"/>
  <c r="F153" i="7"/>
  <c r="F145" i="8"/>
  <c r="F233" i="8"/>
  <c r="F41" i="4"/>
  <c r="F177" i="3"/>
  <c r="F201" i="7"/>
  <c r="F153" i="5"/>
  <c r="F177" i="7"/>
  <c r="F89" i="8"/>
  <c r="F153" i="8"/>
  <c r="F81" i="8"/>
  <c r="F49" i="8"/>
  <c r="F17" i="8"/>
  <c r="F49" i="4"/>
  <c r="F105" i="4"/>
  <c r="F225" i="4"/>
  <c r="F169" i="3"/>
  <c r="F49" i="3"/>
  <c r="F57" i="7"/>
  <c r="F177" i="4"/>
  <c r="F121" i="3"/>
  <c r="F81" i="3"/>
  <c r="F153" i="6"/>
  <c r="F145" i="6"/>
  <c r="F97" i="7"/>
  <c r="F185" i="8"/>
  <c r="F41" i="6"/>
  <c r="F65" i="8"/>
  <c r="F105" i="7"/>
  <c r="F193" i="8"/>
  <c r="F217" i="4"/>
  <c r="F41" i="3"/>
  <c r="F17" i="3"/>
  <c r="F81" i="7"/>
  <c r="F33" i="8"/>
  <c r="F81" i="4"/>
  <c r="F145" i="3"/>
  <c r="F33" i="6"/>
  <c r="F49" i="5"/>
  <c r="F209" i="5"/>
  <c r="F201" i="6"/>
  <c r="F137" i="7"/>
  <c r="F177" i="8"/>
  <c r="F97" i="4"/>
  <c r="F209" i="3"/>
  <c r="F169" i="5"/>
  <c r="F89" i="5"/>
  <c r="F161" i="7"/>
  <c r="F233" i="7"/>
  <c r="F33" i="5"/>
  <c r="F211" i="5"/>
  <c r="F219" i="7"/>
  <c r="F49" i="1"/>
  <c r="F217" i="7"/>
  <c r="F35" i="6"/>
  <c r="F27" i="4"/>
  <c r="H113" i="1"/>
  <c r="F171" i="3"/>
  <c r="F177" i="5"/>
  <c r="C4" i="3"/>
  <c r="D65" i="1"/>
  <c r="D49" i="1"/>
  <c r="F50" i="3"/>
  <c r="F58" i="6"/>
  <c r="F178" i="6"/>
  <c r="F58" i="7"/>
  <c r="F66" i="5"/>
  <c r="F186" i="5"/>
  <c r="F74" i="4"/>
  <c r="F202" i="4"/>
  <c r="F98" i="7"/>
  <c r="F194" i="7"/>
  <c r="F90" i="4"/>
  <c r="F90" i="6"/>
  <c r="F234" i="4"/>
  <c r="F90" i="5"/>
  <c r="F106" i="4"/>
  <c r="F74" i="8"/>
  <c r="F42" i="8"/>
  <c r="F26" i="3"/>
  <c r="F194" i="3"/>
  <c r="F34" i="3"/>
  <c r="F66" i="6"/>
  <c r="F194" i="6"/>
  <c r="F210" i="6"/>
  <c r="F130" i="8"/>
  <c r="F82" i="4"/>
  <c r="F210" i="4"/>
  <c r="F138" i="7"/>
  <c r="F202" i="7"/>
  <c r="F154" i="8"/>
  <c r="F106" i="8"/>
  <c r="F130" i="7"/>
  <c r="F162" i="3"/>
  <c r="F82" i="6"/>
  <c r="F210" i="5"/>
  <c r="F98" i="4"/>
  <c r="F226" i="4"/>
  <c r="F194" i="5"/>
  <c r="F226" i="7"/>
  <c r="F106" i="7"/>
  <c r="F50" i="8"/>
  <c r="F66" i="7"/>
  <c r="F66" i="8"/>
  <c r="F82" i="3"/>
  <c r="F42" i="6"/>
  <c r="F162" i="6"/>
  <c r="F26" i="7"/>
  <c r="F106" i="5"/>
  <c r="F58" i="4"/>
  <c r="F186" i="4"/>
  <c r="F34" i="7"/>
  <c r="F178" i="7"/>
  <c r="F226" i="8"/>
  <c r="F178" i="8"/>
  <c r="F210" i="3"/>
  <c r="F202" i="6"/>
  <c r="F218" i="7"/>
  <c r="F90" i="8"/>
  <c r="F58" i="3"/>
  <c r="F42" i="3"/>
  <c r="F202" i="3"/>
  <c r="F50" i="6"/>
  <c r="F170" i="6"/>
  <c r="F42" i="7"/>
  <c r="F26" i="5"/>
  <c r="F42" i="5"/>
  <c r="F178" i="5"/>
  <c r="F66" i="4"/>
  <c r="F194" i="4"/>
  <c r="F50" i="7"/>
  <c r="F186" i="7"/>
  <c r="F210" i="8"/>
  <c r="F18" i="3"/>
  <c r="F74" i="6"/>
  <c r="F74" i="5"/>
  <c r="F218" i="4"/>
  <c r="F154" i="7"/>
  <c r="F178" i="3"/>
  <c r="AF1" i="10"/>
  <c r="AF73" i="10"/>
  <c r="F129" i="4"/>
  <c r="F219" i="5"/>
  <c r="F227" i="7"/>
  <c r="N31" i="1"/>
  <c r="N14" i="1"/>
  <c r="F127" i="4"/>
  <c r="C9" i="7"/>
  <c r="C9" i="4"/>
  <c r="J65" i="1"/>
  <c r="C9" i="3"/>
  <c r="P12" i="5"/>
  <c r="F125" i="8"/>
  <c r="N113" i="1"/>
  <c r="N49" i="1"/>
  <c r="F71" i="7"/>
  <c r="F125" i="4"/>
  <c r="C9" i="5"/>
  <c r="F126" i="4"/>
  <c r="E6" i="6"/>
  <c r="C6" i="6"/>
  <c r="F129" i="7"/>
  <c r="F127" i="7"/>
  <c r="F125" i="7"/>
  <c r="C3" i="3"/>
  <c r="B49" i="1"/>
  <c r="L12" i="8"/>
  <c r="D15" i="1"/>
  <c r="D31" i="1"/>
  <c r="C4" i="7"/>
  <c r="D14" i="1"/>
  <c r="D129" i="1"/>
  <c r="D97" i="1"/>
  <c r="D113" i="1"/>
  <c r="D195" i="1"/>
  <c r="E9" i="6"/>
  <c r="E9" i="5"/>
  <c r="E9" i="3"/>
  <c r="E9" i="8"/>
  <c r="P12" i="6"/>
  <c r="P181" i="6" s="1"/>
  <c r="E9" i="4"/>
  <c r="P12" i="8"/>
  <c r="P12" i="7"/>
  <c r="N13" i="1"/>
  <c r="E5" i="4"/>
  <c r="L12" i="7"/>
  <c r="L12" i="4"/>
  <c r="K12" i="8"/>
  <c r="O12" i="8"/>
  <c r="E8" i="7"/>
  <c r="L13" i="1"/>
  <c r="E8" i="6"/>
  <c r="E8" i="4"/>
  <c r="O12" i="4"/>
  <c r="O12" i="5"/>
  <c r="N12" i="5"/>
  <c r="E7" i="4"/>
  <c r="N12" i="3"/>
  <c r="E7" i="3"/>
  <c r="E7" i="5"/>
  <c r="N12" i="8"/>
  <c r="N12" i="7"/>
  <c r="N12" i="4"/>
  <c r="H13" i="1"/>
  <c r="E6" i="8"/>
  <c r="M12" i="4"/>
  <c r="M12" i="5"/>
  <c r="E6" i="3"/>
  <c r="M12" i="3"/>
  <c r="M12" i="7"/>
  <c r="M12" i="8"/>
  <c r="M12" i="6"/>
  <c r="M181" i="6" s="1"/>
  <c r="E6" i="4"/>
  <c r="E4" i="6"/>
  <c r="J12" i="7"/>
  <c r="E3" i="5"/>
  <c r="E3" i="7"/>
  <c r="E3" i="8"/>
  <c r="J12" i="3"/>
  <c r="E3" i="6"/>
  <c r="J12" i="8"/>
  <c r="J12" i="6"/>
  <c r="J181" i="6" s="1"/>
  <c r="J12" i="4"/>
  <c r="J117" i="4" s="1"/>
  <c r="E3" i="3"/>
  <c r="E5" i="3"/>
  <c r="L12" i="6"/>
  <c r="L181" i="6" s="1"/>
  <c r="E5" i="5"/>
  <c r="E5" i="7"/>
  <c r="E5" i="8"/>
  <c r="F13" i="1"/>
  <c r="E5" i="6"/>
  <c r="L12" i="5"/>
  <c r="E4" i="5"/>
  <c r="K12" i="7"/>
  <c r="K12" i="4"/>
  <c r="E4" i="7"/>
  <c r="E4" i="4"/>
  <c r="E4" i="8"/>
  <c r="K12" i="6"/>
  <c r="K181" i="6" s="1"/>
  <c r="K12" i="3"/>
  <c r="J12" i="5"/>
  <c r="B13" i="1"/>
  <c r="R179" i="6"/>
  <c r="R147" i="5"/>
  <c r="R59" i="8"/>
  <c r="R27" i="7"/>
  <c r="F157" i="3"/>
  <c r="F69" i="4"/>
  <c r="F77" i="6"/>
  <c r="F85" i="4"/>
  <c r="F197" i="4"/>
  <c r="F141" i="3"/>
  <c r="F61" i="4"/>
  <c r="F205" i="3"/>
  <c r="F37" i="3"/>
  <c r="F53" i="4"/>
  <c r="F85" i="7"/>
  <c r="F13" i="8"/>
  <c r="F109" i="3"/>
  <c r="F77" i="4"/>
  <c r="F165" i="3"/>
  <c r="F13" i="3"/>
  <c r="F165" i="5"/>
  <c r="F21" i="6"/>
  <c r="F45" i="6"/>
  <c r="F205" i="7"/>
  <c r="R163" i="6"/>
  <c r="AF148" i="10"/>
  <c r="F61" i="8"/>
  <c r="F29" i="6"/>
  <c r="F101" i="8"/>
  <c r="F229" i="8"/>
  <c r="F101" i="7"/>
  <c r="F13" i="6"/>
  <c r="F197" i="6"/>
  <c r="F197" i="3"/>
  <c r="C7" i="4"/>
  <c r="R147" i="8"/>
  <c r="F29" i="4"/>
  <c r="F141" i="6"/>
  <c r="F149" i="4"/>
  <c r="F189" i="3"/>
  <c r="F149" i="5"/>
  <c r="F213" i="4"/>
  <c r="C8" i="7"/>
  <c r="C8" i="8"/>
  <c r="C8" i="6"/>
  <c r="F46" i="3"/>
  <c r="F118" i="3"/>
  <c r="J31" i="1"/>
  <c r="F157" i="7"/>
  <c r="F13" i="7"/>
  <c r="C7" i="6"/>
  <c r="J113" i="1"/>
  <c r="R91" i="4"/>
  <c r="R163" i="5"/>
  <c r="F93" i="5"/>
  <c r="F61" i="5"/>
  <c r="F229" i="5"/>
  <c r="F189" i="4"/>
  <c r="F173" i="4"/>
  <c r="F85" i="3"/>
  <c r="F93" i="4"/>
  <c r="F45" i="3"/>
  <c r="C7" i="8"/>
  <c r="P12" i="3"/>
  <c r="P12" i="4"/>
  <c r="F33" i="7"/>
  <c r="F145" i="4"/>
  <c r="F193" i="4"/>
  <c r="F25" i="4"/>
  <c r="F57" i="4"/>
  <c r="F89" i="4"/>
  <c r="F201" i="4"/>
  <c r="F113" i="3"/>
  <c r="F57" i="5"/>
  <c r="F225" i="8"/>
  <c r="F153" i="4"/>
  <c r="F209" i="4"/>
  <c r="F89" i="6"/>
  <c r="F161" i="6"/>
  <c r="F193" i="6"/>
  <c r="F81" i="5"/>
  <c r="F93" i="8"/>
  <c r="F53" i="8"/>
  <c r="F149" i="7"/>
  <c r="F13" i="4"/>
  <c r="F117" i="6"/>
  <c r="F53" i="6"/>
  <c r="F69" i="5"/>
  <c r="F197" i="5"/>
  <c r="F205" i="4"/>
  <c r="F61" i="6"/>
  <c r="F53" i="3"/>
  <c r="E4" i="3"/>
  <c r="K12" i="5"/>
  <c r="F226" i="5"/>
  <c r="F122" i="3"/>
  <c r="F138" i="8"/>
  <c r="F18" i="8"/>
  <c r="F114" i="3"/>
  <c r="F234" i="7"/>
  <c r="F34" i="8"/>
  <c r="F90" i="3"/>
  <c r="R43" i="6"/>
  <c r="F173" i="8"/>
  <c r="C7" i="7"/>
  <c r="F189" i="8"/>
  <c r="J129" i="1"/>
  <c r="R75" i="4"/>
  <c r="F21" i="8"/>
  <c r="J97" i="1"/>
  <c r="F69" i="8"/>
  <c r="F197" i="8"/>
  <c r="F141" i="7"/>
  <c r="F37" i="6"/>
  <c r="J181" i="1"/>
  <c r="J163" i="1"/>
  <c r="R147" i="4"/>
  <c r="R27" i="8"/>
  <c r="F77" i="5"/>
  <c r="F101" i="5"/>
  <c r="F181" i="4"/>
  <c r="F133" i="3"/>
  <c r="F77" i="3"/>
  <c r="H65" i="1"/>
  <c r="H147" i="1"/>
  <c r="R203" i="3"/>
  <c r="F199" i="7"/>
  <c r="R107" i="4"/>
  <c r="R187" i="4"/>
  <c r="R227" i="4"/>
  <c r="R59" i="5"/>
  <c r="R91" i="8"/>
  <c r="R203" i="6"/>
  <c r="R59" i="4"/>
  <c r="R203" i="5"/>
  <c r="R43" i="4"/>
  <c r="R27" i="6"/>
  <c r="R75" i="8"/>
  <c r="R123" i="6"/>
  <c r="R147" i="6"/>
  <c r="R163" i="4"/>
  <c r="R163" i="7"/>
  <c r="R91" i="7"/>
  <c r="R27" i="3"/>
  <c r="R163" i="3"/>
  <c r="R227" i="7"/>
  <c r="R227" i="8"/>
  <c r="R59" i="6"/>
  <c r="R91" i="6"/>
  <c r="R75" i="6"/>
  <c r="R203" i="4"/>
  <c r="R43" i="3"/>
  <c r="R75" i="3"/>
  <c r="R187" i="5"/>
  <c r="R163" i="8"/>
  <c r="R75" i="5"/>
  <c r="R227" i="5"/>
  <c r="R43" i="5"/>
  <c r="R91" i="5"/>
  <c r="R27" i="4"/>
  <c r="R203" i="8"/>
  <c r="R123" i="3"/>
  <c r="R147" i="3"/>
  <c r="R43" i="8"/>
  <c r="R59" i="3"/>
  <c r="R187" i="8"/>
  <c r="C4" i="8"/>
  <c r="D83" i="1"/>
  <c r="D181" i="1"/>
  <c r="C4" i="5"/>
  <c r="D163" i="1"/>
  <c r="C4" i="6"/>
  <c r="D147" i="1"/>
  <c r="R203" i="7"/>
  <c r="R59" i="7"/>
  <c r="R75" i="7"/>
  <c r="J83" i="1"/>
  <c r="J49" i="1"/>
  <c r="F181" i="7"/>
  <c r="F181" i="8"/>
  <c r="F77" i="8"/>
  <c r="F45" i="8"/>
  <c r="F133" i="8"/>
  <c r="F45" i="7"/>
  <c r="F197" i="7"/>
  <c r="F29" i="8"/>
  <c r="R43" i="7"/>
  <c r="R107" i="7"/>
  <c r="R147" i="7"/>
  <c r="R187" i="7"/>
  <c r="E8" i="8"/>
  <c r="E8" i="3"/>
  <c r="F63" i="7"/>
  <c r="F87" i="7"/>
  <c r="F31" i="8"/>
  <c r="F15" i="8"/>
  <c r="F69" i="7"/>
  <c r="F37" i="7"/>
  <c r="P125" i="3" l="1"/>
  <c r="P181" i="3"/>
  <c r="M181" i="3"/>
  <c r="M125" i="3"/>
  <c r="N125" i="3"/>
  <c r="N181" i="3"/>
  <c r="K181" i="3"/>
  <c r="K125" i="3"/>
  <c r="J181" i="3"/>
  <c r="J125" i="3"/>
  <c r="O125" i="3"/>
  <c r="O181" i="3"/>
  <c r="P109" i="4"/>
  <c r="P117" i="4"/>
  <c r="L109" i="4"/>
  <c r="L117" i="4"/>
  <c r="M109" i="4"/>
  <c r="M117" i="4"/>
  <c r="O109" i="4"/>
  <c r="O117" i="4"/>
  <c r="K109" i="4"/>
  <c r="K117" i="4"/>
  <c r="N109" i="4"/>
  <c r="N117" i="4"/>
  <c r="J109" i="4"/>
  <c r="N109" i="5"/>
  <c r="N117" i="5"/>
  <c r="Q109" i="5"/>
  <c r="Q117" i="5"/>
  <c r="O109" i="5"/>
  <c r="O117" i="5"/>
  <c r="J109" i="5"/>
  <c r="J117" i="5"/>
  <c r="K109" i="5"/>
  <c r="K117" i="5"/>
  <c r="L109" i="5"/>
  <c r="L117" i="5"/>
  <c r="P109" i="5"/>
  <c r="P117" i="5"/>
  <c r="M109" i="5"/>
  <c r="M117" i="5"/>
  <c r="J93" i="3"/>
  <c r="J101" i="3"/>
  <c r="O93" i="3"/>
  <c r="O101" i="3"/>
  <c r="P93" i="3"/>
  <c r="P101" i="3"/>
  <c r="M93" i="3"/>
  <c r="M101" i="3"/>
  <c r="K93" i="3"/>
  <c r="K101" i="3"/>
  <c r="N93" i="3"/>
  <c r="N101" i="3"/>
  <c r="Q165" i="4"/>
  <c r="Q109" i="4"/>
  <c r="Q117" i="8"/>
  <c r="Q101" i="8"/>
  <c r="L109" i="8"/>
  <c r="L117" i="8"/>
  <c r="L101" i="8"/>
  <c r="P109" i="8"/>
  <c r="P117" i="8"/>
  <c r="P101" i="8"/>
  <c r="J109" i="8"/>
  <c r="J117" i="8"/>
  <c r="J101" i="8"/>
  <c r="O109" i="8"/>
  <c r="O117" i="8"/>
  <c r="O101" i="8"/>
  <c r="N109" i="8"/>
  <c r="N117" i="8"/>
  <c r="N101" i="8"/>
  <c r="M109" i="8"/>
  <c r="M117" i="8"/>
  <c r="M101" i="8"/>
  <c r="K109" i="8"/>
  <c r="K117" i="8"/>
  <c r="K101" i="8"/>
  <c r="Q13" i="8"/>
  <c r="Q109" i="8"/>
  <c r="Q45" i="4"/>
  <c r="Q13" i="4"/>
  <c r="Q61" i="4"/>
  <c r="Q125" i="4"/>
  <c r="J109" i="7"/>
  <c r="J117" i="7"/>
  <c r="P109" i="7"/>
  <c r="P117" i="7"/>
  <c r="O109" i="7"/>
  <c r="O117" i="7"/>
  <c r="Q109" i="7"/>
  <c r="Q117" i="7"/>
  <c r="K117" i="7"/>
  <c r="K109" i="7"/>
  <c r="M109" i="7"/>
  <c r="M117" i="7"/>
  <c r="N117" i="7"/>
  <c r="N109" i="7"/>
  <c r="L109" i="7"/>
  <c r="L117" i="7"/>
  <c r="M165" i="7"/>
  <c r="L165" i="7"/>
  <c r="K165" i="7"/>
  <c r="N165" i="7"/>
  <c r="J165" i="7"/>
  <c r="P165" i="7"/>
  <c r="O165" i="7"/>
  <c r="Q205" i="7"/>
  <c r="J93" i="6"/>
  <c r="J95" i="6"/>
  <c r="J94" i="6"/>
  <c r="J102" i="6"/>
  <c r="J101" i="6"/>
  <c r="J78" i="6"/>
  <c r="M93" i="6"/>
  <c r="M102" i="6"/>
  <c r="M94" i="6"/>
  <c r="M101" i="6"/>
  <c r="M95" i="6"/>
  <c r="M78" i="6"/>
  <c r="P93" i="6"/>
  <c r="P101" i="6"/>
  <c r="P95" i="6"/>
  <c r="P102" i="6"/>
  <c r="P94" i="6"/>
  <c r="P78" i="6"/>
  <c r="Q165" i="6"/>
  <c r="Q102" i="6"/>
  <c r="Q101" i="6"/>
  <c r="Q95" i="6"/>
  <c r="Q94" i="6"/>
  <c r="Q78" i="6"/>
  <c r="K93" i="6"/>
  <c r="K102" i="6"/>
  <c r="K94" i="6"/>
  <c r="K101" i="6"/>
  <c r="K95" i="6"/>
  <c r="K78" i="6"/>
  <c r="N93" i="6"/>
  <c r="N95" i="6"/>
  <c r="N94" i="6"/>
  <c r="N101" i="6"/>
  <c r="N102" i="6"/>
  <c r="N78" i="6"/>
  <c r="L93" i="6"/>
  <c r="L101" i="6"/>
  <c r="L95" i="6"/>
  <c r="L102" i="6"/>
  <c r="L94" i="6"/>
  <c r="L78" i="6"/>
  <c r="O93" i="6"/>
  <c r="O95" i="6"/>
  <c r="O101" i="6"/>
  <c r="O102" i="6"/>
  <c r="O94" i="6"/>
  <c r="O78" i="6"/>
  <c r="Q133" i="4"/>
  <c r="Q213" i="7"/>
  <c r="Q173" i="4"/>
  <c r="Q189" i="4"/>
  <c r="D5" i="3"/>
  <c r="G46" i="2" s="1"/>
  <c r="Q149" i="6"/>
  <c r="Q109" i="6"/>
  <c r="Q93" i="6"/>
  <c r="Q133" i="6"/>
  <c r="Q13" i="6"/>
  <c r="Q29" i="6"/>
  <c r="Q45" i="6"/>
  <c r="N182" i="6"/>
  <c r="N125" i="6"/>
  <c r="P182" i="6"/>
  <c r="P125" i="6"/>
  <c r="O182" i="6"/>
  <c r="O125" i="6"/>
  <c r="Q213" i="8"/>
  <c r="Q173" i="8"/>
  <c r="Q61" i="8"/>
  <c r="Q149" i="8"/>
  <c r="Q77" i="8"/>
  <c r="Q133" i="8"/>
  <c r="Q165" i="8"/>
  <c r="Q29" i="8"/>
  <c r="Q205" i="8"/>
  <c r="Q45" i="8"/>
  <c r="Q189" i="8"/>
  <c r="Q125" i="8"/>
  <c r="Q93" i="8"/>
  <c r="K182" i="6"/>
  <c r="K125" i="6"/>
  <c r="Q61" i="6"/>
  <c r="Q189" i="6"/>
  <c r="Q125" i="6"/>
  <c r="Q77" i="6"/>
  <c r="L182" i="6"/>
  <c r="L125" i="6"/>
  <c r="Q133" i="7"/>
  <c r="Q77" i="7"/>
  <c r="Q93" i="7"/>
  <c r="Q149" i="7"/>
  <c r="Q61" i="7"/>
  <c r="Q29" i="7"/>
  <c r="Q189" i="7"/>
  <c r="Q45" i="7"/>
  <c r="Q165" i="7"/>
  <c r="Q173" i="7"/>
  <c r="M182" i="6"/>
  <c r="M125" i="6"/>
  <c r="J182" i="6"/>
  <c r="J125" i="6"/>
  <c r="Q29" i="4"/>
  <c r="Q77" i="4"/>
  <c r="Q93" i="4"/>
  <c r="AC73" i="10"/>
  <c r="Q77" i="5"/>
  <c r="Q173" i="5"/>
  <c r="Q133" i="5"/>
  <c r="Q213" i="5"/>
  <c r="Q165" i="5"/>
  <c r="Q61" i="5"/>
  <c r="Q93" i="5"/>
  <c r="Q125" i="5"/>
  <c r="Q45" i="5"/>
  <c r="Q149" i="5"/>
  <c r="Q189" i="5"/>
  <c r="Q205" i="5"/>
  <c r="Q149" i="4"/>
  <c r="Q205" i="4"/>
  <c r="Q213" i="4"/>
  <c r="Q182" i="6"/>
  <c r="K14" i="4"/>
  <c r="K165" i="4"/>
  <c r="N14" i="4"/>
  <c r="N165" i="4"/>
  <c r="O14" i="4"/>
  <c r="O165" i="4"/>
  <c r="P14" i="4"/>
  <c r="P165" i="4"/>
  <c r="L14" i="4"/>
  <c r="L165" i="4"/>
  <c r="J14" i="4"/>
  <c r="J165" i="4"/>
  <c r="M14" i="4"/>
  <c r="M165" i="4"/>
  <c r="AC148" i="10"/>
  <c r="Q229" i="4"/>
  <c r="Q14" i="4"/>
  <c r="Q31" i="5"/>
  <c r="Q23" i="5"/>
  <c r="Q33" i="5"/>
  <c r="Q13" i="5"/>
  <c r="Q25" i="5"/>
  <c r="Q18" i="5"/>
  <c r="Q35" i="5"/>
  <c r="Q205" i="6"/>
  <c r="Q15" i="5"/>
  <c r="Q17" i="5"/>
  <c r="Q19" i="5"/>
  <c r="Q14" i="5"/>
  <c r="Q30" i="5"/>
  <c r="Q21" i="5"/>
  <c r="Q22" i="5"/>
  <c r="Q229" i="5"/>
  <c r="Q32" i="5"/>
  <c r="Q29" i="5"/>
  <c r="Q34" i="5"/>
  <c r="Q16" i="5"/>
  <c r="Q26" i="5"/>
  <c r="Q24" i="5"/>
  <c r="Q27" i="5"/>
  <c r="Q229" i="8"/>
  <c r="Q125" i="7"/>
  <c r="Q229" i="7"/>
  <c r="J35" i="5"/>
  <c r="J34" i="5"/>
  <c r="J32" i="5"/>
  <c r="J30" i="5"/>
  <c r="J25" i="5"/>
  <c r="J23" i="5"/>
  <c r="J21" i="5"/>
  <c r="J33" i="5"/>
  <c r="J27" i="5"/>
  <c r="J19" i="5"/>
  <c r="J14" i="5"/>
  <c r="J15" i="5"/>
  <c r="J26" i="5"/>
  <c r="J17" i="5"/>
  <c r="J24" i="5"/>
  <c r="J22" i="5"/>
  <c r="J31" i="5"/>
  <c r="J18" i="5"/>
  <c r="J16" i="5"/>
  <c r="P25" i="5"/>
  <c r="P24" i="5"/>
  <c r="P23" i="5"/>
  <c r="P26" i="5"/>
  <c r="P19" i="5"/>
  <c r="P27" i="5"/>
  <c r="P31" i="5"/>
  <c r="P34" i="5"/>
  <c r="P32" i="5"/>
  <c r="P35" i="5"/>
  <c r="P21" i="5"/>
  <c r="P30" i="5"/>
  <c r="P33" i="5"/>
  <c r="P22" i="5"/>
  <c r="L18" i="5"/>
  <c r="L31" i="5"/>
  <c r="L30" i="5"/>
  <c r="L21" i="5"/>
  <c r="L34" i="5"/>
  <c r="L17" i="5"/>
  <c r="L35" i="5"/>
  <c r="L32" i="5"/>
  <c r="L24" i="5"/>
  <c r="L25" i="5"/>
  <c r="L23" i="5"/>
  <c r="L19" i="5"/>
  <c r="L16" i="5"/>
  <c r="L27" i="5"/>
  <c r="L14" i="5"/>
  <c r="L22" i="5"/>
  <c r="L26" i="5"/>
  <c r="L33" i="5"/>
  <c r="L15" i="5"/>
  <c r="N19" i="5"/>
  <c r="N18" i="5"/>
  <c r="N16" i="5"/>
  <c r="N14" i="5"/>
  <c r="N34" i="5"/>
  <c r="N32" i="5"/>
  <c r="N25" i="5"/>
  <c r="N17" i="5"/>
  <c r="N30" i="5"/>
  <c r="N33" i="5"/>
  <c r="N15" i="5"/>
  <c r="N31" i="5"/>
  <c r="N23" i="5"/>
  <c r="N26" i="5"/>
  <c r="N24" i="5"/>
  <c r="N27" i="5"/>
  <c r="N22" i="5"/>
  <c r="N21" i="5"/>
  <c r="N35" i="5"/>
  <c r="M14" i="5"/>
  <c r="M31" i="5"/>
  <c r="M16" i="5"/>
  <c r="M27" i="5"/>
  <c r="M18" i="5"/>
  <c r="M24" i="5"/>
  <c r="M34" i="5"/>
  <c r="M15" i="5"/>
  <c r="M30" i="5"/>
  <c r="M35" i="5"/>
  <c r="M25" i="5"/>
  <c r="M26" i="5"/>
  <c r="M22" i="5"/>
  <c r="M17" i="5"/>
  <c r="M32" i="5"/>
  <c r="M19" i="5"/>
  <c r="M21" i="5"/>
  <c r="M33" i="5"/>
  <c r="M23" i="5"/>
  <c r="O14" i="5"/>
  <c r="O16" i="5"/>
  <c r="O18" i="5"/>
  <c r="O19" i="5"/>
  <c r="O33" i="5"/>
  <c r="O32" i="5"/>
  <c r="O21" i="5"/>
  <c r="O17" i="5"/>
  <c r="O24" i="5"/>
  <c r="O26" i="5"/>
  <c r="O34" i="5"/>
  <c r="O23" i="5"/>
  <c r="O22" i="5"/>
  <c r="O31" i="5"/>
  <c r="O27" i="5"/>
  <c r="O25" i="5"/>
  <c r="O30" i="5"/>
  <c r="O35" i="5"/>
  <c r="O15" i="5"/>
  <c r="K18" i="5"/>
  <c r="K19" i="5"/>
  <c r="K27" i="5"/>
  <c r="K30" i="5"/>
  <c r="K21" i="5"/>
  <c r="K26" i="5"/>
  <c r="K14" i="5"/>
  <c r="K23" i="5"/>
  <c r="K22" i="5"/>
  <c r="K31" i="5"/>
  <c r="K15" i="5"/>
  <c r="K25" i="5"/>
  <c r="K17" i="5"/>
  <c r="K24" i="5"/>
  <c r="K34" i="5"/>
  <c r="K35" i="5"/>
  <c r="K32" i="5"/>
  <c r="K33" i="5"/>
  <c r="K16" i="5"/>
  <c r="P77" i="6"/>
  <c r="P149" i="6"/>
  <c r="P165" i="6"/>
  <c r="P45" i="6"/>
  <c r="P189" i="6"/>
  <c r="P109" i="6"/>
  <c r="P133" i="6"/>
  <c r="P205" i="6"/>
  <c r="P29" i="6"/>
  <c r="P13" i="6"/>
  <c r="P61" i="6"/>
  <c r="P101" i="5"/>
  <c r="P125" i="5"/>
  <c r="P149" i="5"/>
  <c r="P13" i="5"/>
  <c r="P61" i="5"/>
  <c r="P229" i="5"/>
  <c r="P189" i="5"/>
  <c r="P133" i="5"/>
  <c r="P213" i="5"/>
  <c r="P205" i="5"/>
  <c r="P77" i="5"/>
  <c r="P15" i="5"/>
  <c r="P93" i="5"/>
  <c r="P45" i="5"/>
  <c r="P173" i="5"/>
  <c r="P16" i="5"/>
  <c r="P14" i="5"/>
  <c r="P29" i="5"/>
  <c r="P165" i="5"/>
  <c r="P18" i="5"/>
  <c r="P17" i="5"/>
  <c r="P189" i="7"/>
  <c r="P133" i="7"/>
  <c r="P173" i="7"/>
  <c r="P29" i="7"/>
  <c r="P45" i="7"/>
  <c r="P213" i="7"/>
  <c r="P149" i="7"/>
  <c r="P229" i="7"/>
  <c r="P77" i="7"/>
  <c r="P93" i="7"/>
  <c r="P125" i="7"/>
  <c r="P13" i="7"/>
  <c r="P205" i="7"/>
  <c r="P61" i="7"/>
  <c r="P205" i="8"/>
  <c r="P189" i="8"/>
  <c r="P133" i="8"/>
  <c r="P45" i="8"/>
  <c r="P229" i="8"/>
  <c r="P213" i="8"/>
  <c r="P173" i="8"/>
  <c r="P93" i="8"/>
  <c r="P61" i="8"/>
  <c r="P13" i="8"/>
  <c r="P125" i="8"/>
  <c r="P77" i="8"/>
  <c r="P165" i="8"/>
  <c r="P29" i="8"/>
  <c r="P149" i="8"/>
  <c r="P61" i="4"/>
  <c r="P29" i="4"/>
  <c r="P133" i="4"/>
  <c r="P125" i="4"/>
  <c r="P149" i="4"/>
  <c r="P213" i="4"/>
  <c r="P93" i="4"/>
  <c r="P173" i="4"/>
  <c r="P13" i="4"/>
  <c r="P189" i="4"/>
  <c r="P205" i="4"/>
  <c r="P229" i="4"/>
  <c r="P77" i="4"/>
  <c r="P45" i="4"/>
  <c r="O93" i="5"/>
  <c r="O229" i="5"/>
  <c r="O61" i="5"/>
  <c r="O125" i="5"/>
  <c r="O77" i="5"/>
  <c r="O29" i="5"/>
  <c r="O189" i="5"/>
  <c r="O45" i="5"/>
  <c r="O133" i="5"/>
  <c r="O173" i="5"/>
  <c r="O149" i="5"/>
  <c r="O213" i="5"/>
  <c r="O101" i="5"/>
  <c r="O205" i="5"/>
  <c r="O13" i="5"/>
  <c r="O165" i="5"/>
  <c r="O165" i="6"/>
  <c r="O149" i="6"/>
  <c r="O109" i="6"/>
  <c r="O29" i="6"/>
  <c r="O13" i="6"/>
  <c r="O77" i="6"/>
  <c r="O189" i="6"/>
  <c r="O45" i="6"/>
  <c r="O61" i="6"/>
  <c r="O205" i="6"/>
  <c r="O133" i="6"/>
  <c r="O213" i="4"/>
  <c r="O93" i="4"/>
  <c r="O13" i="4"/>
  <c r="O125" i="4"/>
  <c r="O189" i="4"/>
  <c r="O77" i="4"/>
  <c r="O61" i="4"/>
  <c r="O149" i="4"/>
  <c r="O229" i="4"/>
  <c r="O29" i="4"/>
  <c r="O173" i="4"/>
  <c r="O133" i="4"/>
  <c r="O45" i="4"/>
  <c r="O205" i="4"/>
  <c r="O165" i="8"/>
  <c r="O229" i="8"/>
  <c r="O133" i="8"/>
  <c r="O77" i="8"/>
  <c r="O45" i="8"/>
  <c r="O125" i="8"/>
  <c r="O61" i="8"/>
  <c r="O189" i="8"/>
  <c r="O205" i="8"/>
  <c r="O149" i="8"/>
  <c r="O93" i="8"/>
  <c r="O173" i="8"/>
  <c r="O213" i="8"/>
  <c r="O29" i="8"/>
  <c r="O13" i="8"/>
  <c r="O29" i="7"/>
  <c r="O13" i="7"/>
  <c r="O173" i="7"/>
  <c r="O61" i="7"/>
  <c r="O133" i="7"/>
  <c r="O45" i="7"/>
  <c r="O77" i="7"/>
  <c r="O93" i="7"/>
  <c r="O189" i="7"/>
  <c r="O205" i="7"/>
  <c r="O213" i="7"/>
  <c r="O229" i="7"/>
  <c r="O149" i="7"/>
  <c r="O125" i="7"/>
  <c r="N229" i="5"/>
  <c r="N189" i="5"/>
  <c r="N93" i="5"/>
  <c r="N133" i="5"/>
  <c r="N173" i="5"/>
  <c r="N125" i="5"/>
  <c r="N77" i="5"/>
  <c r="N149" i="5"/>
  <c r="N205" i="5"/>
  <c r="N101" i="5"/>
  <c r="N45" i="5"/>
  <c r="N29" i="5"/>
  <c r="N13" i="5"/>
  <c r="N165" i="5"/>
  <c r="N61" i="5"/>
  <c r="N213" i="5"/>
  <c r="N13" i="4"/>
  <c r="N189" i="4"/>
  <c r="N29" i="4"/>
  <c r="N229" i="4"/>
  <c r="N149" i="4"/>
  <c r="N213" i="4"/>
  <c r="N45" i="4"/>
  <c r="N173" i="4"/>
  <c r="N93" i="4"/>
  <c r="N125" i="4"/>
  <c r="N205" i="4"/>
  <c r="N61" i="4"/>
  <c r="N77" i="4"/>
  <c r="N133" i="4"/>
  <c r="N61" i="7"/>
  <c r="N189" i="7"/>
  <c r="N29" i="7"/>
  <c r="N125" i="7"/>
  <c r="N45" i="7"/>
  <c r="N173" i="7"/>
  <c r="N205" i="7"/>
  <c r="N93" i="7"/>
  <c r="N13" i="7"/>
  <c r="N133" i="7"/>
  <c r="N229" i="7"/>
  <c r="N77" i="7"/>
  <c r="N213" i="7"/>
  <c r="N149" i="7"/>
  <c r="N173" i="8"/>
  <c r="N205" i="8"/>
  <c r="N77" i="8"/>
  <c r="N213" i="8"/>
  <c r="N61" i="8"/>
  <c r="N125" i="8"/>
  <c r="N165" i="8"/>
  <c r="N45" i="8"/>
  <c r="N229" i="8"/>
  <c r="N29" i="8"/>
  <c r="N149" i="8"/>
  <c r="N13" i="8"/>
  <c r="N133" i="8"/>
  <c r="N189" i="8"/>
  <c r="N93" i="8"/>
  <c r="N205" i="6"/>
  <c r="N165" i="6"/>
  <c r="N29" i="6"/>
  <c r="N77" i="6"/>
  <c r="N61" i="6"/>
  <c r="N13" i="6"/>
  <c r="N109" i="6"/>
  <c r="N189" i="6"/>
  <c r="N45" i="6"/>
  <c r="N133" i="6"/>
  <c r="N149" i="6"/>
  <c r="M125" i="7"/>
  <c r="M213" i="7"/>
  <c r="M133" i="7"/>
  <c r="M93" i="7"/>
  <c r="M205" i="7"/>
  <c r="M229" i="7"/>
  <c r="M61" i="7"/>
  <c r="M189" i="7"/>
  <c r="M13" i="7"/>
  <c r="M45" i="7"/>
  <c r="M149" i="7"/>
  <c r="M173" i="7"/>
  <c r="M77" i="7"/>
  <c r="M29" i="7"/>
  <c r="M29" i="8"/>
  <c r="M77" i="8"/>
  <c r="M149" i="8"/>
  <c r="M189" i="8"/>
  <c r="M13" i="8"/>
  <c r="M133" i="8"/>
  <c r="M229" i="8"/>
  <c r="M205" i="8"/>
  <c r="M165" i="8"/>
  <c r="M125" i="8"/>
  <c r="M45" i="8"/>
  <c r="M61" i="8"/>
  <c r="M173" i="8"/>
  <c r="M213" i="8"/>
  <c r="M93" i="8"/>
  <c r="M77" i="4"/>
  <c r="M229" i="4"/>
  <c r="M173" i="4"/>
  <c r="M149" i="4"/>
  <c r="M125" i="4"/>
  <c r="M13" i="4"/>
  <c r="M189" i="4"/>
  <c r="M93" i="4"/>
  <c r="M61" i="4"/>
  <c r="M29" i="4"/>
  <c r="M205" i="4"/>
  <c r="M45" i="4"/>
  <c r="M133" i="4"/>
  <c r="M213" i="4"/>
  <c r="M45" i="5"/>
  <c r="M205" i="5"/>
  <c r="M229" i="5"/>
  <c r="M125" i="5"/>
  <c r="M165" i="5"/>
  <c r="M133" i="5"/>
  <c r="M213" i="5"/>
  <c r="M101" i="5"/>
  <c r="M13" i="5"/>
  <c r="M189" i="5"/>
  <c r="M61" i="5"/>
  <c r="M29" i="5"/>
  <c r="M77" i="5"/>
  <c r="M93" i="5"/>
  <c r="M173" i="5"/>
  <c r="M149" i="5"/>
  <c r="M133" i="6"/>
  <c r="M109" i="6"/>
  <c r="M61" i="6"/>
  <c r="M189" i="6"/>
  <c r="M149" i="6"/>
  <c r="M77" i="6"/>
  <c r="M29" i="6"/>
  <c r="M13" i="6"/>
  <c r="M165" i="6"/>
  <c r="M45" i="6"/>
  <c r="M205" i="6"/>
  <c r="L125" i="7"/>
  <c r="L13" i="7"/>
  <c r="L213" i="7"/>
  <c r="L45" i="7"/>
  <c r="L29" i="7"/>
  <c r="L133" i="7"/>
  <c r="L77" i="7"/>
  <c r="L189" i="7"/>
  <c r="L173" i="7"/>
  <c r="L229" i="7"/>
  <c r="L61" i="7"/>
  <c r="L93" i="7"/>
  <c r="L149" i="7"/>
  <c r="L205" i="7"/>
  <c r="L45" i="8"/>
  <c r="L133" i="8"/>
  <c r="L229" i="8"/>
  <c r="L61" i="8"/>
  <c r="L125" i="8"/>
  <c r="L205" i="8"/>
  <c r="L149" i="8"/>
  <c r="L213" i="8"/>
  <c r="L189" i="8"/>
  <c r="L93" i="8"/>
  <c r="L29" i="8"/>
  <c r="L173" i="8"/>
  <c r="L77" i="8"/>
  <c r="L165" i="8"/>
  <c r="L13" i="8"/>
  <c r="L205" i="6"/>
  <c r="L45" i="6"/>
  <c r="L133" i="6"/>
  <c r="L149" i="6"/>
  <c r="L61" i="6"/>
  <c r="L189" i="6"/>
  <c r="L165" i="6"/>
  <c r="L77" i="6"/>
  <c r="L29" i="6"/>
  <c r="L13" i="6"/>
  <c r="L109" i="6"/>
  <c r="L125" i="4"/>
  <c r="L45" i="4"/>
  <c r="L149" i="4"/>
  <c r="L13" i="4"/>
  <c r="L133" i="4"/>
  <c r="L93" i="4"/>
  <c r="L173" i="4"/>
  <c r="L29" i="4"/>
  <c r="L189" i="4"/>
  <c r="L213" i="4"/>
  <c r="L61" i="4"/>
  <c r="L77" i="4"/>
  <c r="L205" i="4"/>
  <c r="L229" i="4"/>
  <c r="L45" i="5"/>
  <c r="L133" i="5"/>
  <c r="L77" i="5"/>
  <c r="L125" i="5"/>
  <c r="L173" i="5"/>
  <c r="L93" i="5"/>
  <c r="L205" i="5"/>
  <c r="L229" i="5"/>
  <c r="L189" i="5"/>
  <c r="L213" i="5"/>
  <c r="L13" i="5"/>
  <c r="L165" i="5"/>
  <c r="L101" i="5"/>
  <c r="L29" i="5"/>
  <c r="L61" i="5"/>
  <c r="L149" i="5"/>
  <c r="K61" i="5"/>
  <c r="K173" i="5"/>
  <c r="K213" i="5"/>
  <c r="K133" i="5"/>
  <c r="K125" i="5"/>
  <c r="K189" i="5"/>
  <c r="K165" i="5"/>
  <c r="K93" i="5"/>
  <c r="K13" i="5"/>
  <c r="K205" i="5"/>
  <c r="K229" i="5"/>
  <c r="K77" i="5"/>
  <c r="K29" i="5"/>
  <c r="K45" i="5"/>
  <c r="K149" i="5"/>
  <c r="K101" i="5"/>
  <c r="K125" i="7"/>
  <c r="K61" i="7"/>
  <c r="K45" i="7"/>
  <c r="K213" i="7"/>
  <c r="K229" i="7"/>
  <c r="K77" i="7"/>
  <c r="K205" i="7"/>
  <c r="K13" i="7"/>
  <c r="K93" i="7"/>
  <c r="K149" i="7"/>
  <c r="K29" i="7"/>
  <c r="K189" i="7"/>
  <c r="K133" i="7"/>
  <c r="K173" i="7"/>
  <c r="K77" i="6"/>
  <c r="K189" i="6"/>
  <c r="K205" i="6"/>
  <c r="K61" i="6"/>
  <c r="K29" i="6"/>
  <c r="K133" i="6"/>
  <c r="K149" i="6"/>
  <c r="K13" i="6"/>
  <c r="K45" i="6"/>
  <c r="K109" i="6"/>
  <c r="K165" i="6"/>
  <c r="K125" i="4"/>
  <c r="K93" i="4"/>
  <c r="K189" i="4"/>
  <c r="K213" i="4"/>
  <c r="K149" i="4"/>
  <c r="K133" i="4"/>
  <c r="K77" i="4"/>
  <c r="K13" i="4"/>
  <c r="K229" i="4"/>
  <c r="K205" i="4"/>
  <c r="K61" i="4"/>
  <c r="K29" i="4"/>
  <c r="K173" i="4"/>
  <c r="K45" i="4"/>
  <c r="K125" i="8"/>
  <c r="K93" i="8"/>
  <c r="K45" i="8"/>
  <c r="K149" i="8"/>
  <c r="K61" i="8"/>
  <c r="K77" i="8"/>
  <c r="K29" i="8"/>
  <c r="K213" i="8"/>
  <c r="K165" i="8"/>
  <c r="K189" i="8"/>
  <c r="K173" i="8"/>
  <c r="K133" i="8"/>
  <c r="K13" i="8"/>
  <c r="K229" i="8"/>
  <c r="K205" i="8"/>
  <c r="J125" i="4"/>
  <c r="J213" i="4"/>
  <c r="J133" i="4"/>
  <c r="J93" i="4"/>
  <c r="J229" i="4"/>
  <c r="J149" i="4"/>
  <c r="J45" i="4"/>
  <c r="J29" i="4"/>
  <c r="J61" i="4"/>
  <c r="J173" i="4"/>
  <c r="J13" i="4"/>
  <c r="J189" i="4"/>
  <c r="J205" i="4"/>
  <c r="J77" i="4"/>
  <c r="J213" i="7"/>
  <c r="J61" i="7"/>
  <c r="J29" i="7"/>
  <c r="J189" i="7"/>
  <c r="J133" i="7"/>
  <c r="J13" i="7"/>
  <c r="J93" i="7"/>
  <c r="J229" i="7"/>
  <c r="J173" i="7"/>
  <c r="J149" i="7"/>
  <c r="J205" i="7"/>
  <c r="J77" i="7"/>
  <c r="J45" i="7"/>
  <c r="J125" i="7"/>
  <c r="J149" i="6"/>
  <c r="J61" i="6"/>
  <c r="J77" i="6"/>
  <c r="J165" i="6"/>
  <c r="J13" i="6"/>
  <c r="J109" i="6"/>
  <c r="J133" i="6"/>
  <c r="J189" i="6"/>
  <c r="J45" i="6"/>
  <c r="J205" i="6"/>
  <c r="J29" i="6"/>
  <c r="J125" i="8"/>
  <c r="J205" i="8"/>
  <c r="J133" i="8"/>
  <c r="J93" i="8"/>
  <c r="J229" i="8"/>
  <c r="J189" i="8"/>
  <c r="J173" i="8"/>
  <c r="J61" i="8"/>
  <c r="J45" i="8"/>
  <c r="J213" i="8"/>
  <c r="J149" i="8"/>
  <c r="J77" i="8"/>
  <c r="J29" i="8"/>
  <c r="J165" i="8"/>
  <c r="J13" i="8"/>
  <c r="J125" i="5"/>
  <c r="J93" i="5"/>
  <c r="J213" i="5"/>
  <c r="J133" i="5"/>
  <c r="J229" i="5"/>
  <c r="J173" i="5"/>
  <c r="J29" i="5"/>
  <c r="J45" i="5"/>
  <c r="J13" i="5"/>
  <c r="J149" i="5"/>
  <c r="J205" i="5"/>
  <c r="J165" i="5"/>
  <c r="J101" i="5"/>
  <c r="J189" i="5"/>
  <c r="J61" i="5"/>
  <c r="J77" i="5"/>
  <c r="P173" i="3"/>
  <c r="P77" i="3"/>
  <c r="P13" i="3"/>
  <c r="P133" i="3"/>
  <c r="P45" i="3"/>
  <c r="P29" i="3"/>
  <c r="P149" i="3"/>
  <c r="P85" i="3"/>
  <c r="P205" i="3"/>
  <c r="P189" i="3"/>
  <c r="P109" i="3"/>
  <c r="P61" i="3"/>
  <c r="P165" i="3"/>
  <c r="O189" i="3"/>
  <c r="O13" i="3"/>
  <c r="O173" i="3"/>
  <c r="O85" i="3"/>
  <c r="O149" i="3"/>
  <c r="O45" i="3"/>
  <c r="O109" i="3"/>
  <c r="O205" i="3"/>
  <c r="O77" i="3"/>
  <c r="O133" i="3"/>
  <c r="O61" i="3"/>
  <c r="O29" i="3"/>
  <c r="O165" i="3"/>
  <c r="N173" i="3"/>
  <c r="N13" i="3"/>
  <c r="N61" i="3"/>
  <c r="N205" i="3"/>
  <c r="N77" i="3"/>
  <c r="N149" i="3"/>
  <c r="N45" i="3"/>
  <c r="N133" i="3"/>
  <c r="N165" i="3"/>
  <c r="N29" i="3"/>
  <c r="N109" i="3"/>
  <c r="N189" i="3"/>
  <c r="N85" i="3"/>
  <c r="K165" i="3"/>
  <c r="K149" i="3"/>
  <c r="K61" i="3"/>
  <c r="K109" i="3"/>
  <c r="K133" i="3"/>
  <c r="K85" i="3"/>
  <c r="K77" i="3"/>
  <c r="K173" i="3"/>
  <c r="K13" i="3"/>
  <c r="K205" i="3"/>
  <c r="K29" i="3"/>
  <c r="K189" i="3"/>
  <c r="K45" i="3"/>
  <c r="M61" i="3"/>
  <c r="M149" i="3"/>
  <c r="M133" i="3"/>
  <c r="M165" i="3"/>
  <c r="M109" i="3"/>
  <c r="M189" i="3"/>
  <c r="M85" i="3"/>
  <c r="M29" i="3"/>
  <c r="M45" i="3"/>
  <c r="M13" i="3"/>
  <c r="M173" i="3"/>
  <c r="M205" i="3"/>
  <c r="M77" i="3"/>
  <c r="J109" i="3"/>
  <c r="J61" i="3"/>
  <c r="J77" i="3"/>
  <c r="J149" i="3"/>
  <c r="J13" i="3"/>
  <c r="J85" i="3"/>
  <c r="J165" i="3"/>
  <c r="J189" i="3"/>
  <c r="J29" i="3"/>
  <c r="J205" i="3"/>
  <c r="J45" i="3"/>
  <c r="J133" i="3"/>
  <c r="J173" i="3"/>
  <c r="R187" i="3" l="1"/>
  <c r="R131" i="3"/>
  <c r="R123" i="4"/>
  <c r="R115" i="4"/>
  <c r="R115" i="5"/>
  <c r="R123" i="5"/>
  <c r="R99" i="3"/>
  <c r="R107" i="3"/>
  <c r="R115" i="8"/>
  <c r="R107" i="8"/>
  <c r="R123" i="8"/>
  <c r="R99" i="6"/>
  <c r="R123" i="7"/>
  <c r="R115" i="7"/>
  <c r="R171" i="7"/>
  <c r="R107" i="6"/>
  <c r="R187" i="6"/>
  <c r="R131" i="6"/>
  <c r="R171" i="4"/>
  <c r="R195" i="4"/>
  <c r="D8" i="5"/>
  <c r="J48" i="2" s="1"/>
  <c r="R195" i="8"/>
  <c r="R99" i="7"/>
  <c r="R67" i="6"/>
  <c r="R35" i="5"/>
  <c r="R211" i="6"/>
  <c r="R27" i="5"/>
  <c r="D7" i="6"/>
  <c r="I43" i="2" s="1"/>
  <c r="D6" i="6"/>
  <c r="H43" i="2" s="1"/>
  <c r="R211" i="4"/>
  <c r="D5" i="6"/>
  <c r="G43" i="2" s="1"/>
  <c r="R235" i="5"/>
  <c r="R139" i="5"/>
  <c r="D6" i="5"/>
  <c r="H48" i="2" s="1"/>
  <c r="R139" i="3"/>
  <c r="R139" i="7"/>
  <c r="D9" i="4"/>
  <c r="K47" i="2" s="1"/>
  <c r="D9" i="6"/>
  <c r="K43" i="2" s="1"/>
  <c r="R131" i="7"/>
  <c r="D9" i="8"/>
  <c r="K45" i="2" s="1"/>
  <c r="D9" i="7"/>
  <c r="K44" i="2" s="1"/>
  <c r="R139" i="6"/>
  <c r="R51" i="8"/>
  <c r="D9" i="5"/>
  <c r="K48" i="2" s="1"/>
  <c r="D8" i="4"/>
  <c r="J47" i="2" s="1"/>
  <c r="D8" i="7"/>
  <c r="J44" i="2" s="1"/>
  <c r="D8" i="8"/>
  <c r="J45" i="2" s="1"/>
  <c r="D8" i="6"/>
  <c r="J43" i="2" s="1"/>
  <c r="R155" i="8"/>
  <c r="R139" i="8"/>
  <c r="R235" i="4"/>
  <c r="R219" i="5"/>
  <c r="R35" i="7"/>
  <c r="R115" i="3"/>
  <c r="R67" i="5"/>
  <c r="R179" i="8"/>
  <c r="R83" i="6"/>
  <c r="R211" i="7"/>
  <c r="D7" i="5"/>
  <c r="I48" i="2" s="1"/>
  <c r="R155" i="7"/>
  <c r="D7" i="8"/>
  <c r="I45" i="2" s="1"/>
  <c r="R171" i="5"/>
  <c r="R99" i="8"/>
  <c r="R195" i="6"/>
  <c r="R235" i="7"/>
  <c r="R155" i="4"/>
  <c r="D7" i="7"/>
  <c r="I44" i="2" s="1"/>
  <c r="D7" i="4"/>
  <c r="I47" i="2" s="1"/>
  <c r="R115" i="6"/>
  <c r="R99" i="4"/>
  <c r="D6" i="4"/>
  <c r="H47" i="2" s="1"/>
  <c r="R211" i="5"/>
  <c r="R211" i="8"/>
  <c r="D6" i="8"/>
  <c r="H45" i="2" s="1"/>
  <c r="R155" i="5"/>
  <c r="R51" i="5"/>
  <c r="R35" i="6"/>
  <c r="R67" i="7"/>
  <c r="R131" i="4"/>
  <c r="R195" i="5"/>
  <c r="R171" i="8"/>
  <c r="D6" i="7"/>
  <c r="H44" i="2" s="1"/>
  <c r="D5" i="4"/>
  <c r="G47" i="2" s="1"/>
  <c r="D5" i="8"/>
  <c r="G45" i="2" s="1"/>
  <c r="R107" i="5"/>
  <c r="R179" i="5"/>
  <c r="R35" i="8"/>
  <c r="R235" i="8"/>
  <c r="R51" i="6"/>
  <c r="R219" i="7"/>
  <c r="R51" i="4"/>
  <c r="D5" i="5"/>
  <c r="G48" i="2" s="1"/>
  <c r="R219" i="8"/>
  <c r="R83" i="4"/>
  <c r="R99" i="5"/>
  <c r="R131" i="8"/>
  <c r="R51" i="7"/>
  <c r="D5" i="7"/>
  <c r="G44" i="2" s="1"/>
  <c r="R67" i="3"/>
  <c r="R83" i="5"/>
  <c r="R131" i="5"/>
  <c r="R67" i="8"/>
  <c r="R171" i="6"/>
  <c r="R83" i="7"/>
  <c r="R195" i="7"/>
  <c r="R179" i="4"/>
  <c r="R139" i="4"/>
  <c r="R67" i="4"/>
  <c r="R219" i="4"/>
  <c r="D4" i="4"/>
  <c r="F47" i="2" s="1"/>
  <c r="R35" i="4"/>
  <c r="R155" i="6"/>
  <c r="R179" i="7"/>
  <c r="R179" i="3"/>
  <c r="R83" i="8"/>
  <c r="D4" i="5"/>
  <c r="F48" i="2" s="1"/>
  <c r="D4" i="8"/>
  <c r="F45" i="2" s="1"/>
  <c r="D4" i="6"/>
  <c r="F43" i="2" s="1"/>
  <c r="D4" i="7"/>
  <c r="F44" i="2" s="1"/>
  <c r="R19" i="7"/>
  <c r="D3" i="7"/>
  <c r="E44" i="2" s="1"/>
  <c r="R19" i="6"/>
  <c r="D3" i="6"/>
  <c r="E43" i="2" s="1"/>
  <c r="D3" i="4"/>
  <c r="E47" i="2" s="1"/>
  <c r="R19" i="4"/>
  <c r="R19" i="5"/>
  <c r="D3" i="5"/>
  <c r="E48" i="2" s="1"/>
  <c r="D3" i="8"/>
  <c r="E45" i="2" s="1"/>
  <c r="R19" i="8"/>
  <c r="R211" i="3"/>
  <c r="R35" i="3"/>
  <c r="R195" i="3"/>
  <c r="D6" i="3"/>
  <c r="H46" i="2" s="1"/>
  <c r="R51" i="3"/>
  <c r="R171" i="3"/>
  <c r="D7" i="3"/>
  <c r="I46" i="2" s="1"/>
  <c r="R91" i="3"/>
  <c r="D8" i="3"/>
  <c r="J46" i="2" s="1"/>
  <c r="D3" i="3"/>
  <c r="E46" i="2" s="1"/>
  <c r="R19" i="3"/>
  <c r="D4" i="3"/>
  <c r="F46" i="2" s="1"/>
  <c r="D9" i="3"/>
  <c r="K46" i="2" s="1"/>
  <c r="R155" i="3"/>
  <c r="R83" i="3"/>
  <c r="D10" i="5" l="1"/>
  <c r="L48" i="2" s="1"/>
  <c r="D10" i="4"/>
  <c r="L47" i="2" s="1"/>
  <c r="D10" i="3"/>
  <c r="L46" i="2" s="1"/>
  <c r="D10" i="6"/>
  <c r="L43" i="2" s="1"/>
  <c r="D10" i="8"/>
  <c r="L45" i="2" s="1"/>
  <c r="D10" i="7"/>
  <c r="L44" i="2" s="1"/>
  <c r="H50" i="2"/>
  <c r="K50" i="2"/>
  <c r="G50" i="2"/>
  <c r="F50" i="2"/>
  <c r="J50" i="2"/>
  <c r="I50" i="2"/>
  <c r="E50" i="2"/>
  <c r="L50" i="2" l="1"/>
  <c r="L52" i="2" s="1"/>
  <c r="I51" i="2"/>
  <c r="H51" i="2"/>
  <c r="E51" i="2"/>
  <c r="J51" i="2"/>
  <c r="K51" i="2"/>
  <c r="G51" i="2"/>
  <c r="F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AB61994F-9426-41A6-857D-DB342A2D6085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0CBC8A2A-F033-459A-9E04-3D936D2C23CE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3C8DCB4E-4E00-4C2A-AAEE-FC8D36619F6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A32D6BA1-B314-492C-8B87-3CFAE323EC63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45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5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6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84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92" authorId="0" shapeId="0" xr:uid="{17BBEB95-A89B-4941-9A7D-31D9C470099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17DF76-F980-41DC-AF3D-8F4AEA95FBD9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D124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C6597371-2D14-4496-ABD0-0EB2357818FD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79847C61-93E6-41F8-99B6-6E86C827F2B1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sharedStrings.xml><?xml version="1.0" encoding="utf-8"?>
<sst xmlns="http://schemas.openxmlformats.org/spreadsheetml/2006/main" count="8544" uniqueCount="512">
  <si>
    <t>Club names</t>
  </si>
  <si>
    <t>"A" string</t>
  </si>
  <si>
    <t>TO SCORE THE MATCH</t>
  </si>
  <si>
    <t>Letter</t>
  </si>
  <si>
    <t>First carry out the three set-up actions on the left of this page (highlighted in yellow). This sets up all the worksheet pages automatically</t>
  </si>
  <si>
    <t>Insert Club names</t>
  </si>
  <si>
    <t>-</t>
  </si>
  <si>
    <t>Club 1</t>
  </si>
  <si>
    <t xml:space="preserve">Then: </t>
  </si>
  <si>
    <t>and letters</t>
  </si>
  <si>
    <t>Club 2</t>
  </si>
  <si>
    <t>1) type or paste names from team declarations into the appropriate Declaration sheet on the Decsheets page</t>
  </si>
  <si>
    <t>in the blue cells</t>
  </si>
  <si>
    <t>Club 3</t>
  </si>
  <si>
    <t>(Note - This is not essential in order to score the match, and can be completed afterwards if time is short)</t>
  </si>
  <si>
    <t>Club 4</t>
  </si>
  <si>
    <t>Club 5</t>
  </si>
  <si>
    <t>2) type the athletes letter (e.g. r or rr)  in the highlighted first column for each event, and the performance in the highlighted Perf column</t>
  </si>
  <si>
    <t>Club 6</t>
  </si>
  <si>
    <t>e.g.</t>
  </si>
  <si>
    <t>rr</t>
  </si>
  <si>
    <t>Lily Whitmore</t>
  </si>
  <si>
    <t>C&amp;C</t>
  </si>
  <si>
    <t>12.5</t>
  </si>
  <si>
    <t>Club 7</t>
  </si>
  <si>
    <t>The name and club will then appear (if the name has already been entered in the spreadsheet (or "-" until a name is entered).</t>
  </si>
  <si>
    <t xml:space="preserve">Take care when entering athlete letters, there must be no blanks, just a single or double letter (in either upper of lower case). </t>
  </si>
  <si>
    <t>Example</t>
  </si>
  <si>
    <t>Winchester</t>
  </si>
  <si>
    <t>Z</t>
  </si>
  <si>
    <t xml:space="preserve">If #N/A appears in the name or club box, clear the letters cell and re-enter the letters.  </t>
  </si>
  <si>
    <t>If you now don’t want to put letters in that first cell, simply clear the cell of any contents.</t>
  </si>
  <si>
    <t>If you have entered data in a performance cell and now wish to leave it blank, simply enter a full stop in the cell (to avoid zero's  appearing on the printout format on the right).</t>
  </si>
  <si>
    <t>Points</t>
  </si>
  <si>
    <t>first</t>
  </si>
  <si>
    <t>(preset)</t>
  </si>
  <si>
    <t>Second</t>
  </si>
  <si>
    <t>3) The match will be scored automatically, points will appear in the score columns, and the totals will be updated on the Match page</t>
  </si>
  <si>
    <t>third</t>
  </si>
  <si>
    <t>fourth</t>
  </si>
  <si>
    <t>4) for security - save the data regularly (every 10 minutes is recommended)</t>
  </si>
  <si>
    <t>fifth</t>
  </si>
  <si>
    <t>sixth</t>
  </si>
  <si>
    <t>5) where there is a tie in Highjump or Polevault only, the points allocation cells can be overwritten (highlighted in gold), all other score cells are protected.</t>
  </si>
  <si>
    <t>seventh</t>
  </si>
  <si>
    <t>Overtype the points scores using only decimals, not fractions - eg 4.5  6.5 etc, in order to score the ties.</t>
  </si>
  <si>
    <t>When a cell has been overwritten, the original formula calculation is lost, so any alterations then have to be manual.</t>
  </si>
  <si>
    <t>Total points per string</t>
  </si>
  <si>
    <t>6) you can change athlete names in the spreadsheet at any time and they will automatically update in the scoresheet</t>
  </si>
  <si>
    <t>Enter scorers name and checkers name</t>
  </si>
  <si>
    <t xml:space="preserve">8) Nonscorers results use dropdown boxes for event and agegroup entry. The name and club will come up automatically when the athlete number </t>
  </si>
  <si>
    <t>is entered (provided that it is from the standard series - otherwise enter one of that clubs allocated numbers to bring up the club name)</t>
  </si>
  <si>
    <t>This is set up to assist AW/Power of 10 to abstract the data.</t>
  </si>
  <si>
    <t>The non-scorers athlete database is set up for numbers 1-499,  allowing some additional numbers (2-99 and 450-499) for use if extra numbers are required for any reason</t>
  </si>
  <si>
    <t>Team names are automatically entered against each clubs allocated numbers when the set-up operations are performed</t>
  </si>
  <si>
    <t>If you don’t have wind speeds just leave those cells with a dot in them to avoid zeros in the print out format on the right</t>
  </si>
  <si>
    <t>Eastern Young Athletes league Results</t>
  </si>
  <si>
    <t xml:space="preserve">Match held at </t>
  </si>
  <si>
    <t>On</t>
  </si>
  <si>
    <t>Club</t>
  </si>
  <si>
    <t>Wasted Points</t>
  </si>
  <si>
    <t>Club Letters</t>
  </si>
  <si>
    <t>Officials points **</t>
  </si>
  <si>
    <t>Total club points score</t>
  </si>
  <si>
    <t>Match Positions</t>
  </si>
  <si>
    <t>Scored by………………………………………………..</t>
  </si>
  <si>
    <t>Checked by…………………………………………..</t>
  </si>
  <si>
    <r>
      <rPr>
        <b/>
        <u/>
        <sz val="11"/>
        <rFont val="Arial"/>
        <family val="2"/>
      </rPr>
      <t>RESULTS PROCEDURE</t>
    </r>
    <r>
      <rPr>
        <b/>
        <sz val="11"/>
        <rFont val="Arial"/>
        <family val="2"/>
      </rPr>
      <t xml:space="preserve"> (to avoid overloading Power of 10 with corrections)</t>
    </r>
  </si>
  <si>
    <t xml:space="preserve">By Monday evening following the match, e-mail out the checked and complete “provisional” results spreadsheet, inc all non-scorers, to the visiting clubs for feedback </t>
  </si>
  <si>
    <t>(do not send it to Power of 10 at this stage).</t>
  </si>
  <si>
    <t>Visiting clubs should feedback any errors/name changes to the host club, by Wednesday evening.</t>
  </si>
  <si>
    <t>Any changes not notified in time must be then be notified directly to Power of 10 by the club concerned, but only if they are of importance for statistical purposes.</t>
  </si>
  <si>
    <t>Power of 10 can automatically up-load the data from this spreadsheet in Excel format including non-scorers and will pass results to Athletics weekly</t>
  </si>
  <si>
    <t xml:space="preserve">Under no circumstances should Power of 10 be asked to up-load a complete revised spread-sheet when they have already uploaded the initial spread-sheet </t>
  </si>
  <si>
    <t>– their automated system cannot do that.</t>
  </si>
  <si>
    <t>Team</t>
  </si>
  <si>
    <t>Score</t>
  </si>
  <si>
    <t>4</t>
  </si>
  <si>
    <t>5</t>
  </si>
  <si>
    <t>6</t>
  </si>
  <si>
    <t>7</t>
  </si>
  <si>
    <t>Wasted points</t>
  </si>
  <si>
    <t>Waste</t>
  </si>
  <si>
    <t>Letter(s)</t>
  </si>
  <si>
    <t>Performance</t>
  </si>
  <si>
    <t>100</t>
  </si>
  <si>
    <t>Wind speed =</t>
  </si>
  <si>
    <t>.</t>
  </si>
  <si>
    <t>100A</t>
  </si>
  <si>
    <t>100B</t>
  </si>
  <si>
    <t>200</t>
  </si>
  <si>
    <t>200A</t>
  </si>
  <si>
    <t>200B</t>
  </si>
  <si>
    <t>800</t>
  </si>
  <si>
    <t>800A</t>
  </si>
  <si>
    <t>800B</t>
  </si>
  <si>
    <t>1500</t>
  </si>
  <si>
    <t>1500A</t>
  </si>
  <si>
    <t>1500B</t>
  </si>
  <si>
    <t>HJ</t>
  </si>
  <si>
    <t>HJA</t>
  </si>
  <si>
    <t>C</t>
  </si>
  <si>
    <t>A</t>
  </si>
  <si>
    <t>R</t>
  </si>
  <si>
    <t>E</t>
  </si>
  <si>
    <t>HJB</t>
  </si>
  <si>
    <t>LJ</t>
  </si>
  <si>
    <t>LJA</t>
  </si>
  <si>
    <t>LJB</t>
  </si>
  <si>
    <t>SP</t>
  </si>
  <si>
    <t>SPA</t>
  </si>
  <si>
    <t>SPB</t>
  </si>
  <si>
    <t>DT</t>
  </si>
  <si>
    <t>DTA</t>
  </si>
  <si>
    <t>DTB</t>
  </si>
  <si>
    <t>JT</t>
  </si>
  <si>
    <t>JTA</t>
  </si>
  <si>
    <t>JTB</t>
  </si>
  <si>
    <t>4x100</t>
  </si>
  <si>
    <t>300</t>
  </si>
  <si>
    <t>300A</t>
  </si>
  <si>
    <t>300B</t>
  </si>
  <si>
    <t>75H</t>
  </si>
  <si>
    <t>75HA</t>
  </si>
  <si>
    <t>75HB</t>
  </si>
  <si>
    <t>PV</t>
  </si>
  <si>
    <t>PVA</t>
  </si>
  <si>
    <t>1</t>
  </si>
  <si>
    <t>2</t>
  </si>
  <si>
    <t>3</t>
  </si>
  <si>
    <t>HT</t>
  </si>
  <si>
    <t>HTA</t>
  </si>
  <si>
    <t>80H</t>
  </si>
  <si>
    <t>80HA</t>
  </si>
  <si>
    <t>80HB</t>
  </si>
  <si>
    <t>TJ</t>
  </si>
  <si>
    <t>TJA</t>
  </si>
  <si>
    <t>400</t>
  </si>
  <si>
    <t>400A</t>
  </si>
  <si>
    <t>400B</t>
  </si>
  <si>
    <t>100H</t>
  </si>
  <si>
    <t>100HA</t>
  </si>
  <si>
    <t>100HB</t>
  </si>
  <si>
    <t>EASTERN YOUNG ATHLETES LEAGUE  NON-SCORERS</t>
  </si>
  <si>
    <t>EASTERN YOUNG ATHLETES LEAGUE NON SCORERS</t>
  </si>
  <si>
    <t>VENUE</t>
  </si>
  <si>
    <t>Date</t>
  </si>
  <si>
    <t>Type in the athletes name against</t>
  </si>
  <si>
    <t>Enter athlete name against their number (clubs are entered automatically for their allocated number sets)</t>
  </si>
  <si>
    <t>Event</t>
  </si>
  <si>
    <t>Age group</t>
  </si>
  <si>
    <t>Number</t>
  </si>
  <si>
    <t>Name</t>
  </si>
  <si>
    <t xml:space="preserve"> the appropriate numbers in the database</t>
  </si>
  <si>
    <t>The numbers 2-99 and 450-499 are not specific to any club and can be used for additional athletes if required.</t>
  </si>
  <si>
    <t>Perf</t>
  </si>
  <si>
    <t xml:space="preserve"> on the right. The Club name is already entered</t>
  </si>
  <si>
    <t>automatically into all allocated cells for each club</t>
  </si>
  <si>
    <t>Do not use</t>
  </si>
  <si>
    <t>To enter results select the event eg 100m</t>
  </si>
  <si>
    <t>and age group and then type in</t>
  </si>
  <si>
    <t>the athletes number and the performance</t>
  </si>
  <si>
    <t>(You can add results before names are entered)</t>
  </si>
  <si>
    <t>Middle distance times should be entered as 2:2.2</t>
  </si>
  <si>
    <t>The data entry is on the left but it also copies</t>
  </si>
  <si>
    <t xml:space="preserve">across to preformatted print pages on the far right </t>
  </si>
  <si>
    <t>(cols W-AG)</t>
  </si>
  <si>
    <t xml:space="preserve">Power of 10 request that when entering </t>
  </si>
  <si>
    <t>the non-scoring results, that all the results</t>
  </si>
  <si>
    <t xml:space="preserve"> for each unique event are grouped</t>
  </si>
  <si>
    <t xml:space="preserve">together (e.g. all U15G 100m are together, </t>
  </si>
  <si>
    <t xml:space="preserve">then all of the next events results).  </t>
  </si>
  <si>
    <r>
      <t>Please do not</t>
    </r>
    <r>
      <rPr>
        <sz val="8"/>
        <rFont val="Arial"/>
        <family val="2"/>
      </rPr>
      <t xml:space="preserve"> sort results into club groups</t>
    </r>
  </si>
  <si>
    <t>as they then have to manually enter the data</t>
  </si>
  <si>
    <t>as the upload software can't re-group the</t>
  </si>
  <si>
    <t>data into the correct events again.</t>
  </si>
  <si>
    <t>Enter age group from drop down list in the cell</t>
  </si>
  <si>
    <t>Enter event from drop down list in the cell</t>
  </si>
  <si>
    <t>Relay</t>
  </si>
  <si>
    <t>The print area is preset (3 pages)</t>
  </si>
  <si>
    <t>TEAM DECLARATIONS</t>
  </si>
  <si>
    <t>"Club"</t>
  </si>
  <si>
    <t>B String</t>
  </si>
  <si>
    <t>No B String</t>
  </si>
  <si>
    <t>100m</t>
  </si>
  <si>
    <t>200m</t>
  </si>
  <si>
    <t>800m</t>
  </si>
  <si>
    <t>1500m</t>
  </si>
  <si>
    <t>300m</t>
  </si>
  <si>
    <t>75mH</t>
  </si>
  <si>
    <t>80mH</t>
  </si>
  <si>
    <t>4x1R</t>
  </si>
  <si>
    <t>400m</t>
  </si>
  <si>
    <t>100mH</t>
  </si>
  <si>
    <t>** Add 10 points for each L2+ official,7 points for each L1 official, and 5 points for each helper, up to a maximum of 7 officials/helpers per club in total (Max 70)</t>
  </si>
  <si>
    <t>U14 Girl</t>
  </si>
  <si>
    <t>U16 Girl</t>
  </si>
  <si>
    <t>U18 Women</t>
  </si>
  <si>
    <t>U14 Boy</t>
  </si>
  <si>
    <t>U16 Boy</t>
  </si>
  <si>
    <t>U18 Men</t>
  </si>
  <si>
    <t xml:space="preserve">EASTERN YOUNG ATHLETES LEAGUE  UNDER 14 GIRLS </t>
  </si>
  <si>
    <t>U14 Girl's A 100m</t>
  </si>
  <si>
    <t>U14 Girl's B 100m</t>
  </si>
  <si>
    <t>U14 Girl's A 200m</t>
  </si>
  <si>
    <t>U14 Girl's B 200m</t>
  </si>
  <si>
    <t>U14 Girl's A 800m</t>
  </si>
  <si>
    <t>U14 Girl's B 800m</t>
  </si>
  <si>
    <t>U14 Girl's A 1500m</t>
  </si>
  <si>
    <t>U14 Girl's B 1500m</t>
  </si>
  <si>
    <t>U14 Girl's A High Jump</t>
  </si>
  <si>
    <t>U14 Girl's B High Jump</t>
  </si>
  <si>
    <t>U14 Girl's A Long Jump</t>
  </si>
  <si>
    <t>U14 Girl's B Long Jump</t>
  </si>
  <si>
    <t>U14 Girl's A Shot Putt</t>
  </si>
  <si>
    <t>U14 Girl's B Shot Putt</t>
  </si>
  <si>
    <t>U14 Girl's A Discus</t>
  </si>
  <si>
    <t>U14 Girl's B Discus</t>
  </si>
  <si>
    <t>U14 Girl's A Javelin</t>
  </si>
  <si>
    <t>U14 Girl's B Javelin</t>
  </si>
  <si>
    <t>U14  Girls</t>
  </si>
  <si>
    <t>U14GA</t>
  </si>
  <si>
    <t>U14GB</t>
  </si>
  <si>
    <t>U14 Girls</t>
  </si>
  <si>
    <t xml:space="preserve">EASTERN YOUNG ATHLETES LEAGUE  UNDER 16 GIRLS </t>
  </si>
  <si>
    <t>U16 Girl's A 100m</t>
  </si>
  <si>
    <t>U16 Girl's B 100m</t>
  </si>
  <si>
    <t>U16 Girl's A 200m</t>
  </si>
  <si>
    <t>U16 Girl's B 200m</t>
  </si>
  <si>
    <t>U16 Girl's A 300m</t>
  </si>
  <si>
    <t>U16 Girl's B 300m</t>
  </si>
  <si>
    <t>U16 Girl's A 800m</t>
  </si>
  <si>
    <t>U16 Girl's B 800m</t>
  </si>
  <si>
    <t>U16 Girl's A 1500m</t>
  </si>
  <si>
    <t>U16 Girl's B 1500m</t>
  </si>
  <si>
    <t>U16 Girl's A High Jump</t>
  </si>
  <si>
    <t>U16 Girl's B High Jump</t>
  </si>
  <si>
    <t>U16 Girl's A Long Jump</t>
  </si>
  <si>
    <t>U16 Girl's B Long Jump</t>
  </si>
  <si>
    <t>U16 Girl's A Shot Putt</t>
  </si>
  <si>
    <t>U16 Girl's B Shot Putt</t>
  </si>
  <si>
    <t>U16 Girl's A Discus</t>
  </si>
  <si>
    <t>U16 Girl's B Discus</t>
  </si>
  <si>
    <t>U16 Girl's A Hammer</t>
  </si>
  <si>
    <t>U16 Girl's A Javelin</t>
  </si>
  <si>
    <t>U16 Girl's B Javelin</t>
  </si>
  <si>
    <t>U16GB</t>
  </si>
  <si>
    <t>U16GA</t>
  </si>
  <si>
    <t>U16 Girls</t>
  </si>
  <si>
    <t>Scores - Girls Under 14</t>
  </si>
  <si>
    <t>Scores - Girls Under 16</t>
  </si>
  <si>
    <t>EASTERN YOUNG ATHLETES LEAGUE   UNDER 18 WOMEN</t>
  </si>
  <si>
    <t>U18WA</t>
  </si>
  <si>
    <t>U18WB</t>
  </si>
  <si>
    <t>Scores - Women Under 18</t>
  </si>
  <si>
    <t>EASTERN YOUNG ATHLETES LEAGUE  UNDER 14 BOYS</t>
  </si>
  <si>
    <t>U14 Boy's A 100m</t>
  </si>
  <si>
    <t>U14 Boy's B 100m</t>
  </si>
  <si>
    <t>U14 Boy's A 200m</t>
  </si>
  <si>
    <t>U14 Boy's B 200m</t>
  </si>
  <si>
    <t>U14 Boy's A 800m</t>
  </si>
  <si>
    <t>U14 Boy's B 800m</t>
  </si>
  <si>
    <t>U14 Boy's A 1500m</t>
  </si>
  <si>
    <t>U14 Boy's B 1500m</t>
  </si>
  <si>
    <t>U14 Boy's A High Jump</t>
  </si>
  <si>
    <t>U14 Boy's B High Jump</t>
  </si>
  <si>
    <t>U14 Boy's A Long Jump</t>
  </si>
  <si>
    <t>U14 Boy's B Long Jump</t>
  </si>
  <si>
    <t>U14 Boy's A Shot Putt</t>
  </si>
  <si>
    <t>U14 Boy's B Shot Putt</t>
  </si>
  <si>
    <t>U14 Boy's A Discus</t>
  </si>
  <si>
    <t>U14 Boy's Discus B</t>
  </si>
  <si>
    <t>U14 Boy's A Javelin</t>
  </si>
  <si>
    <t>U14 Boys B Javelin</t>
  </si>
  <si>
    <t>U14  Boys</t>
  </si>
  <si>
    <t>U14BA</t>
  </si>
  <si>
    <t>U14BB</t>
  </si>
  <si>
    <t>EASTERN YOUNG ATHLETES LEAGUE  UNDER 16 BOYS</t>
  </si>
  <si>
    <t>U16 Boy's A 100m</t>
  </si>
  <si>
    <t>U16 Boy's B 100m</t>
  </si>
  <si>
    <t>U16 Boy's A 200m</t>
  </si>
  <si>
    <t>U16 Boy's B 200m</t>
  </si>
  <si>
    <t>U16 Boy's A 300m</t>
  </si>
  <si>
    <t>U16 Boy's B 300m</t>
  </si>
  <si>
    <t>U16 Boy's A 800m</t>
  </si>
  <si>
    <t>U16 Boy's B 800m</t>
  </si>
  <si>
    <t>U16 Boy's A 1500m</t>
  </si>
  <si>
    <t>U16 Boy's B 1500m</t>
  </si>
  <si>
    <t>U16 Boy's Polevault</t>
  </si>
  <si>
    <t>U16 Boy's A High Jump</t>
  </si>
  <si>
    <t>U16 Boy's B High Jump</t>
  </si>
  <si>
    <t>U16 Boy's A Long Jump</t>
  </si>
  <si>
    <t>U16 Boy's B Long Jump</t>
  </si>
  <si>
    <t>U16 Boy's A Shot Putt</t>
  </si>
  <si>
    <t>U16 Boy's B Shot Putt</t>
  </si>
  <si>
    <t>U16 Boy's A Discus</t>
  </si>
  <si>
    <t>U16 Boy's B Discus</t>
  </si>
  <si>
    <t>U16 Boy's A Hammer</t>
  </si>
  <si>
    <t>U16 Boy's A Javelin</t>
  </si>
  <si>
    <t>U16 Boy's B Javelin</t>
  </si>
  <si>
    <t>U16 Boys</t>
  </si>
  <si>
    <t>U16BA</t>
  </si>
  <si>
    <t>U16BB</t>
  </si>
  <si>
    <t>EASTERN YOUNG ATHLETES LEAGUE  UNDER 18 MEN</t>
  </si>
  <si>
    <t>U18 Men's A 100m</t>
  </si>
  <si>
    <t>U18 Men's B 100m</t>
  </si>
  <si>
    <t>U18 Men's A 200m</t>
  </si>
  <si>
    <t>U18 Men's B 200m</t>
  </si>
  <si>
    <t>U18 Men's A 400m</t>
  </si>
  <si>
    <t>U18 Men's B 400m</t>
  </si>
  <si>
    <t>U18 Men's A 800m</t>
  </si>
  <si>
    <t>U18 Men's B 800m</t>
  </si>
  <si>
    <t>U18 Men's A 1500m</t>
  </si>
  <si>
    <t>U18 Men's B 1500m</t>
  </si>
  <si>
    <t>U18 Men's Polevault</t>
  </si>
  <si>
    <t>U18 Men's A High Jump</t>
  </si>
  <si>
    <t>U18 Men's B High Jump</t>
  </si>
  <si>
    <t>U18 Men's A Long Jump</t>
  </si>
  <si>
    <t>U18 Men's B Long Jump</t>
  </si>
  <si>
    <t>U18 Men's A Triple Jump</t>
  </si>
  <si>
    <t>U18 Men's A Shot Putt</t>
  </si>
  <si>
    <t>U18 Men's B Shot Putt</t>
  </si>
  <si>
    <t>U18 Men's A Discus</t>
  </si>
  <si>
    <t>U18 Men's B Discus</t>
  </si>
  <si>
    <t>U18 Men's A Hammer</t>
  </si>
  <si>
    <t>U18 Men's A Javelin</t>
  </si>
  <si>
    <t>U18 Men's B Javelin</t>
  </si>
  <si>
    <t>U18MB</t>
  </si>
  <si>
    <t>U18MA</t>
  </si>
  <si>
    <t>U18W</t>
  </si>
  <si>
    <t>U16G</t>
  </si>
  <si>
    <t>U14G</t>
  </si>
  <si>
    <t>U18M</t>
  </si>
  <si>
    <t>U16B</t>
  </si>
  <si>
    <t>U14B</t>
  </si>
  <si>
    <t>110mH</t>
  </si>
  <si>
    <t>110H</t>
  </si>
  <si>
    <t>U14 Boy's A 80mH</t>
  </si>
  <si>
    <t>U14 Boy's B 80mH</t>
  </si>
  <si>
    <t>110HA</t>
  </si>
  <si>
    <t>110HB</t>
  </si>
  <si>
    <t>U14 Girls A Polevault</t>
  </si>
  <si>
    <t>U16 Girls A Triplejump</t>
  </si>
  <si>
    <t>U14 Girls A Hammer</t>
  </si>
  <si>
    <t>Scores - Boys Under 14</t>
  </si>
  <si>
    <t>Scores - Boys Under 16</t>
  </si>
  <si>
    <t>Scores - Men Under 18</t>
  </si>
  <si>
    <t>U14 Boys A Hammer</t>
  </si>
  <si>
    <t>U14 Boys A Polevault</t>
  </si>
  <si>
    <t>U16 Boy's A Triplejump</t>
  </si>
  <si>
    <t>U16 Girls A Polevault</t>
  </si>
  <si>
    <t>U18 Women's A 100m</t>
  </si>
  <si>
    <t xml:space="preserve"> U18 Women's B 100m</t>
  </si>
  <si>
    <t>U18 Women's A 200m</t>
  </si>
  <si>
    <t>U18 Women's B 200m</t>
  </si>
  <si>
    <t>U18 Women's A 800m</t>
  </si>
  <si>
    <t>U18 Women's B 800m</t>
  </si>
  <si>
    <t>U18 Women's A 1500m</t>
  </si>
  <si>
    <t>U18 Women's B 1500m</t>
  </si>
  <si>
    <t>U18 Women's  A Polevault</t>
  </si>
  <si>
    <t>U18 Women's A High Jump</t>
  </si>
  <si>
    <t>U18 Women's B High Jump</t>
  </si>
  <si>
    <t>U18 Women's A Longjump</t>
  </si>
  <si>
    <t>U18 Women's B Long Jump</t>
  </si>
  <si>
    <t>U18 Women's A Triple Jump</t>
  </si>
  <si>
    <t>U18 Women's A Shot Putt</t>
  </si>
  <si>
    <t>U18 Women's B Shot Putt</t>
  </si>
  <si>
    <t>U18 Women's A Discus</t>
  </si>
  <si>
    <t>U18 Women's B Discus</t>
  </si>
  <si>
    <t>U18 Women's A Hammer</t>
  </si>
  <si>
    <t>U18 Women's A Javelin</t>
  </si>
  <si>
    <t>U18 Women's B Javelin</t>
  </si>
  <si>
    <r>
      <t>If an event is not competed for, eg. "</t>
    </r>
    <r>
      <rPr>
        <b/>
        <sz val="12"/>
        <color rgb="FF0070C0"/>
        <rFont val="Arial"/>
        <family val="2"/>
      </rPr>
      <t xml:space="preserve">U16 Girl </t>
    </r>
    <r>
      <rPr>
        <b/>
        <u/>
        <sz val="12"/>
        <color rgb="FF0070C0"/>
        <rFont val="Arial"/>
        <family val="2"/>
      </rPr>
      <t>PV</t>
    </r>
    <r>
      <rPr>
        <b/>
        <sz val="12"/>
        <color theme="1"/>
        <rFont val="Arial"/>
        <family val="2"/>
      </rPr>
      <t>", click on that event above and then insert a "0" (Zero) into that events first place position (Club letter). This will ensure you have actioned this event.</t>
    </r>
  </si>
  <si>
    <r>
      <t>Click on the required agegroup and event above: eg "</t>
    </r>
    <r>
      <rPr>
        <b/>
        <sz val="12"/>
        <color rgb="FF0070C0"/>
        <rFont val="Arial"/>
        <family val="2"/>
      </rPr>
      <t xml:space="preserve">U14 Girl </t>
    </r>
    <r>
      <rPr>
        <b/>
        <u/>
        <sz val="12"/>
        <color rgb="FF0070C0"/>
        <rFont val="Arial"/>
        <family val="2"/>
      </rPr>
      <t>1500m</t>
    </r>
    <r>
      <rPr>
        <b/>
        <sz val="12"/>
        <color theme="1"/>
        <rFont val="Arial"/>
        <family val="2"/>
      </rPr>
      <t>". This will take you to the required results entry point. Once you have entered the "A" string result, the above clicked-on cell will change to green. You have entered all the results when all the above cells are green.</t>
    </r>
  </si>
  <si>
    <t>Records</t>
  </si>
  <si>
    <t>4x100mR</t>
  </si>
  <si>
    <t>200H</t>
  </si>
  <si>
    <t>U14 Boy's A 200mH</t>
  </si>
  <si>
    <t>200HA</t>
  </si>
  <si>
    <t>200HB</t>
  </si>
  <si>
    <t>U14 Boy's B 200mH</t>
  </si>
  <si>
    <t>..</t>
  </si>
  <si>
    <t>400H</t>
  </si>
  <si>
    <t>300H</t>
  </si>
  <si>
    <t>300HA</t>
  </si>
  <si>
    <t>300HB</t>
  </si>
  <si>
    <t>U16 Boy's 4x100m</t>
  </si>
  <si>
    <t>U16 Boy's A 100mH matches 1 and 3</t>
  </si>
  <si>
    <t>U16 Boy's B 100mH matches 1 and 3</t>
  </si>
  <si>
    <t>U16 Boy's A 300mH matches 2 and 4</t>
  </si>
  <si>
    <t>U16 Boy's B 300mH matches 2 and 4</t>
  </si>
  <si>
    <t>U18 Men's A 400mH matches 2 and 4</t>
  </si>
  <si>
    <t>U18 Men's B 400mH matches 2 and 4</t>
  </si>
  <si>
    <t>U18 Men's A 110mH matches 1 and 3</t>
  </si>
  <si>
    <t>U18 Men's B 110mH matches 1 and 3</t>
  </si>
  <si>
    <t>400HA</t>
  </si>
  <si>
    <t>400HB</t>
  </si>
  <si>
    <t xml:space="preserve">U18 Men's 4x100m </t>
  </si>
  <si>
    <t>U14 Girl's 4x100m</t>
  </si>
  <si>
    <t>U14 Girl's A 200mH matches 2 and 4</t>
  </si>
  <si>
    <t>U14 Girl's B 200mH matches 2 and 4</t>
  </si>
  <si>
    <t>U14 Girl's B 75mH matchess 1 and 3</t>
  </si>
  <si>
    <t>U14 Girl's A 75mH matches 1 and 3</t>
  </si>
  <si>
    <t>U16 Girl's A 300mH matches 2 and 4</t>
  </si>
  <si>
    <t>U16 Girl's B 300mH matches 2 and 4</t>
  </si>
  <si>
    <t>U16 Girl's 4x100m</t>
  </si>
  <si>
    <t>U16 Girl's A 80mH matches 1 and 3</t>
  </si>
  <si>
    <t>U16 Girl's B 80mH matches 1 and 3</t>
  </si>
  <si>
    <t xml:space="preserve">U18 Women's A 400m </t>
  </si>
  <si>
    <t xml:space="preserve">U18 Women's B 400m </t>
  </si>
  <si>
    <t>U18 Women's A 400mH matches 2 and 4</t>
  </si>
  <si>
    <t>U18 Women's B 400mH matches 2 and 4</t>
  </si>
  <si>
    <t>U18 Women's A 100mH matches 1 and 3</t>
  </si>
  <si>
    <t>U18 Women's B 100mH matches 1 and 3</t>
  </si>
  <si>
    <t>U18 Women's 4x100m</t>
  </si>
  <si>
    <t>Total possible points (4690) inc officials</t>
  </si>
  <si>
    <t>For 2026 only also copy Ray Gibbins  07818 148748 , or e-mail raypenton1@hotmail.com</t>
  </si>
  <si>
    <t>200mH</t>
  </si>
  <si>
    <t>300mH</t>
  </si>
  <si>
    <t>400mH</t>
  </si>
  <si>
    <t>blue highlighted cells on row 38</t>
  </si>
  <si>
    <t>in the blue highlighted cells in row 53</t>
  </si>
  <si>
    <t>Insert Venue, Date and Match number in the three</t>
  </si>
  <si>
    <t>Match No: (1,2,3 or 4)</t>
  </si>
  <si>
    <t>U14 Boys 4x100m</t>
  </si>
  <si>
    <t>Type as  SS.s or SS.ss</t>
  </si>
  <si>
    <t>Type as either SS.s or SS.ss</t>
  </si>
  <si>
    <t>Type as either M:SS.s or M:SS.ss</t>
  </si>
  <si>
    <t>Immediately after the match send the overall match score to the Fixtures Sec - Jake Young – text or message 07818 148748 , or e-mail raypenton1@hotmail.com and all visiting clubs</t>
  </si>
  <si>
    <t xml:space="preserve"> </t>
  </si>
  <si>
    <t>99.9</t>
  </si>
  <si>
    <t>0.01</t>
  </si>
  <si>
    <t xml:space="preserve">On Friday morning, the host club should then e-mail the final corrected results Excel spreadsheet to Power of 10 (not a pdf), the league fixtures Sec, and all visiting </t>
  </si>
  <si>
    <t>clubs and to Courtney Gunn - entryadmin@btinternet.com(for update of league records)</t>
  </si>
  <si>
    <t>Note -  the spreadsheet is deigned to accept text exactly as typed and will allow results to be entered for manual or electronic times.</t>
  </si>
  <si>
    <t>10.99</t>
  </si>
  <si>
    <t>22.78</t>
  </si>
  <si>
    <t>51.90</t>
  </si>
  <si>
    <t>0</t>
  </si>
  <si>
    <t>2:01.08</t>
  </si>
  <si>
    <t>4:06.80</t>
  </si>
  <si>
    <t>2.00</t>
  </si>
  <si>
    <t>6.48</t>
  </si>
  <si>
    <t>4.20</t>
  </si>
  <si>
    <t>13.63</t>
  </si>
  <si>
    <t>13.84</t>
  </si>
  <si>
    <t>39.19</t>
  </si>
  <si>
    <t>50.38</t>
  </si>
  <si>
    <t>48.54</t>
  </si>
  <si>
    <t>43.44</t>
  </si>
  <si>
    <t>Possible</t>
  </si>
  <si>
    <t>League</t>
  </si>
  <si>
    <t>24.03</t>
  </si>
  <si>
    <t>38.70</t>
  </si>
  <si>
    <t>2:07.62</t>
  </si>
  <si>
    <t>4:28.50</t>
  </si>
  <si>
    <t>1.85</t>
  </si>
  <si>
    <t>5.70</t>
  </si>
  <si>
    <t>3.90</t>
  </si>
  <si>
    <t>37.55</t>
  </si>
  <si>
    <t>36.36</t>
  </si>
  <si>
    <t>38.75</t>
  </si>
  <si>
    <t>11.87</t>
  </si>
  <si>
    <t>12.55</t>
  </si>
  <si>
    <t>26.72</t>
  </si>
  <si>
    <t>2:24.30</t>
  </si>
  <si>
    <t>4:41.84</t>
  </si>
  <si>
    <t>1.50</t>
  </si>
  <si>
    <t>4.78</t>
  </si>
  <si>
    <t>10.21</t>
  </si>
  <si>
    <t>35.40</t>
  </si>
  <si>
    <t>13.60</t>
  </si>
  <si>
    <t>12.85</t>
  </si>
  <si>
    <t>12.54</t>
  </si>
  <si>
    <t>28.46</t>
  </si>
  <si>
    <t>26.68</t>
  </si>
  <si>
    <t>25.04</t>
  </si>
  <si>
    <t>42.74</t>
  </si>
  <si>
    <t>2:29.25</t>
  </si>
  <si>
    <t>2:21.88</t>
  </si>
  <si>
    <t>2:14.80</t>
  </si>
  <si>
    <t>5:15.25</t>
  </si>
  <si>
    <t>4:54.28</t>
  </si>
  <si>
    <t>4:54.22</t>
  </si>
  <si>
    <t>1.56</t>
  </si>
  <si>
    <t>1.62</t>
  </si>
  <si>
    <t>4.68</t>
  </si>
  <si>
    <t>4.96</t>
  </si>
  <si>
    <t>5.50</t>
  </si>
  <si>
    <t>3.00</t>
  </si>
  <si>
    <t>3.20</t>
  </si>
  <si>
    <t>10.48</t>
  </si>
  <si>
    <t>28.87</t>
  </si>
  <si>
    <t>33.67</t>
  </si>
  <si>
    <t>35.16</t>
  </si>
  <si>
    <t>50.34</t>
  </si>
  <si>
    <t>37.51</t>
  </si>
  <si>
    <t>37.39</t>
  </si>
  <si>
    <t>9.39</t>
  </si>
  <si>
    <t>10.69</t>
  </si>
  <si>
    <t>13.61</t>
  </si>
  <si>
    <t>54.73</t>
  </si>
  <si>
    <t>50.84</t>
  </si>
  <si>
    <t>50.00</t>
  </si>
  <si>
    <t>46.23</t>
  </si>
  <si>
    <t>53.19</t>
  </si>
  <si>
    <t xml:space="preserve">                ***</t>
  </si>
  <si>
    <t>7) There are no print areas pre-set. If you want to print any section of the spreadsheet, highlight it and use "print selection" but you will neeed to remove worksheet protection first</t>
  </si>
  <si>
    <t>23.11</t>
  </si>
  <si>
    <t>28.81</t>
  </si>
  <si>
    <t>25.05</t>
  </si>
  <si>
    <t>11.79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</si>
</sst>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"/>
  </numFmts>
  <fonts count="6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4"/>
      <name val="Old English Text MT"/>
      <family val="4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 tint="-0.24994659260841701"/>
      <name val="Calibri"/>
      <family val="2"/>
      <scheme val="minor"/>
    </font>
    <font>
      <sz val="10"/>
      <color theme="0" tint="-0.2499465926084170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3"/>
      <name val="Calibri"/>
      <family val="2"/>
      <scheme val="minor"/>
    </font>
    <font>
      <b/>
      <sz val="14"/>
      <color theme="3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8"/>
      <color rgb="FF0000FF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0" tint="-4.9989318521683403E-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  <font>
      <sz val="8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i/>
      <sz val="10"/>
      <color rgb="FF0000FF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4" fillId="0" borderId="0" xfId="0" applyFont="1"/>
    <xf numFmtId="0" fontId="3" fillId="6" borderId="0" xfId="0" applyFont="1" applyFill="1"/>
    <xf numFmtId="49" fontId="1" fillId="0" borderId="0" xfId="0" applyNumberFormat="1" applyFont="1" applyAlignment="1">
      <alignment horizontal="right"/>
    </xf>
    <xf numFmtId="0" fontId="8" fillId="0" borderId="0" xfId="0" applyFont="1"/>
    <xf numFmtId="0" fontId="1" fillId="0" borderId="1" xfId="0" applyFont="1" applyBorder="1" applyAlignment="1">
      <alignment horizontal="left"/>
    </xf>
    <xf numFmtId="49" fontId="1" fillId="0" borderId="0" xfId="0" applyNumberFormat="1" applyFont="1"/>
    <xf numFmtId="0" fontId="8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1" xfId="0" applyFont="1" applyBorder="1"/>
    <xf numFmtId="0" fontId="8" fillId="2" borderId="0" xfId="0" applyFont="1" applyFill="1" applyAlignment="1" applyProtection="1">
      <alignment horizontal="left"/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quotePrefix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5" fillId="0" borderId="0" xfId="0" applyFont="1" applyAlignment="1">
      <alignment vertical="justify" textRotation="180" wrapText="1"/>
    </xf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10" fillId="3" borderId="0" xfId="0" applyFont="1" applyFill="1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3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26" fillId="0" borderId="0" xfId="0" applyFont="1"/>
    <xf numFmtId="2" fontId="27" fillId="0" borderId="0" xfId="0" applyNumberFormat="1" applyFont="1"/>
    <xf numFmtId="0" fontId="27" fillId="0" borderId="0" xfId="0" applyFont="1"/>
    <xf numFmtId="0" fontId="14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4" fillId="3" borderId="0" xfId="0" applyFont="1" applyFill="1"/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9" borderId="1" xfId="0" applyFill="1" applyBorder="1" applyAlignment="1">
      <alignment horizontal="center"/>
    </xf>
    <xf numFmtId="49" fontId="0" fillId="9" borderId="1" xfId="0" applyNumberFormat="1" applyFill="1" applyBorder="1"/>
    <xf numFmtId="0" fontId="0" fillId="10" borderId="0" xfId="0" applyFill="1"/>
    <xf numFmtId="0" fontId="2" fillId="10" borderId="0" xfId="0" applyFont="1" applyFill="1" applyAlignment="1">
      <alignment horizontal="left"/>
    </xf>
    <xf numFmtId="0" fontId="2" fillId="10" borderId="0" xfId="0" applyFont="1" applyFill="1"/>
    <xf numFmtId="0" fontId="1" fillId="10" borderId="0" xfId="0" applyFont="1" applyFill="1"/>
    <xf numFmtId="0" fontId="32" fillId="10" borderId="0" xfId="0" applyFont="1" applyFill="1"/>
    <xf numFmtId="0" fontId="0" fillId="0" borderId="3" xfId="0" applyBorder="1"/>
    <xf numFmtId="0" fontId="1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9" fillId="0" borderId="7" xfId="0" applyFont="1" applyBorder="1" applyAlignment="1">
      <alignment horizontal="center" vertical="center" textRotation="90"/>
    </xf>
    <xf numFmtId="0" fontId="18" fillId="0" borderId="4" xfId="0" applyFont="1" applyBorder="1"/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/>
    <xf numFmtId="0" fontId="0" fillId="0" borderId="9" xfId="0" applyBorder="1"/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0" fillId="0" borderId="13" xfId="0" applyBorder="1"/>
    <xf numFmtId="0" fontId="18" fillId="0" borderId="1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2" fontId="19" fillId="0" borderId="7" xfId="0" applyNumberFormat="1" applyFont="1" applyBorder="1" applyAlignment="1">
      <alignment horizontal="center" vertical="center" textRotation="90"/>
    </xf>
    <xf numFmtId="0" fontId="22" fillId="0" borderId="0" xfId="0" applyFont="1"/>
    <xf numFmtId="0" fontId="21" fillId="0" borderId="0" xfId="0" applyFont="1"/>
    <xf numFmtId="0" fontId="22" fillId="3" borderId="0" xfId="0" applyFont="1" applyFill="1" applyAlignment="1">
      <alignment horizontal="center"/>
    </xf>
    <xf numFmtId="0" fontId="22" fillId="4" borderId="0" xfId="0" applyFont="1" applyFill="1"/>
    <xf numFmtId="0" fontId="15" fillId="10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14" fontId="36" fillId="0" borderId="0" xfId="0" applyNumberFormat="1" applyFont="1"/>
    <xf numFmtId="0" fontId="22" fillId="0" borderId="15" xfId="0" applyFont="1" applyBorder="1"/>
    <xf numFmtId="0" fontId="22" fillId="0" borderId="16" xfId="0" applyFont="1" applyBorder="1"/>
    <xf numFmtId="0" fontId="7" fillId="0" borderId="0" xfId="0" applyFont="1" applyAlignment="1">
      <alignment horizontal="left"/>
    </xf>
    <xf numFmtId="0" fontId="3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14" fontId="30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49" fontId="1" fillId="0" borderId="0" xfId="0" quotePrefix="1" applyNumberFormat="1" applyFont="1" applyAlignment="1">
      <alignment horizontal="right"/>
    </xf>
    <xf numFmtId="49" fontId="14" fillId="0" borderId="0" xfId="0" applyNumberFormat="1" applyFont="1"/>
    <xf numFmtId="0" fontId="38" fillId="0" borderId="0" xfId="0" applyFont="1"/>
    <xf numFmtId="49" fontId="38" fillId="0" borderId="0" xfId="0" applyNumberFormat="1" applyFont="1"/>
    <xf numFmtId="0" fontId="38" fillId="0" borderId="0" xfId="0" applyFont="1" applyAlignment="1">
      <alignment horizontal="right"/>
    </xf>
    <xf numFmtId="0" fontId="39" fillId="0" borderId="0" xfId="0" applyFont="1"/>
    <xf numFmtId="49" fontId="2" fillId="0" borderId="1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8" fillId="2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0" fillId="0" borderId="0" xfId="0" applyNumberFormat="1"/>
    <xf numFmtId="49" fontId="0" fillId="2" borderId="0" xfId="0" applyNumberFormat="1" applyFill="1" applyProtection="1">
      <protection locked="0"/>
    </xf>
    <xf numFmtId="166" fontId="38" fillId="0" borderId="0" xfId="0" applyNumberFormat="1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66" fontId="38" fillId="0" borderId="0" xfId="0" applyNumberFormat="1" applyFont="1" applyAlignment="1">
      <alignment horizontal="right"/>
    </xf>
    <xf numFmtId="166" fontId="38" fillId="0" borderId="0" xfId="0" applyNumberFormat="1" applyFont="1"/>
    <xf numFmtId="2" fontId="38" fillId="0" borderId="0" xfId="0" applyNumberFormat="1" applyFont="1"/>
    <xf numFmtId="0" fontId="24" fillId="10" borderId="0" xfId="0" applyFont="1" applyFill="1"/>
    <xf numFmtId="0" fontId="0" fillId="3" borderId="17" xfId="0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/>
    <xf numFmtId="0" fontId="0" fillId="13" borderId="0" xfId="0" applyFill="1"/>
    <xf numFmtId="0" fontId="0" fillId="13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14" borderId="0" xfId="0" applyFill="1"/>
    <xf numFmtId="0" fontId="0" fillId="14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quotePrefix="1" applyFont="1" applyAlignment="1">
      <alignment horizontal="center"/>
    </xf>
    <xf numFmtId="0" fontId="6" fillId="1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3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3" fillId="15" borderId="15" xfId="0" applyFont="1" applyFill="1" applyBorder="1" applyAlignment="1">
      <alignment horizontal="center"/>
    </xf>
    <xf numFmtId="0" fontId="0" fillId="6" borderId="15" xfId="0" applyFill="1" applyBorder="1" applyAlignment="1" applyProtection="1">
      <alignment horizontal="center"/>
      <protection locked="0"/>
    </xf>
    <xf numFmtId="0" fontId="3" fillId="6" borderId="15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7" borderId="15" xfId="0" applyFill="1" applyBorder="1" applyAlignment="1" applyProtection="1">
      <alignment horizontal="center"/>
      <protection locked="0"/>
    </xf>
    <xf numFmtId="0" fontId="3" fillId="7" borderId="15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16" borderId="15" xfId="0" applyFill="1" applyBorder="1" applyAlignment="1" applyProtection="1">
      <alignment horizontal="center"/>
      <protection locked="0"/>
    </xf>
    <xf numFmtId="0" fontId="3" fillId="16" borderId="15" xfId="0" applyFont="1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7" borderId="15" xfId="0" applyFill="1" applyBorder="1" applyAlignment="1" applyProtection="1">
      <alignment horizontal="center"/>
      <protection locked="0"/>
    </xf>
    <xf numFmtId="0" fontId="3" fillId="17" borderId="15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19" xfId="0" applyFont="1" applyBorder="1"/>
    <xf numFmtId="0" fontId="22" fillId="5" borderId="0" xfId="0" applyFont="1" applyFill="1"/>
    <xf numFmtId="0" fontId="21" fillId="4" borderId="0" xfId="0" applyFont="1" applyFill="1"/>
    <xf numFmtId="0" fontId="22" fillId="0" borderId="0" xfId="0" applyFont="1" applyAlignment="1">
      <alignment horizontal="left"/>
    </xf>
    <xf numFmtId="0" fontId="0" fillId="18" borderId="0" xfId="0" applyFill="1"/>
    <xf numFmtId="0" fontId="0" fillId="15" borderId="0" xfId="0" applyFill="1"/>
    <xf numFmtId="0" fontId="0" fillId="10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22" fillId="20" borderId="0" xfId="0" applyFont="1" applyFill="1"/>
    <xf numFmtId="49" fontId="0" fillId="0" borderId="0" xfId="0" applyNumberFormat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14" fontId="24" fillId="0" borderId="0" xfId="0" applyNumberFormat="1" applyFont="1" applyAlignment="1">
      <alignment horizontal="center"/>
    </xf>
    <xf numFmtId="0" fontId="22" fillId="21" borderId="21" xfId="0" applyFont="1" applyFill="1" applyBorder="1" applyAlignment="1" applyProtection="1">
      <alignment horizontal="left"/>
      <protection locked="0"/>
    </xf>
    <xf numFmtId="0" fontId="22" fillId="21" borderId="21" xfId="0" applyFont="1" applyFill="1" applyBorder="1" applyProtection="1">
      <protection locked="0"/>
    </xf>
    <xf numFmtId="0" fontId="22" fillId="21" borderId="22" xfId="0" applyFont="1" applyFill="1" applyBorder="1" applyProtection="1">
      <protection locked="0"/>
    </xf>
    <xf numFmtId="0" fontId="22" fillId="21" borderId="23" xfId="0" applyFont="1" applyFill="1" applyBorder="1" applyProtection="1">
      <protection locked="0"/>
    </xf>
    <xf numFmtId="0" fontId="0" fillId="18" borderId="24" xfId="0" applyFill="1" applyBorder="1" applyProtection="1">
      <protection locked="0"/>
    </xf>
    <xf numFmtId="0" fontId="0" fillId="15" borderId="24" xfId="0" applyFill="1" applyBorder="1" applyProtection="1">
      <protection locked="0"/>
    </xf>
    <xf numFmtId="0" fontId="0" fillId="18" borderId="24" xfId="0" applyFill="1" applyBorder="1"/>
    <xf numFmtId="0" fontId="0" fillId="15" borderId="24" xfId="0" applyFill="1" applyBorder="1"/>
    <xf numFmtId="0" fontId="8" fillId="0" borderId="24" xfId="0" applyFont="1" applyBorder="1" applyProtection="1">
      <protection locked="0"/>
    </xf>
    <xf numFmtId="49" fontId="22" fillId="21" borderId="25" xfId="0" applyNumberFormat="1" applyFont="1" applyFill="1" applyBorder="1" applyAlignment="1" applyProtection="1">
      <alignment horizontal="center"/>
      <protection locked="0"/>
    </xf>
    <xf numFmtId="0" fontId="43" fillId="20" borderId="0" xfId="0" applyFont="1" applyFill="1"/>
    <xf numFmtId="0" fontId="0" fillId="22" borderId="15" xfId="0" applyFill="1" applyBorder="1" applyAlignment="1" applyProtection="1">
      <alignment horizontal="center"/>
      <protection locked="0"/>
    </xf>
    <xf numFmtId="0" fontId="44" fillId="10" borderId="0" xfId="0" applyFont="1" applyFill="1"/>
    <xf numFmtId="2" fontId="8" fillId="23" borderId="26" xfId="0" applyNumberFormat="1" applyFont="1" applyFill="1" applyBorder="1" applyAlignment="1" applyProtection="1">
      <alignment horizontal="center"/>
      <protection locked="0"/>
    </xf>
    <xf numFmtId="0" fontId="8" fillId="23" borderId="26" xfId="0" applyFont="1" applyFill="1" applyBorder="1" applyAlignment="1" applyProtection="1">
      <alignment horizontal="center"/>
      <protection locked="0"/>
    </xf>
    <xf numFmtId="0" fontId="0" fillId="23" borderId="1" xfId="0" applyFill="1" applyBorder="1" applyAlignment="1">
      <alignment horizontal="center"/>
    </xf>
    <xf numFmtId="0" fontId="37" fillId="3" borderId="0" xfId="0" applyFont="1" applyFill="1"/>
    <xf numFmtId="165" fontId="39" fillId="0" borderId="0" xfId="0" applyNumberFormat="1" applyFont="1"/>
    <xf numFmtId="0" fontId="43" fillId="21" borderId="27" xfId="0" applyFont="1" applyFill="1" applyBorder="1" applyAlignment="1" applyProtection="1">
      <alignment horizontal="left"/>
      <protection locked="0"/>
    </xf>
    <xf numFmtId="0" fontId="43" fillId="21" borderId="28" xfId="0" applyFont="1" applyFill="1" applyBorder="1" applyAlignment="1" applyProtection="1">
      <alignment horizontal="left"/>
      <protection locked="0"/>
    </xf>
    <xf numFmtId="0" fontId="22" fillId="21" borderId="29" xfId="0" applyFont="1" applyFill="1" applyBorder="1" applyAlignment="1" applyProtection="1">
      <alignment horizontal="left"/>
      <protection locked="0"/>
    </xf>
    <xf numFmtId="49" fontId="22" fillId="21" borderId="3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textRotation="88"/>
    </xf>
    <xf numFmtId="0" fontId="1" fillId="0" borderId="0" xfId="0" applyFont="1" applyAlignment="1">
      <alignment horizontal="right" textRotation="90"/>
    </xf>
    <xf numFmtId="0" fontId="1" fillId="0" borderId="0" xfId="0" applyFont="1" applyAlignment="1">
      <alignment horizontal="center" textRotation="89"/>
    </xf>
    <xf numFmtId="0" fontId="1" fillId="0" borderId="0" xfId="0" applyFont="1" applyAlignment="1">
      <alignment horizontal="center" textRotation="90"/>
    </xf>
    <xf numFmtId="0" fontId="46" fillId="0" borderId="31" xfId="0" applyFont="1" applyBorder="1" applyAlignment="1">
      <alignment horizontal="center"/>
    </xf>
    <xf numFmtId="0" fontId="18" fillId="0" borderId="32" xfId="0" applyFont="1" applyBorder="1"/>
    <xf numFmtId="0" fontId="0" fillId="0" borderId="33" xfId="0" applyBorder="1"/>
    <xf numFmtId="0" fontId="47" fillId="10" borderId="0" xfId="0" applyFont="1" applyFill="1"/>
    <xf numFmtId="0" fontId="18" fillId="10" borderId="31" xfId="0" applyFont="1" applyFill="1" applyBorder="1" applyAlignment="1" applyProtection="1">
      <alignment horizontal="center"/>
      <protection locked="0"/>
    </xf>
    <xf numFmtId="0" fontId="8" fillId="18" borderId="24" xfId="0" applyFont="1" applyFill="1" applyBorder="1" applyProtection="1">
      <protection locked="0"/>
    </xf>
    <xf numFmtId="0" fontId="8" fillId="0" borderId="24" xfId="0" applyFont="1" applyBorder="1"/>
    <xf numFmtId="2" fontId="8" fillId="0" borderId="24" xfId="0" applyNumberFormat="1" applyFont="1" applyBorder="1"/>
    <xf numFmtId="0" fontId="18" fillId="0" borderId="34" xfId="0" applyFont="1" applyBorder="1"/>
    <xf numFmtId="0" fontId="0" fillId="0" borderId="35" xfId="0" applyBorder="1"/>
    <xf numFmtId="0" fontId="18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2" fillId="12" borderId="0" xfId="0" applyFont="1" applyFill="1"/>
    <xf numFmtId="49" fontId="1" fillId="11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>
      <alignment horizontal="center"/>
    </xf>
    <xf numFmtId="0" fontId="8" fillId="2" borderId="39" xfId="0" applyFont="1" applyFill="1" applyBorder="1" applyAlignment="1" applyProtection="1">
      <alignment horizontal="left"/>
      <protection locked="0"/>
    </xf>
    <xf numFmtId="0" fontId="51" fillId="0" borderId="26" xfId="0" applyFont="1" applyBorder="1" applyAlignment="1">
      <alignment horizontal="center"/>
    </xf>
    <xf numFmtId="0" fontId="52" fillId="24" borderId="1" xfId="0" applyFont="1" applyFill="1" applyBorder="1" applyAlignment="1">
      <alignment horizontal="center"/>
    </xf>
    <xf numFmtId="0" fontId="52" fillId="24" borderId="37" xfId="0" applyFont="1" applyFill="1" applyBorder="1" applyAlignment="1">
      <alignment horizontal="center"/>
    </xf>
    <xf numFmtId="0" fontId="52" fillId="0" borderId="15" xfId="0" applyFont="1" applyBorder="1" applyAlignment="1">
      <alignment horizontal="center"/>
    </xf>
    <xf numFmtId="0" fontId="52" fillId="23" borderId="38" xfId="0" applyFont="1" applyFill="1" applyBorder="1" applyAlignment="1">
      <alignment horizontal="center"/>
    </xf>
    <xf numFmtId="0" fontId="52" fillId="23" borderId="1" xfId="0" applyFont="1" applyFill="1" applyBorder="1" applyAlignment="1">
      <alignment horizontal="center"/>
    </xf>
    <xf numFmtId="0" fontId="52" fillId="0" borderId="0" xfId="0" applyFont="1"/>
    <xf numFmtId="0" fontId="53" fillId="0" borderId="0" xfId="0" applyFont="1" applyAlignment="1">
      <alignment horizontal="center"/>
    </xf>
    <xf numFmtId="0" fontId="53" fillId="0" borderId="0" xfId="0" applyFont="1"/>
    <xf numFmtId="49" fontId="1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8" fillId="0" borderId="0" xfId="0" applyFont="1" applyAlignment="1" applyProtection="1">
      <alignment horizontal="left"/>
      <protection locked="0"/>
    </xf>
    <xf numFmtId="0" fontId="8" fillId="2" borderId="0" xfId="0" quotePrefix="1" applyFont="1" applyFill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0" fontId="24" fillId="0" borderId="0" xfId="0" applyFont="1" applyAlignment="1">
      <alignment horizontal="center"/>
    </xf>
    <xf numFmtId="0" fontId="56" fillId="0" borderId="0" xfId="0" applyFont="1"/>
    <xf numFmtId="0" fontId="56" fillId="0" borderId="0" xfId="0" quotePrefix="1" applyFont="1" applyAlignment="1">
      <alignment horizontal="center"/>
    </xf>
    <xf numFmtId="0" fontId="24" fillId="25" borderId="26" xfId="0" applyFont="1" applyFill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8" fillId="0" borderId="0" xfId="0" applyNumberFormat="1" applyFont="1"/>
    <xf numFmtId="49" fontId="9" fillId="0" borderId="0" xfId="0" applyNumberFormat="1" applyFont="1" applyAlignment="1">
      <alignment horizontal="center"/>
    </xf>
    <xf numFmtId="49" fontId="1" fillId="0" borderId="1" xfId="0" applyNumberFormat="1" applyFont="1" applyBorder="1" applyProtection="1">
      <protection locked="0"/>
    </xf>
    <xf numFmtId="0" fontId="24" fillId="25" borderId="46" xfId="0" applyFont="1" applyFill="1" applyBorder="1" applyAlignment="1">
      <alignment horizontal="center"/>
    </xf>
    <xf numFmtId="0" fontId="24" fillId="25" borderId="47" xfId="0" applyFont="1" applyFill="1" applyBorder="1" applyAlignment="1">
      <alignment horizontal="center"/>
    </xf>
    <xf numFmtId="0" fontId="24" fillId="25" borderId="48" xfId="0" applyFont="1" applyFill="1" applyBorder="1" applyAlignment="1">
      <alignment horizontal="center"/>
    </xf>
    <xf numFmtId="0" fontId="24" fillId="25" borderId="49" xfId="0" applyFont="1" applyFill="1" applyBorder="1" applyAlignment="1">
      <alignment horizontal="center"/>
    </xf>
    <xf numFmtId="0" fontId="24" fillId="25" borderId="50" xfId="0" applyFont="1" applyFill="1" applyBorder="1" applyAlignment="1">
      <alignment horizont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24" fillId="25" borderId="51" xfId="0" applyFont="1" applyFill="1" applyBorder="1" applyAlignment="1">
      <alignment horizontal="center"/>
    </xf>
    <xf numFmtId="0" fontId="52" fillId="0" borderId="0" xfId="0" applyFont="1" applyAlignment="1">
      <alignment horizontal="right"/>
    </xf>
    <xf numFmtId="0" fontId="52" fillId="21" borderId="26" xfId="0" applyFont="1" applyFill="1" applyBorder="1" applyAlignment="1">
      <alignment horizontal="center"/>
    </xf>
    <xf numFmtId="0" fontId="53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59" fillId="0" borderId="1" xfId="1" applyFont="1" applyBorder="1" applyAlignment="1">
      <alignment horizontal="center" vertical="top"/>
    </xf>
    <xf numFmtId="0" fontId="59" fillId="0" borderId="1" xfId="1" applyFont="1" applyFill="1" applyBorder="1" applyAlignment="1">
      <alignment horizontal="center" vertical="top"/>
    </xf>
    <xf numFmtId="0" fontId="59" fillId="0" borderId="37" xfId="1" applyFont="1" applyBorder="1" applyAlignment="1">
      <alignment horizontal="center" vertical="top"/>
    </xf>
    <xf numFmtId="0" fontId="40" fillId="0" borderId="15" xfId="0" applyFont="1" applyBorder="1" applyAlignment="1">
      <alignment horizontal="center" vertical="top"/>
    </xf>
    <xf numFmtId="0" fontId="59" fillId="0" borderId="38" xfId="1" applyFont="1" applyBorder="1" applyAlignment="1">
      <alignment horizontal="center" vertical="top"/>
    </xf>
    <xf numFmtId="0" fontId="60" fillId="0" borderId="1" xfId="1" applyFont="1" applyFill="1" applyBorder="1" applyAlignment="1">
      <alignment horizontal="center" vertical="top"/>
    </xf>
    <xf numFmtId="0" fontId="60" fillId="0" borderId="37" xfId="1" applyFont="1" applyBorder="1" applyAlignment="1">
      <alignment horizontal="center" vertical="top"/>
    </xf>
    <xf numFmtId="0" fontId="60" fillId="0" borderId="38" xfId="1" applyFont="1" applyBorder="1" applyAlignment="1">
      <alignment horizontal="center" vertical="top"/>
    </xf>
    <xf numFmtId="0" fontId="60" fillId="0" borderId="1" xfId="1" applyFont="1" applyBorder="1" applyAlignment="1">
      <alignment horizontal="center" vertical="top"/>
    </xf>
    <xf numFmtId="0" fontId="40" fillId="0" borderId="17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61" fillId="0" borderId="0" xfId="0" applyFont="1" applyAlignment="1">
      <alignment horizontal="center" vertical="top"/>
    </xf>
    <xf numFmtId="0" fontId="60" fillId="0" borderId="0" xfId="1" applyFont="1" applyAlignment="1">
      <alignment horizontal="center" vertical="top"/>
    </xf>
    <xf numFmtId="0" fontId="60" fillId="10" borderId="1" xfId="1" applyFont="1" applyFill="1" applyBorder="1" applyAlignment="1">
      <alignment horizontal="center" vertical="top"/>
    </xf>
    <xf numFmtId="49" fontId="2" fillId="0" borderId="1" xfId="0" applyNumberFormat="1" applyFont="1" applyBorder="1"/>
    <xf numFmtId="0" fontId="49" fillId="0" borderId="43" xfId="0" applyFont="1" applyBorder="1"/>
    <xf numFmtId="0" fontId="49" fillId="0" borderId="1" xfId="0" applyFont="1" applyBorder="1"/>
    <xf numFmtId="0" fontId="49" fillId="0" borderId="0" xfId="0" applyFont="1"/>
    <xf numFmtId="0" fontId="2" fillId="0" borderId="4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5" fillId="0" borderId="0" xfId="0" applyFont="1"/>
    <xf numFmtId="0" fontId="25" fillId="0" borderId="1" xfId="0" applyFont="1" applyBorder="1" applyAlignment="1">
      <alignment horizontal="left"/>
    </xf>
    <xf numFmtId="2" fontId="49" fillId="0" borderId="43" xfId="0" applyNumberFormat="1" applyFont="1" applyBorder="1"/>
    <xf numFmtId="0" fontId="1" fillId="0" borderId="0" xfId="0" applyFont="1" applyAlignment="1">
      <alignment horizontal="center"/>
    </xf>
    <xf numFmtId="49" fontId="49" fillId="0" borderId="1" xfId="0" applyNumberFormat="1" applyFont="1" applyBorder="1" applyAlignment="1">
      <alignment horizontal="center"/>
    </xf>
    <xf numFmtId="0" fontId="62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5" fontId="6" fillId="26" borderId="0" xfId="0" applyNumberFormat="1" applyFont="1" applyFill="1" applyAlignment="1" applyProtection="1">
      <alignment horizontal="left"/>
      <protection locked="0"/>
    </xf>
    <xf numFmtId="0" fontId="52" fillId="26" borderId="0" xfId="0" applyFont="1" applyFill="1" applyAlignment="1">
      <alignment horizontal="center"/>
    </xf>
    <xf numFmtId="0" fontId="33" fillId="12" borderId="0" xfId="0" applyFont="1" applyFill="1"/>
    <xf numFmtId="0" fontId="34" fillId="12" borderId="0" xfId="0" applyFont="1" applyFill="1"/>
    <xf numFmtId="0" fontId="63" fillId="0" borderId="0" xfId="0" applyFont="1"/>
    <xf numFmtId="49" fontId="0" fillId="12" borderId="44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49" fontId="0" fillId="12" borderId="45" xfId="0" applyNumberFormat="1" applyFill="1" applyBorder="1" applyAlignment="1">
      <alignment horizontal="center" vertical="center"/>
    </xf>
    <xf numFmtId="0" fontId="65" fillId="10" borderId="0" xfId="0" applyFont="1" applyFill="1"/>
    <xf numFmtId="0" fontId="64" fillId="27" borderId="0" xfId="0" applyFont="1" applyFill="1"/>
    <xf numFmtId="0" fontId="45" fillId="0" borderId="0" xfId="0" applyFont="1"/>
    <xf numFmtId="0" fontId="6" fillId="26" borderId="0" xfId="0" applyFont="1" applyFill="1" applyProtection="1">
      <protection locked="0"/>
    </xf>
    <xf numFmtId="0" fontId="19" fillId="23" borderId="0" xfId="0" applyFont="1" applyFill="1" applyProtection="1">
      <protection locked="0"/>
    </xf>
    <xf numFmtId="0" fontId="58" fillId="0" borderId="0" xfId="0" applyFont="1" applyAlignment="1">
      <alignment horizontal="center" vertical="top"/>
    </xf>
    <xf numFmtId="0" fontId="52" fillId="21" borderId="40" xfId="0" applyFont="1" applyFill="1" applyBorder="1" applyAlignment="1">
      <alignment horizontal="left" vertical="center" wrapText="1"/>
    </xf>
    <xf numFmtId="0" fontId="52" fillId="21" borderId="41" xfId="0" applyFont="1" applyFill="1" applyBorder="1" applyAlignment="1">
      <alignment horizontal="left" vertical="center" wrapText="1"/>
    </xf>
    <xf numFmtId="0" fontId="52" fillId="21" borderId="42" xfId="0" applyFont="1" applyFill="1" applyBorder="1" applyAlignment="1">
      <alignment horizontal="left" vertical="center" wrapText="1"/>
    </xf>
    <xf numFmtId="0" fontId="52" fillId="21" borderId="40" xfId="0" applyFont="1" applyFill="1" applyBorder="1" applyAlignment="1">
      <alignment horizontal="left" wrapText="1"/>
    </xf>
    <xf numFmtId="0" fontId="52" fillId="21" borderId="41" xfId="0" applyFont="1" applyFill="1" applyBorder="1" applyAlignment="1">
      <alignment horizontal="left" wrapText="1"/>
    </xf>
    <xf numFmtId="0" fontId="52" fillId="21" borderId="42" xfId="0" applyFont="1" applyFill="1" applyBorder="1" applyAlignment="1">
      <alignment horizontal="left" wrapText="1"/>
    </xf>
    <xf numFmtId="14" fontId="30" fillId="0" borderId="0" xfId="0" applyNumberFormat="1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14" fillId="0" borderId="0" xfId="0" applyFont="1"/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textRotation="180"/>
    </xf>
    <xf numFmtId="0" fontId="1" fillId="0" borderId="9" xfId="0" applyFont="1" applyBorder="1" applyAlignment="1">
      <alignment horizontal="center" textRotation="180"/>
    </xf>
    <xf numFmtId="14" fontId="29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12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66"/>
      <color rgb="FFCCFF33"/>
      <color rgb="FFFFCCFF"/>
      <color rgb="FF0000FF"/>
      <color rgb="FFFFFFCC"/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86469e4fcc36ab1/Documents/Files%20at%20April%202023/Documents/Scoring%20Programs/Master%20programs/EYAL%20current%20year/SALResult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"/>
      <sheetName val="Results"/>
      <sheetName val="print"/>
      <sheetName val="dist"/>
      <sheetName val="height"/>
      <sheetName val="Lanes"/>
      <sheetName val="nonscor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95"/>
  <sheetViews>
    <sheetView workbookViewId="0">
      <selection activeCell="D4" sqref="D4"/>
    </sheetView>
  </sheetViews>
  <sheetFormatPr defaultRowHeight="14.4" x14ac:dyDescent="0.3"/>
  <cols>
    <col min="1" max="1" width="5" customWidth="1"/>
    <col min="2" max="2" width="15.21875" customWidth="1"/>
    <col min="3" max="3" width="12.77734375" customWidth="1"/>
    <col min="5" max="12" width="11.77734375" customWidth="1"/>
    <col min="13" max="13" width="24.5546875" bestFit="1" customWidth="1"/>
    <col min="14" max="14" width="10.21875" customWidth="1"/>
    <col min="16" max="16" width="15.21875" customWidth="1"/>
  </cols>
  <sheetData>
    <row r="1" spans="1:20" x14ac:dyDescent="0.3">
      <c r="C1" s="20" t="s">
        <v>0</v>
      </c>
      <c r="D1" s="20" t="s">
        <v>1</v>
      </c>
      <c r="E1" s="20"/>
      <c r="G1" s="29" t="s">
        <v>2</v>
      </c>
      <c r="H1" s="30"/>
      <c r="I1" s="30"/>
      <c r="J1" s="31"/>
      <c r="K1" s="31"/>
      <c r="L1" s="31"/>
      <c r="M1" s="31"/>
      <c r="N1" s="31"/>
      <c r="O1" s="31"/>
      <c r="P1" s="31"/>
      <c r="Q1" s="31"/>
      <c r="R1" s="31"/>
      <c r="S1" s="58"/>
      <c r="T1" s="58"/>
    </row>
    <row r="2" spans="1:20" ht="15" thickBot="1" x14ac:dyDescent="0.35">
      <c r="C2" s="20"/>
      <c r="D2" s="6" t="s">
        <v>3</v>
      </c>
      <c r="G2" s="30" t="s">
        <v>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58"/>
      <c r="T2" s="58"/>
    </row>
    <row r="3" spans="1:20" ht="15" thickBot="1" x14ac:dyDescent="0.35">
      <c r="A3" s="30" t="s">
        <v>5</v>
      </c>
      <c r="B3" s="31"/>
      <c r="C3" s="203" t="s">
        <v>6</v>
      </c>
      <c r="D3" s="204" t="s">
        <v>6</v>
      </c>
      <c r="E3" s="44" t="s">
        <v>7</v>
      </c>
      <c r="G3" s="53" t="s">
        <v>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58"/>
      <c r="T3" s="58"/>
    </row>
    <row r="4" spans="1:20" ht="15" thickBot="1" x14ac:dyDescent="0.35">
      <c r="A4" s="30" t="s">
        <v>9</v>
      </c>
      <c r="B4" s="31"/>
      <c r="C4" s="204" t="s">
        <v>6</v>
      </c>
      <c r="D4" s="204" t="s">
        <v>6</v>
      </c>
      <c r="E4" s="44" t="s">
        <v>10</v>
      </c>
      <c r="G4" s="32" t="s">
        <v>11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58"/>
      <c r="T4" s="58"/>
    </row>
    <row r="5" spans="1:20" ht="15" thickBot="1" x14ac:dyDescent="0.35">
      <c r="A5" s="30" t="s">
        <v>12</v>
      </c>
      <c r="B5" s="31"/>
      <c r="C5" s="204" t="s">
        <v>6</v>
      </c>
      <c r="D5" s="204" t="s">
        <v>6</v>
      </c>
      <c r="E5" s="44" t="s">
        <v>13</v>
      </c>
      <c r="G5" s="32" t="s">
        <v>14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58"/>
      <c r="T5" s="58"/>
    </row>
    <row r="6" spans="1:20" ht="15" thickBot="1" x14ac:dyDescent="0.35">
      <c r="C6" s="204" t="s">
        <v>6</v>
      </c>
      <c r="D6" s="204" t="s">
        <v>6</v>
      </c>
      <c r="E6" s="44" t="s">
        <v>15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58"/>
      <c r="T6" s="58"/>
    </row>
    <row r="7" spans="1:20" ht="15" thickBot="1" x14ac:dyDescent="0.35">
      <c r="C7" s="204" t="s">
        <v>6</v>
      </c>
      <c r="D7" s="204" t="s">
        <v>6</v>
      </c>
      <c r="E7" s="44" t="s">
        <v>16</v>
      </c>
      <c r="G7" s="32" t="s">
        <v>17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58"/>
      <c r="T7" s="58"/>
    </row>
    <row r="8" spans="1:20" ht="15" thickBot="1" x14ac:dyDescent="0.35">
      <c r="C8" s="204" t="s">
        <v>6</v>
      </c>
      <c r="D8" s="204" t="s">
        <v>6</v>
      </c>
      <c r="E8" s="44" t="s">
        <v>18</v>
      </c>
      <c r="G8" s="33"/>
      <c r="H8" s="31" t="s">
        <v>19</v>
      </c>
      <c r="I8" s="31"/>
      <c r="J8" s="30"/>
      <c r="K8" s="56" t="s">
        <v>20</v>
      </c>
      <c r="L8" s="54">
        <v>1</v>
      </c>
      <c r="M8" s="55" t="s">
        <v>21</v>
      </c>
      <c r="N8" s="55" t="s">
        <v>22</v>
      </c>
      <c r="O8" s="57" t="s">
        <v>23</v>
      </c>
      <c r="P8" s="127"/>
      <c r="Q8" s="31"/>
      <c r="R8" s="31"/>
      <c r="S8" s="58"/>
      <c r="T8" s="58"/>
    </row>
    <row r="9" spans="1:20" ht="15" thickBot="1" x14ac:dyDescent="0.35">
      <c r="C9" s="204" t="s">
        <v>6</v>
      </c>
      <c r="D9" s="204" t="s">
        <v>6</v>
      </c>
      <c r="E9" s="44" t="s">
        <v>24</v>
      </c>
      <c r="G9" s="32" t="s">
        <v>25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58"/>
      <c r="T9" s="58"/>
    </row>
    <row r="10" spans="1:20" ht="15" thickBot="1" x14ac:dyDescent="0.35">
      <c r="C10" s="232" t="s">
        <v>6</v>
      </c>
      <c r="D10" s="232" t="s">
        <v>6</v>
      </c>
      <c r="E10" s="44"/>
      <c r="G10" s="30" t="s">
        <v>26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58"/>
      <c r="T10" s="58"/>
    </row>
    <row r="11" spans="1:20" x14ac:dyDescent="0.3">
      <c r="B11" s="20" t="s">
        <v>27</v>
      </c>
      <c r="C11" t="s">
        <v>28</v>
      </c>
      <c r="D11" t="s">
        <v>29</v>
      </c>
      <c r="G11" s="30" t="s">
        <v>30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58"/>
      <c r="T11" s="58"/>
    </row>
    <row r="12" spans="1:20" x14ac:dyDescent="0.3">
      <c r="A12" s="320"/>
      <c r="B12" s="20"/>
      <c r="G12" s="53" t="s">
        <v>31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58"/>
      <c r="T12" s="58"/>
    </row>
    <row r="13" spans="1:20" x14ac:dyDescent="0.3">
      <c r="A13" s="320"/>
      <c r="G13" s="126" t="s">
        <v>32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58"/>
      <c r="T13" s="58"/>
    </row>
    <row r="14" spans="1:20" x14ac:dyDescent="0.3">
      <c r="B14" t="s">
        <v>33</v>
      </c>
      <c r="C14" s="205" t="s">
        <v>34</v>
      </c>
      <c r="D14" s="205">
        <v>7</v>
      </c>
      <c r="E14" s="19"/>
      <c r="F14" s="19"/>
      <c r="G14" s="5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58"/>
      <c r="T14" s="58"/>
    </row>
    <row r="15" spans="1:20" x14ac:dyDescent="0.3">
      <c r="B15" t="s">
        <v>35</v>
      </c>
      <c r="C15" s="205" t="s">
        <v>36</v>
      </c>
      <c r="D15" s="205">
        <v>6</v>
      </c>
      <c r="E15" s="19"/>
      <c r="F15" s="19"/>
      <c r="G15" s="59" t="s">
        <v>37</v>
      </c>
      <c r="H15" s="31"/>
      <c r="I15" s="36"/>
      <c r="J15" s="36"/>
      <c r="K15" s="36"/>
      <c r="L15" s="31"/>
      <c r="M15" s="31"/>
      <c r="N15" s="31"/>
      <c r="O15" s="31"/>
      <c r="P15" s="31"/>
      <c r="Q15" s="31"/>
      <c r="R15" s="31"/>
      <c r="S15" s="58"/>
      <c r="T15" s="58"/>
    </row>
    <row r="16" spans="1:20" x14ac:dyDescent="0.3">
      <c r="B16" s="34"/>
      <c r="C16" s="205" t="s">
        <v>38</v>
      </c>
      <c r="D16" s="205">
        <v>5</v>
      </c>
      <c r="E16" s="19"/>
      <c r="F16" s="19"/>
      <c r="G16" s="58"/>
      <c r="H16" s="36"/>
      <c r="I16" s="36"/>
      <c r="J16" s="36"/>
      <c r="K16" s="36"/>
      <c r="L16" s="31"/>
      <c r="M16" s="31"/>
      <c r="N16" s="31"/>
      <c r="O16" s="31"/>
      <c r="P16" s="31"/>
      <c r="Q16" s="31"/>
      <c r="R16" s="31"/>
      <c r="S16" s="58"/>
      <c r="T16" s="58"/>
    </row>
    <row r="17" spans="1:20" x14ac:dyDescent="0.3">
      <c r="B17" s="34"/>
      <c r="C17" s="205" t="s">
        <v>39</v>
      </c>
      <c r="D17" s="205">
        <v>4</v>
      </c>
      <c r="E17" s="19"/>
      <c r="F17" s="19"/>
      <c r="G17" s="59" t="s">
        <v>40</v>
      </c>
      <c r="H17" s="36"/>
      <c r="I17" s="36"/>
      <c r="J17" s="36"/>
      <c r="K17" s="36"/>
      <c r="L17" s="31"/>
      <c r="M17" s="31"/>
      <c r="N17" s="31"/>
      <c r="O17" s="31"/>
      <c r="P17" s="31"/>
      <c r="Q17" s="31"/>
      <c r="R17" s="31"/>
      <c r="S17" s="58"/>
      <c r="T17" s="58"/>
    </row>
    <row r="18" spans="1:20" x14ac:dyDescent="0.3">
      <c r="B18" s="34"/>
      <c r="C18" s="205" t="s">
        <v>41</v>
      </c>
      <c r="D18" s="205">
        <v>3</v>
      </c>
      <c r="E18" s="19"/>
      <c r="F18" s="19"/>
      <c r="G18" s="58"/>
      <c r="H18" s="36"/>
      <c r="I18" s="36"/>
      <c r="J18" s="36"/>
      <c r="K18" s="36"/>
      <c r="L18" s="31"/>
      <c r="M18" s="31"/>
      <c r="N18" s="31"/>
      <c r="O18" s="31"/>
      <c r="P18" s="31"/>
      <c r="Q18" s="31"/>
      <c r="R18" s="31"/>
      <c r="S18" s="58"/>
      <c r="T18" s="58"/>
    </row>
    <row r="19" spans="1:20" x14ac:dyDescent="0.3">
      <c r="B19" s="34"/>
      <c r="C19" s="205" t="s">
        <v>42</v>
      </c>
      <c r="D19" s="205">
        <v>2</v>
      </c>
      <c r="E19" s="19"/>
      <c r="F19" s="19"/>
      <c r="G19" s="59" t="s">
        <v>43</v>
      </c>
      <c r="H19" s="36"/>
      <c r="I19" s="36"/>
      <c r="J19" s="36"/>
      <c r="K19" s="36"/>
      <c r="L19" s="31"/>
      <c r="M19" s="31"/>
      <c r="N19" s="31"/>
      <c r="O19" s="31"/>
      <c r="P19" s="31"/>
      <c r="Q19" s="31"/>
      <c r="R19" s="31"/>
      <c r="S19" s="58"/>
      <c r="T19" s="58"/>
    </row>
    <row r="20" spans="1:20" x14ac:dyDescent="0.3">
      <c r="B20" s="34"/>
      <c r="C20" s="205" t="s">
        <v>44</v>
      </c>
      <c r="D20" s="205">
        <v>1</v>
      </c>
      <c r="E20" s="19"/>
      <c r="F20" s="19"/>
      <c r="G20" s="59" t="s">
        <v>45</v>
      </c>
      <c r="H20" s="36"/>
      <c r="I20" s="36"/>
      <c r="J20" s="36"/>
      <c r="K20" s="36"/>
      <c r="L20" s="31"/>
      <c r="M20" s="31"/>
      <c r="N20" s="31"/>
      <c r="O20" s="31"/>
      <c r="P20" s="31"/>
      <c r="Q20" s="31"/>
      <c r="R20" s="31"/>
      <c r="S20" s="58"/>
      <c r="T20" s="58"/>
    </row>
    <row r="21" spans="1:20" x14ac:dyDescent="0.3">
      <c r="C21" s="81"/>
      <c r="D21" s="81"/>
      <c r="E21" s="19"/>
      <c r="F21" s="19"/>
      <c r="G21" s="59" t="s">
        <v>46</v>
      </c>
      <c r="H21" s="36"/>
      <c r="I21" s="36"/>
      <c r="J21" s="36"/>
      <c r="K21" s="36"/>
      <c r="L21" s="31"/>
      <c r="M21" s="31"/>
      <c r="N21" s="31"/>
      <c r="O21" s="31"/>
      <c r="P21" s="31"/>
      <c r="Q21" s="31"/>
      <c r="R21" s="31"/>
      <c r="S21" s="58"/>
      <c r="T21" s="58"/>
    </row>
    <row r="22" spans="1:20" x14ac:dyDescent="0.3">
      <c r="E22" s="19"/>
      <c r="F22" s="19"/>
      <c r="G22" s="58"/>
      <c r="H22" s="36"/>
      <c r="I22" s="36"/>
      <c r="J22" s="36"/>
      <c r="K22" s="36"/>
      <c r="L22" s="31"/>
      <c r="M22" s="31"/>
      <c r="N22" s="31"/>
      <c r="O22" s="31"/>
      <c r="P22" s="31"/>
      <c r="Q22" s="31"/>
      <c r="R22" s="31"/>
      <c r="S22" s="58"/>
      <c r="T22" s="58"/>
    </row>
    <row r="23" spans="1:20" x14ac:dyDescent="0.3">
      <c r="A23" s="20"/>
      <c r="B23" s="34"/>
      <c r="C23" s="37" t="s">
        <v>47</v>
      </c>
      <c r="D23" s="35">
        <f>SUM(D14:D21)</f>
        <v>28</v>
      </c>
      <c r="E23" s="19"/>
      <c r="F23" s="19"/>
      <c r="G23" s="60" t="s">
        <v>48</v>
      </c>
      <c r="H23" s="36"/>
      <c r="I23" s="36"/>
      <c r="J23" s="36"/>
      <c r="K23" s="36"/>
      <c r="L23" s="31"/>
      <c r="M23" s="31"/>
      <c r="N23" s="31"/>
      <c r="O23" s="31"/>
      <c r="P23" s="31"/>
      <c r="Q23" s="31"/>
      <c r="R23" s="31"/>
      <c r="S23" s="58"/>
      <c r="T23" s="58"/>
    </row>
    <row r="24" spans="1:20" x14ac:dyDescent="0.3">
      <c r="G24" s="61"/>
      <c r="H24" s="36"/>
      <c r="I24" s="36"/>
      <c r="J24" s="36"/>
      <c r="K24" s="36"/>
      <c r="L24" s="31"/>
      <c r="M24" s="31"/>
      <c r="N24" s="31"/>
      <c r="O24" s="31"/>
      <c r="P24" s="31"/>
      <c r="Q24" s="31"/>
      <c r="R24" s="31"/>
      <c r="S24" s="58"/>
      <c r="T24" s="58"/>
    </row>
    <row r="25" spans="1:20" x14ac:dyDescent="0.3">
      <c r="A25" s="60" t="s">
        <v>422</v>
      </c>
      <c r="B25" s="58"/>
      <c r="C25" s="58"/>
      <c r="D25" s="58"/>
      <c r="E25" s="58"/>
      <c r="G25" s="60" t="s">
        <v>507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58"/>
      <c r="T25" s="58"/>
    </row>
    <row r="26" spans="1:20" x14ac:dyDescent="0.3">
      <c r="A26" s="60" t="s">
        <v>420</v>
      </c>
      <c r="B26" s="58"/>
      <c r="C26" s="58"/>
      <c r="D26" s="58"/>
      <c r="E26" s="58"/>
      <c r="G26" s="58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58"/>
      <c r="T26" s="58"/>
    </row>
    <row r="27" spans="1:20" x14ac:dyDescent="0.3">
      <c r="G27" s="60" t="s">
        <v>50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58"/>
      <c r="T27" s="58"/>
    </row>
    <row r="28" spans="1:20" x14ac:dyDescent="0.3">
      <c r="A28" s="30" t="s">
        <v>49</v>
      </c>
      <c r="B28" s="31"/>
      <c r="C28" s="31"/>
      <c r="D28" s="31"/>
      <c r="G28" s="60" t="s">
        <v>51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58"/>
      <c r="T28" s="58"/>
    </row>
    <row r="29" spans="1:20" x14ac:dyDescent="0.3">
      <c r="A29" s="30" t="s">
        <v>421</v>
      </c>
      <c r="B29" s="31"/>
      <c r="C29" s="31"/>
      <c r="D29" s="31"/>
      <c r="G29" s="60" t="s">
        <v>52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58"/>
      <c r="T29" s="58"/>
    </row>
    <row r="30" spans="1:20" x14ac:dyDescent="0.3">
      <c r="A30" s="20"/>
      <c r="G30" s="202" t="s">
        <v>53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58"/>
      <c r="T30" s="58"/>
    </row>
    <row r="31" spans="1:20" x14ac:dyDescent="0.3">
      <c r="A31" s="20"/>
      <c r="G31" s="202" t="s">
        <v>54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58"/>
      <c r="T31" s="58"/>
    </row>
    <row r="32" spans="1:20" x14ac:dyDescent="0.3">
      <c r="A32" s="20"/>
      <c r="G32" s="5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58"/>
      <c r="T32" s="58"/>
    </row>
    <row r="33" spans="1:20" ht="15.6" x14ac:dyDescent="0.3">
      <c r="A33" s="20"/>
      <c r="F33" s="319" t="s">
        <v>506</v>
      </c>
      <c r="G33" s="318" t="s">
        <v>434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58"/>
      <c r="T33" s="58"/>
    </row>
    <row r="34" spans="1:20" x14ac:dyDescent="0.3">
      <c r="A34" s="20"/>
      <c r="G34" s="6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58"/>
      <c r="T34" s="58"/>
    </row>
    <row r="35" spans="1:20" x14ac:dyDescent="0.3">
      <c r="A35" s="20"/>
      <c r="G35" s="202" t="s">
        <v>55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58"/>
      <c r="T35" s="58"/>
    </row>
    <row r="36" spans="1:20" x14ac:dyDescent="0.3">
      <c r="A36" s="20"/>
      <c r="G36" s="58"/>
      <c r="H36" s="206"/>
      <c r="I36" s="206"/>
      <c r="J36" s="206"/>
      <c r="K36" s="206"/>
      <c r="L36" s="206"/>
      <c r="M36" s="206"/>
      <c r="N36" s="206"/>
      <c r="O36" s="206"/>
      <c r="P36" s="31"/>
      <c r="Q36" s="31"/>
      <c r="R36" s="31"/>
      <c r="S36" s="58"/>
      <c r="T36" s="58"/>
    </row>
    <row r="38" spans="1:20" ht="17.399999999999999" x14ac:dyDescent="0.3">
      <c r="B38" s="80" t="s">
        <v>56</v>
      </c>
      <c r="G38" s="80" t="s">
        <v>57</v>
      </c>
      <c r="I38" s="321">
        <f>-Under14Girls!A205</f>
        <v>0</v>
      </c>
      <c r="J38" s="321"/>
      <c r="K38" s="43" t="s">
        <v>58</v>
      </c>
      <c r="L38" s="310" t="s">
        <v>6</v>
      </c>
      <c r="M38" s="273" t="s">
        <v>423</v>
      </c>
      <c r="N38" s="311">
        <v>1</v>
      </c>
    </row>
    <row r="39" spans="1:20" ht="15.6" x14ac:dyDescent="0.3">
      <c r="B39" s="38"/>
    </row>
    <row r="40" spans="1:20" ht="22.05" customHeight="1" thickBot="1" x14ac:dyDescent="0.35"/>
    <row r="41" spans="1:20" ht="89.25" customHeight="1" thickTop="1" thickBot="1" x14ac:dyDescent="0.35">
      <c r="B41" s="64" t="s">
        <v>59</v>
      </c>
      <c r="C41" s="65"/>
      <c r="D41" s="66"/>
      <c r="E41" s="82" t="str">
        <f>C3</f>
        <v>-</v>
      </c>
      <c r="F41" s="67" t="str">
        <f>C4</f>
        <v>-</v>
      </c>
      <c r="G41" s="67" t="str">
        <f>C5</f>
        <v>-</v>
      </c>
      <c r="H41" s="67" t="str">
        <f>C6</f>
        <v>-</v>
      </c>
      <c r="I41" s="67" t="str">
        <f>C7</f>
        <v>-</v>
      </c>
      <c r="J41" s="67" t="str">
        <f>C8</f>
        <v>-</v>
      </c>
      <c r="K41" s="67" t="str">
        <f>C9</f>
        <v>-</v>
      </c>
      <c r="L41" s="67" t="s">
        <v>60</v>
      </c>
      <c r="O41" s="19"/>
      <c r="P41" s="19"/>
      <c r="Q41" s="19"/>
      <c r="R41" s="19"/>
    </row>
    <row r="42" spans="1:20" ht="22.05" customHeight="1" thickTop="1" thickBot="1" x14ac:dyDescent="0.35">
      <c r="B42" s="68" t="s">
        <v>61</v>
      </c>
      <c r="C42" s="65"/>
      <c r="D42" s="66"/>
      <c r="E42" s="69" t="str">
        <f>D3</f>
        <v>-</v>
      </c>
      <c r="F42" s="69" t="str">
        <f>D4</f>
        <v>-</v>
      </c>
      <c r="G42" s="69" t="str">
        <f>D5</f>
        <v>-</v>
      </c>
      <c r="H42" s="69" t="str">
        <f>D6</f>
        <v>-</v>
      </c>
      <c r="I42" s="70" t="str">
        <f>D7</f>
        <v>-</v>
      </c>
      <c r="J42" s="69" t="str">
        <f>D8</f>
        <v>-</v>
      </c>
      <c r="K42" s="69" t="str">
        <f>D9</f>
        <v>-</v>
      </c>
      <c r="L42" s="69"/>
    </row>
    <row r="43" spans="1:20" ht="22.05" customHeight="1" thickTop="1" x14ac:dyDescent="0.3">
      <c r="B43" s="71" t="s">
        <v>344</v>
      </c>
      <c r="C43" s="72"/>
      <c r="D43" s="73"/>
      <c r="E43" s="74">
        <f>Under14Boys!D3</f>
        <v>0</v>
      </c>
      <c r="F43" s="74">
        <f>Under14Boys!D4</f>
        <v>0</v>
      </c>
      <c r="G43" s="74">
        <f>Under14Boys!D5</f>
        <v>0</v>
      </c>
      <c r="H43" s="74">
        <f>Under14Boys!D6</f>
        <v>0</v>
      </c>
      <c r="I43" s="74">
        <f>Under14Boys!D7</f>
        <v>0</v>
      </c>
      <c r="J43" s="74">
        <f>Under14Boys!D8</f>
        <v>0</v>
      </c>
      <c r="K43" s="74">
        <f>Under14Boys!D9</f>
        <v>0</v>
      </c>
      <c r="L43" s="74">
        <f>Under14Boys!D10</f>
        <v>644</v>
      </c>
    </row>
    <row r="44" spans="1:20" ht="22.05" customHeight="1" x14ac:dyDescent="0.3">
      <c r="B44" s="75" t="s">
        <v>345</v>
      </c>
      <c r="C44" s="63"/>
      <c r="D44" s="76"/>
      <c r="E44" s="74">
        <f>Under16Boys!D3</f>
        <v>0</v>
      </c>
      <c r="F44" s="74">
        <f>Under16Boys!D4</f>
        <v>0</v>
      </c>
      <c r="G44" s="74">
        <f>Under16Boys!D5</f>
        <v>0</v>
      </c>
      <c r="H44" s="74">
        <f>Under16Boys!D6</f>
        <v>0</v>
      </c>
      <c r="I44" s="74">
        <f>Under16Boys!D7</f>
        <v>0</v>
      </c>
      <c r="J44" s="74">
        <f>Under16Boys!D8</f>
        <v>0</v>
      </c>
      <c r="K44" s="74">
        <f>Under16Boys!D9</f>
        <v>0</v>
      </c>
      <c r="L44" s="77">
        <f>Under16Boys!D10</f>
        <v>728</v>
      </c>
    </row>
    <row r="45" spans="1:20" ht="22.05" customHeight="1" x14ac:dyDescent="0.3">
      <c r="B45" s="75" t="s">
        <v>346</v>
      </c>
      <c r="C45" s="63"/>
      <c r="D45" s="76"/>
      <c r="E45" s="74">
        <f>Under18Men!D3</f>
        <v>0</v>
      </c>
      <c r="F45" s="74">
        <f>Under18Men!D4</f>
        <v>0</v>
      </c>
      <c r="G45" s="74">
        <f>Under18Men!D5</f>
        <v>0</v>
      </c>
      <c r="H45" s="74">
        <f>Under18Men!D6</f>
        <v>0</v>
      </c>
      <c r="I45" s="74">
        <f>Under18Men!D7</f>
        <v>0</v>
      </c>
      <c r="J45" s="74">
        <f>Under18Men!D8</f>
        <v>0</v>
      </c>
      <c r="K45" s="74">
        <f>Under18Men!D9</f>
        <v>0</v>
      </c>
      <c r="L45" s="74">
        <f>Under18Men!D10</f>
        <v>728</v>
      </c>
    </row>
    <row r="46" spans="1:20" ht="22.05" customHeight="1" x14ac:dyDescent="0.3">
      <c r="B46" s="75" t="s">
        <v>249</v>
      </c>
      <c r="C46" s="63"/>
      <c r="D46" s="76"/>
      <c r="E46" s="77">
        <f>Under14Girls!D3</f>
        <v>0</v>
      </c>
      <c r="F46" s="77">
        <f>Under14Girls!D4</f>
        <v>0</v>
      </c>
      <c r="G46" s="77">
        <f>Under14Girls!D5</f>
        <v>0</v>
      </c>
      <c r="H46" s="77">
        <f>Under14Girls!D6</f>
        <v>0</v>
      </c>
      <c r="I46" s="77">
        <f>Under14Girls!D7</f>
        <v>0</v>
      </c>
      <c r="J46" s="77">
        <f>Under14Girls!D8</f>
        <v>0</v>
      </c>
      <c r="K46" s="77">
        <f>Under14Girls!D9</f>
        <v>0</v>
      </c>
      <c r="L46" s="77">
        <f>Under14Girls!D10</f>
        <v>644</v>
      </c>
    </row>
    <row r="47" spans="1:20" ht="22.05" customHeight="1" x14ac:dyDescent="0.3">
      <c r="B47" s="75" t="s">
        <v>250</v>
      </c>
      <c r="C47" s="63"/>
      <c r="D47" s="76"/>
      <c r="E47" s="77">
        <f>Under16Girls!D3</f>
        <v>0</v>
      </c>
      <c r="F47" s="77">
        <f>Under16Girls!D4</f>
        <v>0</v>
      </c>
      <c r="G47" s="77">
        <f>Under16Girls!D5</f>
        <v>0</v>
      </c>
      <c r="H47" s="77">
        <f>Under16Girls!D6</f>
        <v>0</v>
      </c>
      <c r="I47" s="77">
        <f>Under16Girls!D7</f>
        <v>0</v>
      </c>
      <c r="J47" s="77">
        <f>Under16Girls!D8</f>
        <v>0</v>
      </c>
      <c r="K47" s="77">
        <f>Under16Girls!D9</f>
        <v>0</v>
      </c>
      <c r="L47" s="77">
        <f>Under16Girls!D10</f>
        <v>728</v>
      </c>
    </row>
    <row r="48" spans="1:20" ht="22.05" customHeight="1" thickBot="1" x14ac:dyDescent="0.35">
      <c r="B48" s="224" t="s">
        <v>254</v>
      </c>
      <c r="C48" s="225"/>
      <c r="D48" s="225"/>
      <c r="E48" s="226">
        <f>Under18Women!D3</f>
        <v>0</v>
      </c>
      <c r="F48" s="226">
        <f>Under18Women!D4</f>
        <v>0</v>
      </c>
      <c r="G48" s="226">
        <f>Under18Women!D5</f>
        <v>0</v>
      </c>
      <c r="H48" s="226">
        <f>Under18Women!D6</f>
        <v>0</v>
      </c>
      <c r="I48" s="226">
        <f>Under18Women!D7</f>
        <v>0</v>
      </c>
      <c r="J48" s="226">
        <f>Under18Women!D8</f>
        <v>0</v>
      </c>
      <c r="K48" s="226">
        <f>Under18Women!D9</f>
        <v>0</v>
      </c>
      <c r="L48" s="227">
        <f>Under18Women!D10</f>
        <v>728</v>
      </c>
    </row>
    <row r="49" spans="2:16" ht="22.05" customHeight="1" thickBot="1" x14ac:dyDescent="0.35">
      <c r="B49" s="217" t="s">
        <v>62</v>
      </c>
      <c r="C49" s="218"/>
      <c r="D49" s="218"/>
      <c r="E49" s="220"/>
      <c r="F49" s="220"/>
      <c r="G49" s="220"/>
      <c r="H49" s="220"/>
      <c r="I49" s="220"/>
      <c r="J49" s="220"/>
      <c r="K49" s="220"/>
      <c r="L49" s="216">
        <f>490-SUM(E49:J49)</f>
        <v>490</v>
      </c>
    </row>
    <row r="50" spans="2:16" ht="22.05" customHeight="1" thickTop="1" thickBot="1" x14ac:dyDescent="0.35">
      <c r="B50" s="68" t="s">
        <v>63</v>
      </c>
      <c r="C50" s="65"/>
      <c r="D50" s="66"/>
      <c r="E50" s="69">
        <f t="shared" ref="E50:L50" si="0">SUM(E43:E49)</f>
        <v>0</v>
      </c>
      <c r="F50" s="69">
        <f t="shared" si="0"/>
        <v>0</v>
      </c>
      <c r="G50" s="69">
        <f t="shared" si="0"/>
        <v>0</v>
      </c>
      <c r="H50" s="69">
        <f t="shared" si="0"/>
        <v>0</v>
      </c>
      <c r="I50" s="69">
        <f t="shared" si="0"/>
        <v>0</v>
      </c>
      <c r="J50" s="69">
        <f t="shared" si="0"/>
        <v>0</v>
      </c>
      <c r="K50" s="69">
        <f t="shared" si="0"/>
        <v>0</v>
      </c>
      <c r="L50" s="69">
        <f t="shared" si="0"/>
        <v>4690</v>
      </c>
    </row>
    <row r="51" spans="2:16" ht="22.05" customHeight="1" thickTop="1" thickBot="1" x14ac:dyDescent="0.35">
      <c r="B51" s="68" t="s">
        <v>64</v>
      </c>
      <c r="C51" s="65"/>
      <c r="D51" s="66"/>
      <c r="E51" s="69">
        <f>RANK(E50,E50:K50,0)</f>
        <v>1</v>
      </c>
      <c r="F51" s="69">
        <f>RANK(F50,E50:K50,0)</f>
        <v>1</v>
      </c>
      <c r="G51" s="69">
        <f>RANK(G50,E50:K50,0)</f>
        <v>1</v>
      </c>
      <c r="H51" s="69">
        <f>RANK(H50,E50:K50,0)</f>
        <v>1</v>
      </c>
      <c r="I51" s="69">
        <f>RANK(I50,E50:K50,0)</f>
        <v>1</v>
      </c>
      <c r="J51" s="69">
        <f>RANK(J50,E50:K50,0)</f>
        <v>1</v>
      </c>
      <c r="K51" s="69">
        <f>RANK(K50,E50:K50,0)</f>
        <v>1</v>
      </c>
      <c r="L51" s="69"/>
    </row>
    <row r="52" spans="2:16" ht="22.05" customHeight="1" thickTop="1" x14ac:dyDescent="0.3">
      <c r="H52" s="78" t="s">
        <v>415</v>
      </c>
      <c r="L52" s="79">
        <f>SUM(E50:L50)</f>
        <v>4690</v>
      </c>
    </row>
    <row r="53" spans="2:16" ht="22.05" customHeight="1" x14ac:dyDescent="0.3">
      <c r="B53" s="322" t="s">
        <v>65</v>
      </c>
      <c r="C53" s="322"/>
      <c r="D53" s="322"/>
      <c r="E53" s="322"/>
      <c r="F53" s="322"/>
      <c r="H53" s="322" t="s">
        <v>66</v>
      </c>
      <c r="I53" s="322"/>
      <c r="J53" s="322"/>
      <c r="K53" s="322"/>
      <c r="L53" s="322"/>
    </row>
    <row r="54" spans="2:16" ht="20.100000000000001" customHeight="1" x14ac:dyDescent="0.3">
      <c r="B54" s="219" t="s">
        <v>194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2:16" ht="20.100000000000001" customHeight="1" x14ac:dyDescent="0.3"/>
    <row r="56" spans="2:16" ht="20.100000000000001" customHeight="1" x14ac:dyDescent="0.3">
      <c r="B56" s="87" t="s">
        <v>67</v>
      </c>
      <c r="C56" s="58"/>
      <c r="D56" s="58"/>
      <c r="E56" s="58"/>
      <c r="F56" s="58"/>
      <c r="G56" s="58"/>
      <c r="H56" s="58"/>
    </row>
    <row r="57" spans="2:16" ht="20.100000000000001" customHeight="1" x14ac:dyDescent="0.3">
      <c r="B57" s="89" t="s">
        <v>428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2:16" ht="20.100000000000001" customHeight="1" x14ac:dyDescent="0.3">
      <c r="B58" s="89" t="s">
        <v>416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2:16" ht="20.100000000000001" customHeight="1" x14ac:dyDescent="0.3">
      <c r="B59" s="89" t="s">
        <v>68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</row>
    <row r="60" spans="2:16" ht="20.100000000000001" customHeight="1" x14ac:dyDescent="0.3">
      <c r="B60" s="90" t="s">
        <v>69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P60" s="39"/>
    </row>
    <row r="61" spans="2:16" ht="20.100000000000001" customHeight="1" x14ac:dyDescent="0.3">
      <c r="B61" s="89" t="s">
        <v>70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2:16" ht="20.100000000000001" customHeight="1" x14ac:dyDescent="0.3">
      <c r="B62" s="313" t="s">
        <v>432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</row>
    <row r="63" spans="2:16" ht="20.100000000000001" customHeight="1" x14ac:dyDescent="0.3">
      <c r="B63" s="313" t="s">
        <v>433</v>
      </c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</row>
    <row r="64" spans="2:16" ht="20.100000000000001" customHeight="1" x14ac:dyDescent="0.3">
      <c r="B64" s="89" t="s">
        <v>71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2:14" ht="20.100000000000001" customHeight="1" x14ac:dyDescent="0.3">
      <c r="B65" s="89" t="s">
        <v>72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2:14" ht="20.100000000000001" customHeight="1" x14ac:dyDescent="0.3">
      <c r="B66" s="89" t="s">
        <v>73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2:14" ht="20.100000000000001" customHeight="1" x14ac:dyDescent="0.3">
      <c r="B67" s="89" t="s">
        <v>74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2:14" ht="20.100000000000001" customHeight="1" x14ac:dyDescent="0.3"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</row>
    <row r="69" spans="2:14" ht="20.100000000000001" customHeight="1" x14ac:dyDescent="0.3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</row>
    <row r="70" spans="2:14" ht="22.05" customHeight="1" x14ac:dyDescent="0.3"/>
    <row r="71" spans="2:14" ht="22.05" customHeight="1" x14ac:dyDescent="0.3"/>
    <row r="72" spans="2:14" ht="22.05" customHeight="1" x14ac:dyDescent="0.3"/>
    <row r="73" spans="2:14" ht="22.05" customHeight="1" x14ac:dyDescent="0.3"/>
    <row r="74" spans="2:14" ht="22.05" customHeight="1" x14ac:dyDescent="0.3"/>
    <row r="75" spans="2:14" ht="22.05" customHeight="1" x14ac:dyDescent="0.3"/>
    <row r="76" spans="2:14" ht="22.05" customHeight="1" x14ac:dyDescent="0.3"/>
    <row r="77" spans="2:14" ht="22.05" customHeight="1" x14ac:dyDescent="0.3"/>
    <row r="78" spans="2:14" ht="22.05" customHeight="1" x14ac:dyDescent="0.3"/>
    <row r="79" spans="2:14" ht="22.05" customHeight="1" x14ac:dyDescent="0.3">
      <c r="C79" s="38"/>
    </row>
    <row r="80" spans="2:14" ht="22.05" customHeight="1" x14ac:dyDescent="0.3">
      <c r="B80" s="38"/>
    </row>
    <row r="81" spans="2:11" ht="22.05" customHeight="1" x14ac:dyDescent="0.3"/>
    <row r="82" spans="2:11" ht="22.05" customHeight="1" x14ac:dyDescent="0.3">
      <c r="B82" s="38"/>
    </row>
    <row r="83" spans="2:11" ht="22.05" customHeight="1" x14ac:dyDescent="0.3"/>
    <row r="84" spans="2:11" ht="22.05" customHeight="1" x14ac:dyDescent="0.3">
      <c r="B84" s="40"/>
    </row>
    <row r="85" spans="2:11" ht="22.05" customHeight="1" x14ac:dyDescent="0.3">
      <c r="B85" s="40"/>
    </row>
    <row r="86" spans="2:11" ht="22.05" customHeight="1" x14ac:dyDescent="0.3">
      <c r="B86" s="40"/>
    </row>
    <row r="87" spans="2:11" ht="22.05" customHeight="1" x14ac:dyDescent="0.3">
      <c r="B87" s="41"/>
    </row>
    <row r="88" spans="2:11" ht="22.05" customHeight="1" x14ac:dyDescent="0.3">
      <c r="B88" s="40"/>
    </row>
    <row r="89" spans="2:11" ht="22.05" customHeight="1" x14ac:dyDescent="0.3">
      <c r="B89" s="40"/>
    </row>
    <row r="90" spans="2:11" ht="22.05" customHeight="1" x14ac:dyDescent="0.3">
      <c r="B90" s="40"/>
    </row>
    <row r="91" spans="2:11" ht="22.05" customHeight="1" x14ac:dyDescent="0.3">
      <c r="B91" s="41"/>
      <c r="C91" s="41"/>
      <c r="D91" s="42"/>
      <c r="E91" s="42"/>
      <c r="F91" s="42"/>
      <c r="G91" s="42"/>
      <c r="H91" s="42"/>
      <c r="I91" s="42"/>
      <c r="J91" s="42"/>
      <c r="K91" s="42"/>
    </row>
    <row r="92" spans="2:11" ht="22.05" customHeight="1" x14ac:dyDescent="0.3">
      <c r="B92" s="41"/>
    </row>
    <row r="93" spans="2:11" ht="22.05" customHeight="1" x14ac:dyDescent="0.3">
      <c r="B93" s="41"/>
    </row>
    <row r="94" spans="2:11" ht="22.05" customHeight="1" x14ac:dyDescent="0.3">
      <c r="B94" s="40"/>
    </row>
    <row r="95" spans="2:11" ht="22.05" customHeight="1" x14ac:dyDescent="0.3"/>
  </sheetData>
  <sheetProtection algorithmName="SHA-512" hashValue="YzeqfQwK/vrETc7zld7mQUHz9/vMgI7dtIlTv5MGMyeMO3u4XU2CJcCynsEE2A7eneETm+D8X/+9Z7DVtn5nXg==" saltValue="550LJsp4LJJzDhAt8BPimA==" spinCount="100000" sheet="1" selectLockedCells="1"/>
  <mergeCells count="3">
    <mergeCell ref="I38:J38"/>
    <mergeCell ref="B53:F53"/>
    <mergeCell ref="H53:L53"/>
  </mergeCells>
  <phoneticPr fontId="5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Y311"/>
  <sheetViews>
    <sheetView tabSelected="1" topLeftCell="B184" workbookViewId="0">
      <selection activeCell="H199" sqref="H199"/>
    </sheetView>
  </sheetViews>
  <sheetFormatPr defaultRowHeight="15.6" x14ac:dyDescent="0.3"/>
  <cols>
    <col min="1" max="1" width="16.21875" style="143" customWidth="1"/>
    <col min="2" max="2" width="23.77734375" style="151" customWidth="1"/>
    <col min="3" max="3" width="5.21875" style="151" hidden="1" customWidth="1"/>
    <col min="4" max="4" width="23.77734375" style="151" customWidth="1"/>
    <col min="5" max="5" width="5.77734375" style="151" hidden="1" customWidth="1"/>
    <col min="6" max="6" width="23.77734375" style="151" customWidth="1"/>
    <col min="7" max="7" width="5" style="151" hidden="1" customWidth="1"/>
    <col min="8" max="8" width="23.77734375" style="151" customWidth="1"/>
    <col min="9" max="9" width="6" style="151" hidden="1" customWidth="1"/>
    <col min="10" max="10" width="23.77734375" style="151" customWidth="1"/>
    <col min="11" max="11" width="4.77734375" style="151" hidden="1" customWidth="1"/>
    <col min="12" max="12" width="23.77734375" style="151" customWidth="1"/>
    <col min="13" max="13" width="5.21875" style="151" hidden="1" customWidth="1"/>
    <col min="14" max="14" width="23.77734375" style="151" customWidth="1"/>
    <col min="15" max="15" width="2.77734375" hidden="1" customWidth="1"/>
    <col min="16" max="16" width="22.5546875" hidden="1" customWidth="1"/>
    <col min="17" max="17" width="3.21875" hidden="1" customWidth="1"/>
    <col min="18" max="18" width="10.77734375" customWidth="1"/>
    <col min="19" max="19" width="17.77734375" customWidth="1"/>
  </cols>
  <sheetData>
    <row r="1" spans="1:25" ht="18" x14ac:dyDescent="0.35">
      <c r="B1" s="150" t="s">
        <v>180</v>
      </c>
    </row>
    <row r="3" spans="1:25" ht="18.600000000000001" customHeight="1" x14ac:dyDescent="0.3">
      <c r="D3" s="152"/>
    </row>
    <row r="4" spans="1:25" x14ac:dyDescent="0.3">
      <c r="S4" s="45" t="s">
        <v>3</v>
      </c>
      <c r="T4" s="45" t="s">
        <v>181</v>
      </c>
      <c r="U4" s="45"/>
      <c r="V4" s="45" t="s">
        <v>33</v>
      </c>
      <c r="W4" s="45"/>
      <c r="X4" s="45"/>
      <c r="Y4" s="45"/>
    </row>
    <row r="5" spans="1:25" x14ac:dyDescent="0.3">
      <c r="S5" s="45" t="str">
        <f>Overallresults!$D3</f>
        <v>-</v>
      </c>
      <c r="T5" s="46" t="str">
        <f>Overallresults!$C3</f>
        <v>-</v>
      </c>
      <c r="U5" s="47"/>
      <c r="V5" s="45">
        <f>Overallresults!$D14</f>
        <v>7</v>
      </c>
      <c r="W5" s="45"/>
      <c r="X5" s="45">
        <v>2</v>
      </c>
      <c r="Y5" s="45">
        <v>3</v>
      </c>
    </row>
    <row r="6" spans="1:25" x14ac:dyDescent="0.3">
      <c r="S6" s="45" t="str">
        <f>Overallresults!$D4</f>
        <v>-</v>
      </c>
      <c r="T6" s="47" t="str">
        <f>Overallresults!$C4</f>
        <v>-</v>
      </c>
      <c r="U6" s="47"/>
      <c r="V6" s="45">
        <f>Overallresults!$D15</f>
        <v>6</v>
      </c>
      <c r="W6" s="45"/>
      <c r="X6" s="45">
        <v>4</v>
      </c>
      <c r="Y6" s="45">
        <v>5</v>
      </c>
    </row>
    <row r="7" spans="1:25" x14ac:dyDescent="0.3">
      <c r="S7" s="45" t="str">
        <f>Overallresults!$D5</f>
        <v>-</v>
      </c>
      <c r="T7" s="47" t="str">
        <f>Overallresults!$C5</f>
        <v>-</v>
      </c>
      <c r="U7" s="47"/>
      <c r="V7" s="45">
        <f>Overallresults!$D16</f>
        <v>5</v>
      </c>
      <c r="W7" s="45"/>
      <c r="X7" s="45">
        <v>6</v>
      </c>
      <c r="Y7" s="45">
        <v>7</v>
      </c>
    </row>
    <row r="8" spans="1:25" x14ac:dyDescent="0.3">
      <c r="S8" s="45" t="str">
        <f>Overallresults!$D6</f>
        <v>-</v>
      </c>
      <c r="T8" s="47" t="str">
        <f>Overallresults!$C6</f>
        <v>-</v>
      </c>
      <c r="U8" s="47"/>
      <c r="V8" s="45">
        <f>Overallresults!$D17</f>
        <v>4</v>
      </c>
      <c r="W8" s="45"/>
      <c r="X8" s="45">
        <v>8</v>
      </c>
      <c r="Y8" s="45">
        <v>9</v>
      </c>
    </row>
    <row r="9" spans="1:25" x14ac:dyDescent="0.3">
      <c r="S9" s="45" t="str">
        <f>Overallresults!$D7</f>
        <v>-</v>
      </c>
      <c r="T9" s="47" t="str">
        <f>Overallresults!$C7</f>
        <v>-</v>
      </c>
      <c r="U9" s="47"/>
      <c r="V9" s="45">
        <f>Overallresults!$D18</f>
        <v>3</v>
      </c>
      <c r="W9" s="45"/>
      <c r="X9" s="45">
        <v>10</v>
      </c>
      <c r="Y9" s="45">
        <v>11</v>
      </c>
    </row>
    <row r="10" spans="1:25" x14ac:dyDescent="0.3">
      <c r="S10" s="45" t="str">
        <f>Overallresults!$D8</f>
        <v>-</v>
      </c>
      <c r="T10" s="47" t="str">
        <f>Overallresults!$C8</f>
        <v>-</v>
      </c>
      <c r="U10" s="47"/>
      <c r="V10" s="45">
        <f>Overallresults!$D19</f>
        <v>2</v>
      </c>
      <c r="W10" s="45"/>
      <c r="X10" s="45">
        <v>12</v>
      </c>
      <c r="Y10" s="45">
        <v>13</v>
      </c>
    </row>
    <row r="11" spans="1:25" x14ac:dyDescent="0.3">
      <c r="S11" s="45" t="str">
        <f>Overallresults!$D9</f>
        <v>-</v>
      </c>
      <c r="T11" s="47" t="str">
        <f>Overallresults!$C9</f>
        <v>-</v>
      </c>
      <c r="U11" s="47"/>
      <c r="V11" s="45">
        <f>Overallresults!$D20</f>
        <v>1</v>
      </c>
      <c r="W11" s="45"/>
      <c r="X11" s="45">
        <v>14</v>
      </c>
      <c r="Y11" s="45">
        <v>15</v>
      </c>
    </row>
    <row r="12" spans="1:25" x14ac:dyDescent="0.3">
      <c r="S12" s="45" t="str">
        <f>Overallresults!$D10</f>
        <v>-</v>
      </c>
      <c r="T12" s="47" t="str">
        <f>Overallresults!$C10</f>
        <v>-</v>
      </c>
      <c r="U12" s="47"/>
      <c r="V12" s="45">
        <f>Overallresults!$D21</f>
        <v>0</v>
      </c>
      <c r="W12" s="45"/>
      <c r="X12" s="45">
        <v>16</v>
      </c>
      <c r="Y12" s="45">
        <v>17</v>
      </c>
    </row>
    <row r="13" spans="1:25" s="81" customFormat="1" ht="18" x14ac:dyDescent="0.35">
      <c r="A13" s="143"/>
      <c r="B13" s="153" t="str">
        <f>$S$5</f>
        <v>-</v>
      </c>
      <c r="C13" s="153"/>
      <c r="D13" s="153" t="str">
        <f>$S$6</f>
        <v>-</v>
      </c>
      <c r="E13" s="153"/>
      <c r="F13" s="153" t="str">
        <f>$S$7</f>
        <v>-</v>
      </c>
      <c r="G13" s="153"/>
      <c r="H13" s="153" t="str">
        <f>$S$8</f>
        <v>-</v>
      </c>
      <c r="I13" s="153"/>
      <c r="J13" s="153" t="str">
        <f>$S$9</f>
        <v>-</v>
      </c>
      <c r="K13" s="153"/>
      <c r="L13" s="153" t="str">
        <f>$S$10</f>
        <v>-</v>
      </c>
      <c r="M13" s="153"/>
      <c r="N13" s="153" t="str">
        <f>$S11</f>
        <v>-</v>
      </c>
    </row>
    <row r="14" spans="1:25" ht="17.399999999999999" x14ac:dyDescent="0.3">
      <c r="A14" s="144"/>
      <c r="B14" s="154" t="str">
        <f>$T$5</f>
        <v>-</v>
      </c>
      <c r="C14" s="154"/>
      <c r="D14" s="154" t="str">
        <f>$T$6</f>
        <v>-</v>
      </c>
      <c r="E14" s="154"/>
      <c r="F14" s="154" t="str">
        <f>$T$7</f>
        <v>-</v>
      </c>
      <c r="G14" s="154"/>
      <c r="H14" s="154" t="str">
        <f>$T$8</f>
        <v>-</v>
      </c>
      <c r="I14" s="154"/>
      <c r="J14" s="154" t="str">
        <f>$T$9</f>
        <v>-</v>
      </c>
      <c r="K14" s="154"/>
      <c r="L14" s="154" t="str">
        <f>$T$10</f>
        <v>-</v>
      </c>
      <c r="M14" s="154"/>
      <c r="N14" s="154" t="str">
        <f>$T$11</f>
        <v>-</v>
      </c>
      <c r="O14" s="5"/>
      <c r="Q14" s="5"/>
    </row>
    <row r="15" spans="1:25" x14ac:dyDescent="0.3">
      <c r="A15" s="145" t="s">
        <v>200</v>
      </c>
      <c r="B15" s="155" t="str">
        <f>$T$5</f>
        <v>-</v>
      </c>
      <c r="C15" s="155"/>
      <c r="D15" s="155" t="str">
        <f>$T$6</f>
        <v>-</v>
      </c>
      <c r="E15" s="155"/>
      <c r="F15" s="155" t="str">
        <f>$T$7</f>
        <v>-</v>
      </c>
      <c r="G15" s="155"/>
      <c r="H15" s="155" t="str">
        <f>$T$8</f>
        <v>-</v>
      </c>
      <c r="I15" s="155"/>
      <c r="J15" s="155" t="str">
        <f>$T$9</f>
        <v>-</v>
      </c>
      <c r="K15" s="155"/>
      <c r="L15" s="155" t="str">
        <f>$T$10</f>
        <v>-</v>
      </c>
      <c r="M15" s="155"/>
      <c r="N15" s="155" t="str">
        <f>$T$11</f>
        <v>-</v>
      </c>
      <c r="O15" s="2"/>
      <c r="P15" s="1" t="str">
        <f>$T$12</f>
        <v>-</v>
      </c>
      <c r="Q15" s="2"/>
      <c r="S15" s="145" t="s">
        <v>200</v>
      </c>
    </row>
    <row r="16" spans="1:25" x14ac:dyDescent="0.3">
      <c r="A16" s="144" t="s">
        <v>85</v>
      </c>
      <c r="B16" s="156" t="s">
        <v>87</v>
      </c>
      <c r="C16" s="156" t="s">
        <v>87</v>
      </c>
      <c r="D16" s="156" t="s">
        <v>87</v>
      </c>
      <c r="E16" s="156" t="s">
        <v>87</v>
      </c>
      <c r="F16" s="156" t="s">
        <v>87</v>
      </c>
      <c r="G16" s="156" t="s">
        <v>87</v>
      </c>
      <c r="H16" s="156" t="s">
        <v>87</v>
      </c>
      <c r="I16" s="156" t="s">
        <v>87</v>
      </c>
      <c r="J16" s="156" t="s">
        <v>87</v>
      </c>
      <c r="K16" s="156" t="s">
        <v>87</v>
      </c>
      <c r="L16" s="156" t="s">
        <v>87</v>
      </c>
      <c r="M16" s="156" t="s">
        <v>87</v>
      </c>
      <c r="N16" s="156" t="s">
        <v>87</v>
      </c>
      <c r="O16" s="132"/>
      <c r="P16" s="131" t="s">
        <v>6</v>
      </c>
      <c r="Q16" s="132"/>
      <c r="R16" t="s">
        <v>328</v>
      </c>
      <c r="S16" s="144" t="s">
        <v>85</v>
      </c>
    </row>
    <row r="17" spans="1:19" x14ac:dyDescent="0.3">
      <c r="A17" s="144" t="s">
        <v>90</v>
      </c>
      <c r="B17" s="156" t="s">
        <v>87</v>
      </c>
      <c r="C17" s="156" t="s">
        <v>87</v>
      </c>
      <c r="D17" s="156" t="s">
        <v>87</v>
      </c>
      <c r="E17" s="156" t="s">
        <v>87</v>
      </c>
      <c r="F17" s="156" t="s">
        <v>87</v>
      </c>
      <c r="G17" s="156" t="s">
        <v>87</v>
      </c>
      <c r="H17" s="156" t="s">
        <v>87</v>
      </c>
      <c r="I17" s="156" t="s">
        <v>87</v>
      </c>
      <c r="J17" s="156" t="s">
        <v>87</v>
      </c>
      <c r="K17" s="156" t="s">
        <v>87</v>
      </c>
      <c r="L17" s="156" t="s">
        <v>87</v>
      </c>
      <c r="M17" s="156" t="s">
        <v>87</v>
      </c>
      <c r="N17" s="156" t="s">
        <v>87</v>
      </c>
      <c r="O17" s="132"/>
      <c r="P17" s="131" t="s">
        <v>6</v>
      </c>
      <c r="Q17" s="132"/>
      <c r="S17" s="144" t="s">
        <v>90</v>
      </c>
    </row>
    <row r="18" spans="1:19" x14ac:dyDescent="0.3">
      <c r="A18" s="144" t="s">
        <v>137</v>
      </c>
      <c r="B18" s="156" t="s">
        <v>87</v>
      </c>
      <c r="C18" s="156" t="s">
        <v>87</v>
      </c>
      <c r="D18" s="156" t="s">
        <v>87</v>
      </c>
      <c r="E18" s="156" t="s">
        <v>87</v>
      </c>
      <c r="F18" s="156" t="s">
        <v>87</v>
      </c>
      <c r="G18" s="156" t="s">
        <v>87</v>
      </c>
      <c r="H18" s="156" t="s">
        <v>87</v>
      </c>
      <c r="I18" s="156" t="s">
        <v>87</v>
      </c>
      <c r="J18" s="156" t="s">
        <v>87</v>
      </c>
      <c r="K18" s="156" t="s">
        <v>87</v>
      </c>
      <c r="L18" s="156" t="s">
        <v>87</v>
      </c>
      <c r="M18" s="156" t="s">
        <v>87</v>
      </c>
      <c r="N18" s="156" t="s">
        <v>87</v>
      </c>
      <c r="O18" s="132"/>
      <c r="P18" s="131" t="s">
        <v>6</v>
      </c>
      <c r="Q18" s="132"/>
      <c r="S18" s="144" t="s">
        <v>137</v>
      </c>
    </row>
    <row r="19" spans="1:19" x14ac:dyDescent="0.3">
      <c r="A19" s="144" t="s">
        <v>93</v>
      </c>
      <c r="B19" s="156" t="s">
        <v>87</v>
      </c>
      <c r="C19" s="156" t="s">
        <v>87</v>
      </c>
      <c r="D19" s="156" t="s">
        <v>87</v>
      </c>
      <c r="E19" s="156" t="s">
        <v>87</v>
      </c>
      <c r="F19" s="156" t="s">
        <v>87</v>
      </c>
      <c r="G19" s="156" t="s">
        <v>87</v>
      </c>
      <c r="H19" s="156" t="s">
        <v>87</v>
      </c>
      <c r="I19" s="156" t="s">
        <v>87</v>
      </c>
      <c r="J19" s="156" t="s">
        <v>87</v>
      </c>
      <c r="K19" s="156" t="s">
        <v>87</v>
      </c>
      <c r="L19" s="156" t="s">
        <v>87</v>
      </c>
      <c r="M19" s="156" t="s">
        <v>87</v>
      </c>
      <c r="N19" s="156" t="s">
        <v>87</v>
      </c>
      <c r="O19" s="132"/>
      <c r="P19" s="131" t="s">
        <v>6</v>
      </c>
      <c r="Q19" s="132"/>
      <c r="S19" s="144" t="s">
        <v>93</v>
      </c>
    </row>
    <row r="20" spans="1:19" x14ac:dyDescent="0.3">
      <c r="A20" s="144" t="s">
        <v>96</v>
      </c>
      <c r="B20" s="156" t="s">
        <v>87</v>
      </c>
      <c r="C20" s="156" t="s">
        <v>87</v>
      </c>
      <c r="D20" s="156" t="s">
        <v>87</v>
      </c>
      <c r="E20" s="156" t="s">
        <v>87</v>
      </c>
      <c r="F20" s="156" t="s">
        <v>87</v>
      </c>
      <c r="G20" s="156" t="s">
        <v>87</v>
      </c>
      <c r="H20" s="156" t="s">
        <v>87</v>
      </c>
      <c r="I20" s="156" t="s">
        <v>87</v>
      </c>
      <c r="J20" s="156" t="s">
        <v>87</v>
      </c>
      <c r="K20" s="156" t="s">
        <v>87</v>
      </c>
      <c r="L20" s="156" t="s">
        <v>87</v>
      </c>
      <c r="M20" s="156" t="s">
        <v>87</v>
      </c>
      <c r="N20" s="156" t="s">
        <v>87</v>
      </c>
      <c r="O20" s="132"/>
      <c r="P20" s="131" t="s">
        <v>6</v>
      </c>
      <c r="Q20" s="132"/>
      <c r="S20" s="144" t="s">
        <v>96</v>
      </c>
    </row>
    <row r="21" spans="1:19" x14ac:dyDescent="0.3">
      <c r="A21" s="144" t="s">
        <v>336</v>
      </c>
      <c r="B21" s="156" t="s">
        <v>6</v>
      </c>
      <c r="C21" s="156" t="s">
        <v>87</v>
      </c>
      <c r="D21" s="156" t="s">
        <v>87</v>
      </c>
      <c r="E21" s="156" t="s">
        <v>87</v>
      </c>
      <c r="F21" s="156" t="s">
        <v>87</v>
      </c>
      <c r="G21" s="156" t="s">
        <v>87</v>
      </c>
      <c r="H21" s="156" t="s">
        <v>87</v>
      </c>
      <c r="I21" s="156" t="s">
        <v>87</v>
      </c>
      <c r="J21" s="156" t="s">
        <v>87</v>
      </c>
      <c r="K21" s="156" t="s">
        <v>87</v>
      </c>
      <c r="L21" s="156" t="s">
        <v>87</v>
      </c>
      <c r="M21" s="156" t="s">
        <v>87</v>
      </c>
      <c r="N21" s="156" t="s">
        <v>87</v>
      </c>
      <c r="O21" s="132"/>
      <c r="P21" s="131" t="s">
        <v>6</v>
      </c>
      <c r="Q21" s="132"/>
      <c r="S21" s="144" t="s">
        <v>336</v>
      </c>
    </row>
    <row r="22" spans="1:19" x14ac:dyDescent="0.3">
      <c r="A22" s="144" t="s">
        <v>382</v>
      </c>
      <c r="B22" s="156" t="s">
        <v>87</v>
      </c>
      <c r="C22" s="156"/>
      <c r="D22" s="156" t="s">
        <v>87</v>
      </c>
      <c r="E22" s="156"/>
      <c r="F22" s="156" t="s">
        <v>87</v>
      </c>
      <c r="G22" s="156"/>
      <c r="H22" s="156" t="s">
        <v>87</v>
      </c>
      <c r="I22" s="156"/>
      <c r="J22" s="156" t="s">
        <v>87</v>
      </c>
      <c r="K22" s="156"/>
      <c r="L22" s="156" t="s">
        <v>87</v>
      </c>
      <c r="M22" s="156"/>
      <c r="N22" s="156" t="s">
        <v>87</v>
      </c>
      <c r="O22" s="132"/>
      <c r="P22" s="131"/>
      <c r="Q22" s="132"/>
      <c r="S22" s="144" t="s">
        <v>382</v>
      </c>
    </row>
    <row r="23" spans="1:19" x14ac:dyDescent="0.3">
      <c r="A23" s="143" t="s">
        <v>125</v>
      </c>
      <c r="B23" s="156" t="s">
        <v>87</v>
      </c>
      <c r="C23" s="156" t="s">
        <v>87</v>
      </c>
      <c r="D23" s="156" t="s">
        <v>87</v>
      </c>
      <c r="E23" s="156" t="s">
        <v>87</v>
      </c>
      <c r="F23" s="156" t="s">
        <v>87</v>
      </c>
      <c r="G23" s="156" t="s">
        <v>87</v>
      </c>
      <c r="H23" s="156" t="s">
        <v>87</v>
      </c>
      <c r="I23" s="156" t="s">
        <v>87</v>
      </c>
      <c r="J23" s="156" t="s">
        <v>87</v>
      </c>
      <c r="K23" s="156" t="s">
        <v>87</v>
      </c>
      <c r="L23" s="156" t="s">
        <v>87</v>
      </c>
      <c r="M23" s="156" t="s">
        <v>87</v>
      </c>
      <c r="N23" s="156" t="s">
        <v>87</v>
      </c>
      <c r="O23" s="132"/>
      <c r="P23" s="131" t="s">
        <v>6</v>
      </c>
      <c r="Q23" s="132"/>
      <c r="S23" s="143" t="s">
        <v>125</v>
      </c>
    </row>
    <row r="24" spans="1:19" x14ac:dyDescent="0.3">
      <c r="A24" s="143" t="s">
        <v>99</v>
      </c>
      <c r="B24" s="156" t="s">
        <v>87</v>
      </c>
      <c r="C24" s="156" t="s">
        <v>87</v>
      </c>
      <c r="D24" s="156" t="s">
        <v>87</v>
      </c>
      <c r="E24" s="156" t="s">
        <v>87</v>
      </c>
      <c r="F24" s="156" t="s">
        <v>87</v>
      </c>
      <c r="G24" s="156" t="s">
        <v>87</v>
      </c>
      <c r="H24" s="156" t="s">
        <v>87</v>
      </c>
      <c r="I24" s="156" t="s">
        <v>87</v>
      </c>
      <c r="J24" s="156" t="s">
        <v>87</v>
      </c>
      <c r="K24" s="156" t="s">
        <v>87</v>
      </c>
      <c r="L24" s="156" t="s">
        <v>87</v>
      </c>
      <c r="M24" s="156" t="s">
        <v>87</v>
      </c>
      <c r="N24" s="156" t="s">
        <v>87</v>
      </c>
      <c r="O24" s="132"/>
      <c r="P24" s="131" t="s">
        <v>6</v>
      </c>
      <c r="Q24" s="132"/>
      <c r="S24" s="143" t="s">
        <v>99</v>
      </c>
    </row>
    <row r="25" spans="1:19" x14ac:dyDescent="0.3">
      <c r="A25" s="143" t="s">
        <v>106</v>
      </c>
      <c r="B25" s="156" t="s">
        <v>87</v>
      </c>
      <c r="C25" s="156" t="s">
        <v>87</v>
      </c>
      <c r="D25" s="156" t="s">
        <v>87</v>
      </c>
      <c r="E25" s="156" t="s">
        <v>87</v>
      </c>
      <c r="F25" s="156" t="s">
        <v>87</v>
      </c>
      <c r="G25" s="156" t="s">
        <v>87</v>
      </c>
      <c r="H25" s="156" t="s">
        <v>87</v>
      </c>
      <c r="I25" s="156" t="s">
        <v>87</v>
      </c>
      <c r="J25" s="156" t="s">
        <v>87</v>
      </c>
      <c r="K25" s="156" t="s">
        <v>87</v>
      </c>
      <c r="L25" s="156" t="s">
        <v>87</v>
      </c>
      <c r="M25" s="156" t="s">
        <v>87</v>
      </c>
      <c r="N25" s="156" t="s">
        <v>87</v>
      </c>
      <c r="O25" s="132"/>
      <c r="P25" s="131" t="s">
        <v>6</v>
      </c>
      <c r="Q25" s="132"/>
      <c r="S25" s="143" t="s">
        <v>106</v>
      </c>
    </row>
    <row r="26" spans="1:19" x14ac:dyDescent="0.3">
      <c r="A26" s="143" t="s">
        <v>135</v>
      </c>
      <c r="B26" s="156" t="s">
        <v>87</v>
      </c>
      <c r="C26" s="156" t="s">
        <v>87</v>
      </c>
      <c r="D26" s="156" t="s">
        <v>87</v>
      </c>
      <c r="E26" s="156" t="s">
        <v>87</v>
      </c>
      <c r="F26" s="156" t="s">
        <v>87</v>
      </c>
      <c r="G26" s="156" t="s">
        <v>87</v>
      </c>
      <c r="H26" s="156" t="s">
        <v>87</v>
      </c>
      <c r="I26" s="156" t="s">
        <v>87</v>
      </c>
      <c r="J26" s="156" t="s">
        <v>87</v>
      </c>
      <c r="K26" s="156" t="s">
        <v>87</v>
      </c>
      <c r="L26" s="156" t="s">
        <v>87</v>
      </c>
      <c r="M26" s="156" t="s">
        <v>87</v>
      </c>
      <c r="N26" s="156" t="s">
        <v>87</v>
      </c>
      <c r="O26" s="132"/>
      <c r="P26" s="131" t="s">
        <v>6</v>
      </c>
      <c r="Q26" s="132"/>
      <c r="S26" s="143" t="s">
        <v>135</v>
      </c>
    </row>
    <row r="27" spans="1:19" x14ac:dyDescent="0.3">
      <c r="A27" s="143" t="s">
        <v>109</v>
      </c>
      <c r="B27" s="156" t="s">
        <v>87</v>
      </c>
      <c r="C27" s="156" t="s">
        <v>87</v>
      </c>
      <c r="D27" s="156" t="s">
        <v>87</v>
      </c>
      <c r="E27" s="156" t="s">
        <v>87</v>
      </c>
      <c r="F27" s="156" t="s">
        <v>87</v>
      </c>
      <c r="G27" s="156" t="s">
        <v>87</v>
      </c>
      <c r="H27" s="156" t="s">
        <v>87</v>
      </c>
      <c r="I27" s="156" t="s">
        <v>87</v>
      </c>
      <c r="J27" s="156" t="s">
        <v>87</v>
      </c>
      <c r="K27" s="156" t="s">
        <v>87</v>
      </c>
      <c r="L27" s="156" t="s">
        <v>87</v>
      </c>
      <c r="M27" s="156" t="s">
        <v>87</v>
      </c>
      <c r="N27" s="156" t="s">
        <v>87</v>
      </c>
      <c r="O27" s="132"/>
      <c r="P27" s="131" t="s">
        <v>6</v>
      </c>
      <c r="Q27" s="132"/>
      <c r="S27" s="143" t="s">
        <v>109</v>
      </c>
    </row>
    <row r="28" spans="1:19" x14ac:dyDescent="0.3">
      <c r="A28" s="143" t="s">
        <v>112</v>
      </c>
      <c r="B28" s="156" t="s">
        <v>87</v>
      </c>
      <c r="C28" s="156" t="s">
        <v>87</v>
      </c>
      <c r="D28" s="156" t="s">
        <v>87</v>
      </c>
      <c r="E28" s="156" t="s">
        <v>87</v>
      </c>
      <c r="F28" s="156" t="s">
        <v>87</v>
      </c>
      <c r="G28" s="156" t="s">
        <v>87</v>
      </c>
      <c r="H28" s="156" t="s">
        <v>87</v>
      </c>
      <c r="I28" s="156" t="s">
        <v>87</v>
      </c>
      <c r="J28" s="156" t="s">
        <v>87</v>
      </c>
      <c r="K28" s="156" t="s">
        <v>87</v>
      </c>
      <c r="L28" s="156" t="s">
        <v>87</v>
      </c>
      <c r="M28" s="156" t="s">
        <v>87</v>
      </c>
      <c r="N28" s="156" t="s">
        <v>87</v>
      </c>
      <c r="O28" s="132"/>
      <c r="P28" s="131" t="s">
        <v>6</v>
      </c>
      <c r="Q28" s="132"/>
      <c r="S28" s="143" t="s">
        <v>112</v>
      </c>
    </row>
    <row r="29" spans="1:19" x14ac:dyDescent="0.3">
      <c r="A29" s="143" t="s">
        <v>130</v>
      </c>
      <c r="B29" s="156" t="s">
        <v>87</v>
      </c>
      <c r="C29" s="156" t="s">
        <v>87</v>
      </c>
      <c r="D29" s="156" t="s">
        <v>87</v>
      </c>
      <c r="E29" s="156" t="s">
        <v>87</v>
      </c>
      <c r="F29" s="156" t="s">
        <v>87</v>
      </c>
      <c r="G29" s="156" t="s">
        <v>87</v>
      </c>
      <c r="H29" s="156" t="s">
        <v>87</v>
      </c>
      <c r="I29" s="156" t="s">
        <v>87</v>
      </c>
      <c r="J29" s="156" t="s">
        <v>87</v>
      </c>
      <c r="K29" s="156" t="s">
        <v>87</v>
      </c>
      <c r="L29" s="156" t="s">
        <v>87</v>
      </c>
      <c r="M29" s="156" t="s">
        <v>87</v>
      </c>
      <c r="N29" s="156" t="s">
        <v>87</v>
      </c>
      <c r="O29" s="132"/>
      <c r="P29" s="131" t="s">
        <v>6</v>
      </c>
      <c r="Q29" s="132"/>
      <c r="S29" s="143" t="s">
        <v>130</v>
      </c>
    </row>
    <row r="30" spans="1:19" x14ac:dyDescent="0.3">
      <c r="A30" s="143" t="s">
        <v>115</v>
      </c>
      <c r="B30" s="156" t="s">
        <v>87</v>
      </c>
      <c r="C30" s="156" t="s">
        <v>87</v>
      </c>
      <c r="D30" s="156" t="s">
        <v>87</v>
      </c>
      <c r="E30" s="156" t="s">
        <v>87</v>
      </c>
      <c r="F30" s="156" t="s">
        <v>87</v>
      </c>
      <c r="G30" s="156" t="s">
        <v>87</v>
      </c>
      <c r="H30" s="156" t="s">
        <v>87</v>
      </c>
      <c r="I30" s="156" t="s">
        <v>87</v>
      </c>
      <c r="J30" s="156" t="s">
        <v>87</v>
      </c>
      <c r="K30" s="156" t="s">
        <v>87</v>
      </c>
      <c r="L30" s="156" t="s">
        <v>87</v>
      </c>
      <c r="M30" s="156" t="s">
        <v>87</v>
      </c>
      <c r="N30" s="156" t="s">
        <v>87</v>
      </c>
      <c r="O30" s="132"/>
      <c r="P30" s="131" t="s">
        <v>6</v>
      </c>
      <c r="Q30" s="132"/>
      <c r="S30" s="143" t="s">
        <v>115</v>
      </c>
    </row>
    <row r="31" spans="1:19" x14ac:dyDescent="0.3">
      <c r="A31" s="143" t="s">
        <v>118</v>
      </c>
      <c r="B31" s="157" t="str">
        <f>$T$5</f>
        <v>-</v>
      </c>
      <c r="C31" s="157"/>
      <c r="D31" s="157" t="str">
        <f>$T$6</f>
        <v>-</v>
      </c>
      <c r="E31" s="157"/>
      <c r="F31" s="157" t="str">
        <f>$T$7</f>
        <v>-</v>
      </c>
      <c r="G31" s="157"/>
      <c r="H31" s="157" t="str">
        <f>$T$8</f>
        <v>-</v>
      </c>
      <c r="I31" s="157"/>
      <c r="J31" s="157" t="str">
        <f>$T$9</f>
        <v>-</v>
      </c>
      <c r="K31" s="157"/>
      <c r="L31" s="157" t="str">
        <f>$T$10</f>
        <v>-</v>
      </c>
      <c r="M31" s="157"/>
      <c r="N31" s="157" t="str">
        <f>$T$11</f>
        <v>-</v>
      </c>
      <c r="O31" s="2"/>
      <c r="P31" s="1" t="str">
        <f>$T$12</f>
        <v>-</v>
      </c>
      <c r="Q31" s="5"/>
      <c r="S31" s="143" t="s">
        <v>118</v>
      </c>
    </row>
    <row r="32" spans="1:19" x14ac:dyDescent="0.3">
      <c r="B32" s="155" t="s">
        <v>182</v>
      </c>
      <c r="D32" s="155" t="s">
        <v>182</v>
      </c>
      <c r="F32" s="155" t="s">
        <v>182</v>
      </c>
      <c r="H32" s="155" t="s">
        <v>182</v>
      </c>
      <c r="J32" s="155" t="s">
        <v>182</v>
      </c>
      <c r="L32" s="155" t="s">
        <v>182</v>
      </c>
      <c r="N32" s="155" t="s">
        <v>182</v>
      </c>
      <c r="O32" s="5"/>
      <c r="P32" s="1" t="s">
        <v>182</v>
      </c>
      <c r="Q32" s="5"/>
      <c r="R32" t="s">
        <v>327</v>
      </c>
      <c r="S32" s="143"/>
    </row>
    <row r="33" spans="1:19" x14ac:dyDescent="0.3">
      <c r="A33" s="144" t="s">
        <v>85</v>
      </c>
      <c r="B33" s="156" t="s">
        <v>87</v>
      </c>
      <c r="C33" s="156" t="s">
        <v>87</v>
      </c>
      <c r="D33" s="156" t="s">
        <v>87</v>
      </c>
      <c r="E33" s="156" t="s">
        <v>87</v>
      </c>
      <c r="F33" s="156" t="s">
        <v>87</v>
      </c>
      <c r="G33" s="156" t="s">
        <v>87</v>
      </c>
      <c r="H33" s="156" t="s">
        <v>87</v>
      </c>
      <c r="I33" s="156" t="s">
        <v>87</v>
      </c>
      <c r="J33" s="156" t="s">
        <v>87</v>
      </c>
      <c r="K33" s="156" t="s">
        <v>87</v>
      </c>
      <c r="L33" s="156" t="s">
        <v>87</v>
      </c>
      <c r="M33" s="156" t="s">
        <v>87</v>
      </c>
      <c r="N33" s="156" t="s">
        <v>87</v>
      </c>
      <c r="O33" s="132"/>
      <c r="P33" s="131" t="s">
        <v>6</v>
      </c>
      <c r="Q33" s="132"/>
      <c r="S33" s="144" t="s">
        <v>85</v>
      </c>
    </row>
    <row r="34" spans="1:19" x14ac:dyDescent="0.3">
      <c r="A34" s="144" t="s">
        <v>90</v>
      </c>
      <c r="B34" s="156" t="s">
        <v>87</v>
      </c>
      <c r="C34" s="156" t="s">
        <v>87</v>
      </c>
      <c r="D34" s="156" t="s">
        <v>87</v>
      </c>
      <c r="E34" s="156" t="s">
        <v>87</v>
      </c>
      <c r="F34" s="156" t="s">
        <v>87</v>
      </c>
      <c r="G34" s="156" t="s">
        <v>87</v>
      </c>
      <c r="H34" s="156" t="s">
        <v>87</v>
      </c>
      <c r="I34" s="156" t="s">
        <v>87</v>
      </c>
      <c r="J34" s="156" t="s">
        <v>87</v>
      </c>
      <c r="K34" s="156" t="s">
        <v>87</v>
      </c>
      <c r="L34" s="156" t="s">
        <v>87</v>
      </c>
      <c r="M34" s="156" t="s">
        <v>87</v>
      </c>
      <c r="N34" s="156" t="s">
        <v>87</v>
      </c>
      <c r="O34" s="132"/>
      <c r="P34" s="131" t="s">
        <v>6</v>
      </c>
      <c r="Q34" s="132"/>
      <c r="S34" s="144" t="s">
        <v>90</v>
      </c>
    </row>
    <row r="35" spans="1:19" x14ac:dyDescent="0.3">
      <c r="A35" s="144" t="s">
        <v>137</v>
      </c>
      <c r="B35" s="156" t="s">
        <v>87</v>
      </c>
      <c r="C35" s="156" t="s">
        <v>87</v>
      </c>
      <c r="D35" s="156" t="s">
        <v>87</v>
      </c>
      <c r="E35" s="156" t="s">
        <v>87</v>
      </c>
      <c r="F35" s="156" t="s">
        <v>87</v>
      </c>
      <c r="G35" s="156" t="s">
        <v>87</v>
      </c>
      <c r="H35" s="156" t="s">
        <v>87</v>
      </c>
      <c r="I35" s="156" t="s">
        <v>87</v>
      </c>
      <c r="J35" s="156" t="s">
        <v>87</v>
      </c>
      <c r="K35" s="156" t="s">
        <v>87</v>
      </c>
      <c r="L35" s="156" t="s">
        <v>87</v>
      </c>
      <c r="M35" s="156" t="s">
        <v>87</v>
      </c>
      <c r="N35" s="156" t="s">
        <v>87</v>
      </c>
      <c r="O35" s="132"/>
      <c r="P35" s="131" t="s">
        <v>6</v>
      </c>
      <c r="Q35" s="132"/>
      <c r="S35" s="144" t="s">
        <v>137</v>
      </c>
    </row>
    <row r="36" spans="1:19" x14ac:dyDescent="0.3">
      <c r="A36" s="144" t="s">
        <v>93</v>
      </c>
      <c r="B36" s="156" t="s">
        <v>87</v>
      </c>
      <c r="C36" s="156" t="s">
        <v>87</v>
      </c>
      <c r="D36" s="156" t="s">
        <v>87</v>
      </c>
      <c r="E36" s="156" t="s">
        <v>87</v>
      </c>
      <c r="F36" s="156" t="s">
        <v>87</v>
      </c>
      <c r="G36" s="156" t="s">
        <v>87</v>
      </c>
      <c r="H36" s="156" t="s">
        <v>87</v>
      </c>
      <c r="I36" s="156" t="s">
        <v>87</v>
      </c>
      <c r="J36" s="156" t="s">
        <v>87</v>
      </c>
      <c r="K36" s="156" t="s">
        <v>87</v>
      </c>
      <c r="L36" s="156" t="s">
        <v>87</v>
      </c>
      <c r="M36" s="156" t="s">
        <v>87</v>
      </c>
      <c r="N36" s="156" t="s">
        <v>87</v>
      </c>
      <c r="O36" s="132"/>
      <c r="P36" s="131" t="s">
        <v>6</v>
      </c>
      <c r="Q36" s="132"/>
      <c r="S36" s="144" t="s">
        <v>93</v>
      </c>
    </row>
    <row r="37" spans="1:19" x14ac:dyDescent="0.3">
      <c r="A37" s="144" t="s">
        <v>96</v>
      </c>
      <c r="B37" s="156" t="s">
        <v>87</v>
      </c>
      <c r="C37" s="156" t="s">
        <v>87</v>
      </c>
      <c r="D37" s="156" t="s">
        <v>87</v>
      </c>
      <c r="E37" s="156" t="s">
        <v>87</v>
      </c>
      <c r="F37" s="156" t="s">
        <v>87</v>
      </c>
      <c r="G37" s="156" t="s">
        <v>87</v>
      </c>
      <c r="H37" s="156" t="s">
        <v>87</v>
      </c>
      <c r="I37" s="156" t="s">
        <v>87</v>
      </c>
      <c r="J37" s="156" t="s">
        <v>87</v>
      </c>
      <c r="K37" s="156" t="s">
        <v>87</v>
      </c>
      <c r="L37" s="156" t="s">
        <v>87</v>
      </c>
      <c r="M37" s="156" t="s">
        <v>87</v>
      </c>
      <c r="N37" s="156" t="s">
        <v>87</v>
      </c>
      <c r="O37" s="132"/>
      <c r="P37" s="131" t="s">
        <v>6</v>
      </c>
      <c r="Q37" s="132"/>
      <c r="S37" s="144" t="s">
        <v>96</v>
      </c>
    </row>
    <row r="38" spans="1:19" x14ac:dyDescent="0.3">
      <c r="A38" s="144" t="s">
        <v>336</v>
      </c>
      <c r="B38" s="156" t="s">
        <v>6</v>
      </c>
      <c r="C38" s="156" t="s">
        <v>87</v>
      </c>
      <c r="D38" s="156" t="s">
        <v>87</v>
      </c>
      <c r="E38" s="156" t="s">
        <v>87</v>
      </c>
      <c r="F38" s="156" t="s">
        <v>87</v>
      </c>
      <c r="G38" s="156" t="s">
        <v>87</v>
      </c>
      <c r="H38" s="156" t="s">
        <v>87</v>
      </c>
      <c r="I38" s="156" t="s">
        <v>87</v>
      </c>
      <c r="J38" s="156" t="s">
        <v>87</v>
      </c>
      <c r="K38" s="156" t="s">
        <v>87</v>
      </c>
      <c r="L38" s="156" t="s">
        <v>87</v>
      </c>
      <c r="M38" s="156" t="s">
        <v>87</v>
      </c>
      <c r="N38" s="156" t="s">
        <v>87</v>
      </c>
      <c r="O38" s="132"/>
      <c r="P38" s="131" t="s">
        <v>6</v>
      </c>
      <c r="Q38" s="132"/>
      <c r="S38" s="144" t="s">
        <v>336</v>
      </c>
    </row>
    <row r="39" spans="1:19" x14ac:dyDescent="0.3">
      <c r="A39" s="144" t="s">
        <v>382</v>
      </c>
      <c r="B39" s="156" t="s">
        <v>87</v>
      </c>
      <c r="C39" s="156"/>
      <c r="D39" s="156" t="s">
        <v>87</v>
      </c>
      <c r="E39" s="156"/>
      <c r="F39" s="156" t="s">
        <v>87</v>
      </c>
      <c r="G39" s="156"/>
      <c r="H39" s="156" t="s">
        <v>87</v>
      </c>
      <c r="I39" s="156"/>
      <c r="J39" s="156" t="s">
        <v>87</v>
      </c>
      <c r="K39" s="156"/>
      <c r="L39" s="156" t="s">
        <v>87</v>
      </c>
      <c r="M39" s="156"/>
      <c r="N39" s="156" t="s">
        <v>87</v>
      </c>
      <c r="O39" s="132"/>
      <c r="P39" s="131"/>
      <c r="Q39" s="132"/>
      <c r="S39" s="144" t="s">
        <v>382</v>
      </c>
    </row>
    <row r="40" spans="1:19" x14ac:dyDescent="0.3">
      <c r="A40" s="143" t="s">
        <v>125</v>
      </c>
      <c r="B40" s="156" t="s">
        <v>183</v>
      </c>
      <c r="C40" s="156" t="s">
        <v>183</v>
      </c>
      <c r="D40" s="156" t="s">
        <v>183</v>
      </c>
      <c r="E40" s="156" t="s">
        <v>183</v>
      </c>
      <c r="F40" s="156" t="s">
        <v>183</v>
      </c>
      <c r="G40" s="156" t="s">
        <v>183</v>
      </c>
      <c r="H40" s="156" t="s">
        <v>183</v>
      </c>
      <c r="I40" s="156" t="s">
        <v>183</v>
      </c>
      <c r="J40" s="156" t="s">
        <v>183</v>
      </c>
      <c r="K40" s="156" t="s">
        <v>183</v>
      </c>
      <c r="L40" s="156" t="s">
        <v>183</v>
      </c>
      <c r="M40" s="156" t="s">
        <v>183</v>
      </c>
      <c r="N40" s="156" t="s">
        <v>183</v>
      </c>
      <c r="O40" s="132"/>
      <c r="P40" s="131"/>
      <c r="Q40" s="132"/>
      <c r="S40" s="143" t="s">
        <v>125</v>
      </c>
    </row>
    <row r="41" spans="1:19" x14ac:dyDescent="0.3">
      <c r="A41" s="143" t="s">
        <v>99</v>
      </c>
      <c r="B41" s="156" t="s">
        <v>87</v>
      </c>
      <c r="C41" s="156" t="s">
        <v>87</v>
      </c>
      <c r="D41" s="156" t="s">
        <v>87</v>
      </c>
      <c r="E41" s="156" t="s">
        <v>87</v>
      </c>
      <c r="F41" s="156" t="s">
        <v>87</v>
      </c>
      <c r="G41" s="156" t="s">
        <v>87</v>
      </c>
      <c r="H41" s="156" t="s">
        <v>87</v>
      </c>
      <c r="I41" s="156" t="s">
        <v>87</v>
      </c>
      <c r="J41" s="156" t="s">
        <v>87</v>
      </c>
      <c r="K41" s="156" t="s">
        <v>87</v>
      </c>
      <c r="L41" s="156" t="s">
        <v>87</v>
      </c>
      <c r="M41" s="156" t="s">
        <v>87</v>
      </c>
      <c r="N41" s="156" t="s">
        <v>87</v>
      </c>
      <c r="O41" s="132"/>
      <c r="P41" s="131" t="s">
        <v>6</v>
      </c>
      <c r="Q41" s="132"/>
      <c r="S41" s="143" t="s">
        <v>99</v>
      </c>
    </row>
    <row r="42" spans="1:19" x14ac:dyDescent="0.3">
      <c r="A42" s="143" t="s">
        <v>106</v>
      </c>
      <c r="B42" s="156" t="s">
        <v>87</v>
      </c>
      <c r="C42" s="156" t="s">
        <v>87</v>
      </c>
      <c r="D42" s="156" t="s">
        <v>87</v>
      </c>
      <c r="E42" s="156" t="s">
        <v>87</v>
      </c>
      <c r="F42" s="156" t="s">
        <v>87</v>
      </c>
      <c r="G42" s="156" t="s">
        <v>87</v>
      </c>
      <c r="H42" s="156" t="s">
        <v>87</v>
      </c>
      <c r="I42" s="156" t="s">
        <v>87</v>
      </c>
      <c r="J42" s="156" t="s">
        <v>87</v>
      </c>
      <c r="K42" s="156" t="s">
        <v>87</v>
      </c>
      <c r="L42" s="156" t="s">
        <v>87</v>
      </c>
      <c r="M42" s="156" t="s">
        <v>87</v>
      </c>
      <c r="N42" s="156" t="s">
        <v>87</v>
      </c>
      <c r="O42" s="132"/>
      <c r="P42" s="131" t="s">
        <v>6</v>
      </c>
      <c r="Q42" s="132"/>
      <c r="S42" s="143" t="s">
        <v>106</v>
      </c>
    </row>
    <row r="43" spans="1:19" x14ac:dyDescent="0.3">
      <c r="A43" s="144" t="s">
        <v>135</v>
      </c>
      <c r="B43" s="156" t="s">
        <v>183</v>
      </c>
      <c r="C43" s="156" t="s">
        <v>183</v>
      </c>
      <c r="D43" s="156" t="s">
        <v>183</v>
      </c>
      <c r="E43" s="156" t="s">
        <v>183</v>
      </c>
      <c r="F43" s="156" t="s">
        <v>183</v>
      </c>
      <c r="G43" s="156" t="s">
        <v>183</v>
      </c>
      <c r="H43" s="156" t="s">
        <v>183</v>
      </c>
      <c r="I43" s="156" t="s">
        <v>183</v>
      </c>
      <c r="J43" s="156" t="s">
        <v>183</v>
      </c>
      <c r="K43" s="156" t="s">
        <v>183</v>
      </c>
      <c r="L43" s="156" t="s">
        <v>183</v>
      </c>
      <c r="M43" s="156" t="s">
        <v>183</v>
      </c>
      <c r="N43" s="156" t="s">
        <v>183</v>
      </c>
      <c r="O43" s="132"/>
      <c r="P43" s="131"/>
      <c r="Q43" s="132"/>
      <c r="S43" s="144" t="s">
        <v>135</v>
      </c>
    </row>
    <row r="44" spans="1:19" x14ac:dyDescent="0.3">
      <c r="A44" s="143" t="s">
        <v>109</v>
      </c>
      <c r="B44" s="156" t="s">
        <v>87</v>
      </c>
      <c r="C44" s="156" t="s">
        <v>87</v>
      </c>
      <c r="D44" s="156" t="s">
        <v>87</v>
      </c>
      <c r="E44" s="156" t="s">
        <v>87</v>
      </c>
      <c r="F44" s="156" t="s">
        <v>87</v>
      </c>
      <c r="G44" s="156" t="s">
        <v>87</v>
      </c>
      <c r="H44" s="156" t="s">
        <v>87</v>
      </c>
      <c r="I44" s="156" t="s">
        <v>87</v>
      </c>
      <c r="J44" s="156" t="s">
        <v>87</v>
      </c>
      <c r="K44" s="156" t="s">
        <v>87</v>
      </c>
      <c r="L44" s="156" t="s">
        <v>87</v>
      </c>
      <c r="M44" s="156" t="s">
        <v>87</v>
      </c>
      <c r="N44" s="156" t="s">
        <v>87</v>
      </c>
      <c r="O44" s="132"/>
      <c r="P44" s="131" t="s">
        <v>6</v>
      </c>
      <c r="Q44" s="132"/>
      <c r="S44" s="143" t="s">
        <v>109</v>
      </c>
    </row>
    <row r="45" spans="1:19" x14ac:dyDescent="0.3">
      <c r="A45" s="143" t="s">
        <v>112</v>
      </c>
      <c r="B45" s="156" t="s">
        <v>87</v>
      </c>
      <c r="C45" s="156" t="s">
        <v>87</v>
      </c>
      <c r="D45" s="156" t="s">
        <v>87</v>
      </c>
      <c r="E45" s="156" t="s">
        <v>87</v>
      </c>
      <c r="F45" s="156" t="s">
        <v>87</v>
      </c>
      <c r="G45" s="156" t="s">
        <v>87</v>
      </c>
      <c r="H45" s="156" t="s">
        <v>87</v>
      </c>
      <c r="I45" s="156" t="s">
        <v>87</v>
      </c>
      <c r="J45" s="156" t="s">
        <v>87</v>
      </c>
      <c r="K45" s="156" t="s">
        <v>87</v>
      </c>
      <c r="L45" s="156" t="s">
        <v>87</v>
      </c>
      <c r="M45" s="156" t="s">
        <v>87</v>
      </c>
      <c r="N45" s="156" t="s">
        <v>87</v>
      </c>
      <c r="O45" s="132"/>
      <c r="P45" s="131" t="s">
        <v>6</v>
      </c>
      <c r="Q45" s="132"/>
      <c r="S45" s="143" t="s">
        <v>112</v>
      </c>
    </row>
    <row r="46" spans="1:19" x14ac:dyDescent="0.3">
      <c r="A46" s="143" t="s">
        <v>130</v>
      </c>
      <c r="B46" s="156" t="s">
        <v>183</v>
      </c>
      <c r="C46" s="156"/>
      <c r="D46" s="156" t="s">
        <v>183</v>
      </c>
      <c r="E46" s="156" t="s">
        <v>183</v>
      </c>
      <c r="F46" s="156" t="s">
        <v>183</v>
      </c>
      <c r="G46" s="156" t="s">
        <v>183</v>
      </c>
      <c r="H46" s="156" t="s">
        <v>183</v>
      </c>
      <c r="I46" s="156" t="s">
        <v>183</v>
      </c>
      <c r="J46" s="156" t="s">
        <v>183</v>
      </c>
      <c r="K46" s="156" t="s">
        <v>183</v>
      </c>
      <c r="L46" s="156" t="s">
        <v>183</v>
      </c>
      <c r="M46" s="156" t="s">
        <v>183</v>
      </c>
      <c r="N46" s="156" t="s">
        <v>183</v>
      </c>
      <c r="O46" s="132"/>
      <c r="P46" s="131"/>
      <c r="Q46" s="132"/>
      <c r="S46" s="143" t="s">
        <v>130</v>
      </c>
    </row>
    <row r="47" spans="1:19" x14ac:dyDescent="0.3">
      <c r="A47" s="143" t="s">
        <v>115</v>
      </c>
      <c r="B47" s="156" t="s">
        <v>87</v>
      </c>
      <c r="C47" s="156" t="s">
        <v>87</v>
      </c>
      <c r="D47" s="156" t="s">
        <v>87</v>
      </c>
      <c r="E47" s="156" t="s">
        <v>87</v>
      </c>
      <c r="F47" s="156" t="s">
        <v>87</v>
      </c>
      <c r="G47" s="156" t="s">
        <v>87</v>
      </c>
      <c r="H47" s="156" t="s">
        <v>87</v>
      </c>
      <c r="I47" s="156" t="s">
        <v>87</v>
      </c>
      <c r="J47" s="156" t="s">
        <v>87</v>
      </c>
      <c r="K47" s="156" t="s">
        <v>87</v>
      </c>
      <c r="L47" s="156" t="s">
        <v>87</v>
      </c>
      <c r="M47" s="156" t="s">
        <v>87</v>
      </c>
      <c r="N47" s="156" t="s">
        <v>87</v>
      </c>
      <c r="O47" s="132"/>
      <c r="P47" s="131" t="s">
        <v>6</v>
      </c>
      <c r="Q47" s="132"/>
      <c r="S47" s="143" t="s">
        <v>115</v>
      </c>
    </row>
    <row r="48" spans="1:19" x14ac:dyDescent="0.3">
      <c r="A48" s="144"/>
      <c r="O48" s="5"/>
      <c r="Q48" s="5"/>
      <c r="S48" s="144"/>
    </row>
    <row r="49" spans="1:19" x14ac:dyDescent="0.3">
      <c r="A49" s="146" t="s">
        <v>300</v>
      </c>
      <c r="B49" s="155" t="str">
        <f>$T$5</f>
        <v>-</v>
      </c>
      <c r="C49" s="155"/>
      <c r="D49" s="155" t="str">
        <f>$T$6</f>
        <v>-</v>
      </c>
      <c r="E49" s="155"/>
      <c r="F49" s="155" t="str">
        <f>$T$7</f>
        <v>-</v>
      </c>
      <c r="G49" s="155"/>
      <c r="H49" s="155" t="str">
        <f>$T$8</f>
        <v>-</v>
      </c>
      <c r="I49" s="155"/>
      <c r="J49" s="155" t="str">
        <f>$T$9</f>
        <v>-</v>
      </c>
      <c r="K49" s="155"/>
      <c r="L49" s="155" t="str">
        <f>$T$10</f>
        <v>-</v>
      </c>
      <c r="M49" s="155"/>
      <c r="N49" s="155" t="str">
        <f>$T$11</f>
        <v>-</v>
      </c>
      <c r="O49" s="2"/>
      <c r="P49" s="1" t="str">
        <f>$T$12</f>
        <v>-</v>
      </c>
      <c r="Q49" s="2"/>
      <c r="S49" s="146" t="s">
        <v>300</v>
      </c>
    </row>
    <row r="50" spans="1:19" x14ac:dyDescent="0.3">
      <c r="A50" s="144" t="s">
        <v>85</v>
      </c>
      <c r="B50" s="158" t="s">
        <v>87</v>
      </c>
      <c r="C50" s="158" t="s">
        <v>87</v>
      </c>
      <c r="D50" s="158" t="s">
        <v>87</v>
      </c>
      <c r="E50" s="158" t="s">
        <v>87</v>
      </c>
      <c r="F50" s="158" t="s">
        <v>87</v>
      </c>
      <c r="G50" s="158" t="s">
        <v>87</v>
      </c>
      <c r="H50" s="158" t="s">
        <v>87</v>
      </c>
      <c r="I50" s="158" t="s">
        <v>87</v>
      </c>
      <c r="J50" s="158" t="s">
        <v>87</v>
      </c>
      <c r="K50" s="158" t="s">
        <v>87</v>
      </c>
      <c r="L50" s="158" t="s">
        <v>87</v>
      </c>
      <c r="M50" s="158" t="s">
        <v>87</v>
      </c>
      <c r="N50" s="158" t="s">
        <v>87</v>
      </c>
      <c r="O50" s="134"/>
      <c r="P50" s="133" t="s">
        <v>6</v>
      </c>
      <c r="Q50" s="134"/>
      <c r="R50" t="s">
        <v>301</v>
      </c>
      <c r="S50" s="144" t="s">
        <v>85</v>
      </c>
    </row>
    <row r="51" spans="1:19" x14ac:dyDescent="0.3">
      <c r="A51" s="144" t="s">
        <v>90</v>
      </c>
      <c r="B51" s="158" t="s">
        <v>87</v>
      </c>
      <c r="C51" s="158" t="s">
        <v>87</v>
      </c>
      <c r="D51" s="158" t="s">
        <v>87</v>
      </c>
      <c r="E51" s="158" t="s">
        <v>87</v>
      </c>
      <c r="F51" s="158" t="s">
        <v>87</v>
      </c>
      <c r="G51" s="158" t="s">
        <v>87</v>
      </c>
      <c r="H51" s="158" t="s">
        <v>87</v>
      </c>
      <c r="I51" s="158" t="s">
        <v>87</v>
      </c>
      <c r="J51" s="158" t="s">
        <v>87</v>
      </c>
      <c r="K51" s="158" t="s">
        <v>87</v>
      </c>
      <c r="L51" s="158" t="s">
        <v>87</v>
      </c>
      <c r="M51" s="158" t="s">
        <v>87</v>
      </c>
      <c r="N51" s="158" t="s">
        <v>87</v>
      </c>
      <c r="O51" s="134"/>
      <c r="P51" s="133" t="s">
        <v>6</v>
      </c>
      <c r="Q51" s="134"/>
      <c r="S51" s="144" t="s">
        <v>90</v>
      </c>
    </row>
    <row r="52" spans="1:19" x14ac:dyDescent="0.3">
      <c r="A52" s="144" t="s">
        <v>119</v>
      </c>
      <c r="B52" s="158" t="s">
        <v>87</v>
      </c>
      <c r="C52" s="158" t="s">
        <v>87</v>
      </c>
      <c r="D52" s="158" t="s">
        <v>87</v>
      </c>
      <c r="E52" s="158" t="s">
        <v>87</v>
      </c>
      <c r="F52" s="158" t="s">
        <v>87</v>
      </c>
      <c r="G52" s="158" t="s">
        <v>87</v>
      </c>
      <c r="H52" s="158" t="s">
        <v>87</v>
      </c>
      <c r="I52" s="158" t="s">
        <v>87</v>
      </c>
      <c r="J52" s="158" t="s">
        <v>87</v>
      </c>
      <c r="K52" s="158" t="s">
        <v>87</v>
      </c>
      <c r="L52" s="158" t="s">
        <v>87</v>
      </c>
      <c r="M52" s="158" t="s">
        <v>87</v>
      </c>
      <c r="N52" s="158" t="s">
        <v>87</v>
      </c>
      <c r="O52" s="134"/>
      <c r="P52" s="133" t="s">
        <v>6</v>
      </c>
      <c r="Q52" s="134"/>
      <c r="S52" s="144" t="s">
        <v>119</v>
      </c>
    </row>
    <row r="53" spans="1:19" x14ac:dyDescent="0.3">
      <c r="A53" s="144" t="s">
        <v>93</v>
      </c>
      <c r="B53" s="158" t="s">
        <v>87</v>
      </c>
      <c r="C53" s="158" t="s">
        <v>87</v>
      </c>
      <c r="D53" s="158" t="s">
        <v>87</v>
      </c>
      <c r="E53" s="158" t="s">
        <v>87</v>
      </c>
      <c r="F53" s="158" t="s">
        <v>87</v>
      </c>
      <c r="G53" s="158" t="s">
        <v>87</v>
      </c>
      <c r="H53" s="158" t="s">
        <v>87</v>
      </c>
      <c r="I53" s="158" t="s">
        <v>87</v>
      </c>
      <c r="J53" s="158" t="s">
        <v>87</v>
      </c>
      <c r="K53" s="158" t="s">
        <v>87</v>
      </c>
      <c r="L53" s="158" t="s">
        <v>87</v>
      </c>
      <c r="M53" s="158" t="s">
        <v>87</v>
      </c>
      <c r="N53" s="158" t="s">
        <v>87</v>
      </c>
      <c r="O53" s="134"/>
      <c r="P53" s="133" t="s">
        <v>6</v>
      </c>
      <c r="Q53" s="134"/>
      <c r="S53" s="144" t="s">
        <v>93</v>
      </c>
    </row>
    <row r="54" spans="1:19" x14ac:dyDescent="0.3">
      <c r="A54" s="144" t="s">
        <v>96</v>
      </c>
      <c r="B54" s="158" t="s">
        <v>87</v>
      </c>
      <c r="C54" s="158" t="s">
        <v>87</v>
      </c>
      <c r="D54" s="158" t="s">
        <v>87</v>
      </c>
      <c r="E54" s="158" t="s">
        <v>87</v>
      </c>
      <c r="F54" s="158" t="s">
        <v>87</v>
      </c>
      <c r="G54" s="158" t="s">
        <v>87</v>
      </c>
      <c r="H54" s="158" t="s">
        <v>87</v>
      </c>
      <c r="I54" s="158" t="s">
        <v>87</v>
      </c>
      <c r="J54" s="158" t="s">
        <v>87</v>
      </c>
      <c r="K54" s="158" t="s">
        <v>87</v>
      </c>
      <c r="L54" s="158" t="s">
        <v>87</v>
      </c>
      <c r="M54" s="158" t="s">
        <v>87</v>
      </c>
      <c r="N54" s="158" t="s">
        <v>87</v>
      </c>
      <c r="O54" s="134"/>
      <c r="P54" s="133" t="s">
        <v>6</v>
      </c>
      <c r="Q54" s="134"/>
      <c r="S54" s="144" t="s">
        <v>96</v>
      </c>
    </row>
    <row r="55" spans="1:19" x14ac:dyDescent="0.3">
      <c r="A55" s="144" t="s">
        <v>140</v>
      </c>
      <c r="B55" s="158" t="s">
        <v>6</v>
      </c>
      <c r="C55" s="158" t="s">
        <v>87</v>
      </c>
      <c r="D55" s="158" t="s">
        <v>87</v>
      </c>
      <c r="E55" s="158" t="s">
        <v>87</v>
      </c>
      <c r="F55" s="158" t="s">
        <v>87</v>
      </c>
      <c r="G55" s="158" t="s">
        <v>87</v>
      </c>
      <c r="H55" s="158" t="s">
        <v>87</v>
      </c>
      <c r="I55" s="158" t="s">
        <v>87</v>
      </c>
      <c r="J55" s="158" t="s">
        <v>87</v>
      </c>
      <c r="K55" s="158" t="s">
        <v>87</v>
      </c>
      <c r="L55" s="158" t="s">
        <v>87</v>
      </c>
      <c r="M55" s="158" t="s">
        <v>87</v>
      </c>
      <c r="N55" s="158" t="s">
        <v>87</v>
      </c>
      <c r="O55" s="134"/>
      <c r="P55" s="133" t="s">
        <v>6</v>
      </c>
      <c r="Q55" s="134"/>
      <c r="S55" s="144" t="s">
        <v>140</v>
      </c>
    </row>
    <row r="56" spans="1:19" x14ac:dyDescent="0.3">
      <c r="A56" s="144" t="s">
        <v>383</v>
      </c>
      <c r="B56" s="158" t="s">
        <v>87</v>
      </c>
      <c r="C56" s="158"/>
      <c r="D56" s="158" t="s">
        <v>87</v>
      </c>
      <c r="E56" s="158"/>
      <c r="F56" s="158" t="s">
        <v>87</v>
      </c>
      <c r="G56" s="158"/>
      <c r="H56" s="158" t="s">
        <v>87</v>
      </c>
      <c r="I56" s="158"/>
      <c r="J56" s="158" t="s">
        <v>87</v>
      </c>
      <c r="K56" s="158"/>
      <c r="L56" s="158" t="s">
        <v>87</v>
      </c>
      <c r="M56" s="158"/>
      <c r="N56" s="158" t="s">
        <v>87</v>
      </c>
      <c r="O56" s="134"/>
      <c r="P56" s="133"/>
      <c r="Q56" s="134"/>
      <c r="S56" s="144" t="s">
        <v>383</v>
      </c>
    </row>
    <row r="57" spans="1:19" ht="16.2" customHeight="1" x14ac:dyDescent="0.3">
      <c r="A57" s="143" t="s">
        <v>125</v>
      </c>
      <c r="B57" s="158" t="s">
        <v>87</v>
      </c>
      <c r="C57" s="158" t="s">
        <v>87</v>
      </c>
      <c r="D57" s="158" t="s">
        <v>87</v>
      </c>
      <c r="E57" s="158" t="s">
        <v>87</v>
      </c>
      <c r="F57" s="158" t="s">
        <v>87</v>
      </c>
      <c r="G57" s="158" t="s">
        <v>87</v>
      </c>
      <c r="H57" s="158" t="s">
        <v>87</v>
      </c>
      <c r="I57" s="158" t="s">
        <v>87</v>
      </c>
      <c r="J57" s="158" t="s">
        <v>87</v>
      </c>
      <c r="K57" s="158" t="s">
        <v>87</v>
      </c>
      <c r="L57" s="158" t="s">
        <v>87</v>
      </c>
      <c r="M57" s="158" t="s">
        <v>87</v>
      </c>
      <c r="N57" s="158" t="s">
        <v>87</v>
      </c>
      <c r="O57" s="134"/>
      <c r="P57" s="133" t="s">
        <v>6</v>
      </c>
      <c r="Q57" s="134"/>
      <c r="S57" s="143" t="s">
        <v>125</v>
      </c>
    </row>
    <row r="58" spans="1:19" x14ac:dyDescent="0.3">
      <c r="A58" s="143" t="s">
        <v>99</v>
      </c>
      <c r="B58" s="158" t="s">
        <v>87</v>
      </c>
      <c r="C58" s="158" t="s">
        <v>87</v>
      </c>
      <c r="D58" s="158" t="s">
        <v>87</v>
      </c>
      <c r="E58" s="158" t="s">
        <v>87</v>
      </c>
      <c r="F58" s="158" t="s">
        <v>87</v>
      </c>
      <c r="G58" s="158" t="s">
        <v>87</v>
      </c>
      <c r="H58" s="158" t="s">
        <v>87</v>
      </c>
      <c r="I58" s="158" t="s">
        <v>87</v>
      </c>
      <c r="J58" s="158" t="s">
        <v>87</v>
      </c>
      <c r="K58" s="158" t="s">
        <v>87</v>
      </c>
      <c r="L58" s="158" t="s">
        <v>87</v>
      </c>
      <c r="M58" s="158" t="s">
        <v>87</v>
      </c>
      <c r="N58" s="158" t="s">
        <v>87</v>
      </c>
      <c r="O58" s="134"/>
      <c r="P58" s="133" t="s">
        <v>6</v>
      </c>
      <c r="Q58" s="134"/>
      <c r="S58" s="143" t="s">
        <v>99</v>
      </c>
    </row>
    <row r="59" spans="1:19" x14ac:dyDescent="0.3">
      <c r="A59" s="143" t="s">
        <v>106</v>
      </c>
      <c r="B59" s="158" t="s">
        <v>87</v>
      </c>
      <c r="C59" s="158" t="s">
        <v>87</v>
      </c>
      <c r="D59" s="158" t="s">
        <v>87</v>
      </c>
      <c r="E59" s="158" t="s">
        <v>87</v>
      </c>
      <c r="F59" s="158" t="s">
        <v>87</v>
      </c>
      <c r="G59" s="158" t="s">
        <v>87</v>
      </c>
      <c r="H59" s="158" t="s">
        <v>87</v>
      </c>
      <c r="I59" s="158" t="s">
        <v>87</v>
      </c>
      <c r="J59" s="158" t="s">
        <v>87</v>
      </c>
      <c r="K59" s="158" t="s">
        <v>87</v>
      </c>
      <c r="L59" s="158" t="s">
        <v>87</v>
      </c>
      <c r="M59" s="158" t="s">
        <v>87</v>
      </c>
      <c r="N59" s="158" t="s">
        <v>87</v>
      </c>
      <c r="O59" s="134"/>
      <c r="P59" s="133" t="s">
        <v>6</v>
      </c>
      <c r="Q59" s="134"/>
      <c r="S59" s="143" t="s">
        <v>106</v>
      </c>
    </row>
    <row r="60" spans="1:19" x14ac:dyDescent="0.3">
      <c r="A60" s="143" t="s">
        <v>135</v>
      </c>
      <c r="B60" s="158" t="s">
        <v>87</v>
      </c>
      <c r="C60" s="158"/>
      <c r="D60" s="158" t="s">
        <v>87</v>
      </c>
      <c r="E60" s="158"/>
      <c r="F60" s="158" t="s">
        <v>87</v>
      </c>
      <c r="G60" s="158"/>
      <c r="H60" s="158" t="s">
        <v>87</v>
      </c>
      <c r="I60" s="158"/>
      <c r="J60" s="158" t="s">
        <v>87</v>
      </c>
      <c r="K60" s="158"/>
      <c r="L60" s="158" t="s">
        <v>87</v>
      </c>
      <c r="M60" s="158"/>
      <c r="N60" s="158" t="s">
        <v>87</v>
      </c>
      <c r="O60" s="134"/>
      <c r="P60" s="133"/>
      <c r="Q60" s="134"/>
      <c r="S60" s="144" t="s">
        <v>135</v>
      </c>
    </row>
    <row r="61" spans="1:19" x14ac:dyDescent="0.3">
      <c r="A61" s="143" t="s">
        <v>109</v>
      </c>
      <c r="B61" s="158" t="s">
        <v>87</v>
      </c>
      <c r="C61" s="158" t="s">
        <v>87</v>
      </c>
      <c r="D61" s="158" t="s">
        <v>87</v>
      </c>
      <c r="E61" s="158" t="s">
        <v>87</v>
      </c>
      <c r="F61" s="158" t="s">
        <v>87</v>
      </c>
      <c r="G61" s="158" t="s">
        <v>87</v>
      </c>
      <c r="H61" s="158" t="s">
        <v>87</v>
      </c>
      <c r="I61" s="158" t="s">
        <v>87</v>
      </c>
      <c r="J61" s="158" t="s">
        <v>87</v>
      </c>
      <c r="K61" s="158" t="s">
        <v>87</v>
      </c>
      <c r="L61" s="158" t="s">
        <v>87</v>
      </c>
      <c r="M61" s="158" t="s">
        <v>87</v>
      </c>
      <c r="N61" s="158" t="s">
        <v>87</v>
      </c>
      <c r="O61" s="134"/>
      <c r="P61" s="133" t="s">
        <v>6</v>
      </c>
      <c r="Q61" s="134"/>
      <c r="S61" s="143" t="s">
        <v>109</v>
      </c>
    </row>
    <row r="62" spans="1:19" x14ac:dyDescent="0.3">
      <c r="A62" s="143" t="s">
        <v>112</v>
      </c>
      <c r="B62" s="158" t="s">
        <v>87</v>
      </c>
      <c r="C62" s="158" t="s">
        <v>87</v>
      </c>
      <c r="D62" s="158" t="s">
        <v>87</v>
      </c>
      <c r="E62" s="158" t="s">
        <v>87</v>
      </c>
      <c r="F62" s="158" t="s">
        <v>87</v>
      </c>
      <c r="G62" s="158" t="s">
        <v>87</v>
      </c>
      <c r="H62" s="158" t="s">
        <v>87</v>
      </c>
      <c r="I62" s="158" t="s">
        <v>87</v>
      </c>
      <c r="J62" s="158" t="s">
        <v>87</v>
      </c>
      <c r="K62" s="158" t="s">
        <v>87</v>
      </c>
      <c r="L62" s="158" t="s">
        <v>87</v>
      </c>
      <c r="M62" s="158" t="s">
        <v>87</v>
      </c>
      <c r="N62" s="158" t="s">
        <v>87</v>
      </c>
      <c r="O62" s="134"/>
      <c r="P62" s="133" t="s">
        <v>6</v>
      </c>
      <c r="Q62" s="134"/>
      <c r="S62" s="143" t="s">
        <v>112</v>
      </c>
    </row>
    <row r="63" spans="1:19" x14ac:dyDescent="0.3">
      <c r="A63" s="143" t="s">
        <v>130</v>
      </c>
      <c r="B63" s="158" t="s">
        <v>87</v>
      </c>
      <c r="C63" s="158" t="s">
        <v>87</v>
      </c>
      <c r="D63" s="158" t="s">
        <v>87</v>
      </c>
      <c r="E63" s="158" t="s">
        <v>87</v>
      </c>
      <c r="F63" s="158" t="s">
        <v>87</v>
      </c>
      <c r="G63" s="158" t="s">
        <v>87</v>
      </c>
      <c r="H63" s="158" t="s">
        <v>87</v>
      </c>
      <c r="I63" s="158" t="s">
        <v>87</v>
      </c>
      <c r="J63" s="158" t="s">
        <v>87</v>
      </c>
      <c r="K63" s="158" t="s">
        <v>87</v>
      </c>
      <c r="L63" s="158" t="s">
        <v>87</v>
      </c>
      <c r="M63" s="158" t="s">
        <v>87</v>
      </c>
      <c r="N63" s="158" t="s">
        <v>87</v>
      </c>
      <c r="O63" s="134"/>
      <c r="P63" s="133" t="s">
        <v>6</v>
      </c>
      <c r="Q63" s="134"/>
      <c r="S63" s="143" t="s">
        <v>130</v>
      </c>
    </row>
    <row r="64" spans="1:19" x14ac:dyDescent="0.3">
      <c r="A64" s="143" t="s">
        <v>115</v>
      </c>
      <c r="B64" s="158" t="s">
        <v>87</v>
      </c>
      <c r="C64" s="158" t="s">
        <v>87</v>
      </c>
      <c r="D64" s="158" t="s">
        <v>87</v>
      </c>
      <c r="E64" s="158" t="s">
        <v>87</v>
      </c>
      <c r="F64" s="158" t="s">
        <v>87</v>
      </c>
      <c r="G64" s="158" t="s">
        <v>87</v>
      </c>
      <c r="H64" s="158" t="s">
        <v>87</v>
      </c>
      <c r="I64" s="158" t="s">
        <v>87</v>
      </c>
      <c r="J64" s="158" t="s">
        <v>87</v>
      </c>
      <c r="K64" s="158" t="s">
        <v>87</v>
      </c>
      <c r="L64" s="158" t="s">
        <v>87</v>
      </c>
      <c r="M64" s="158" t="s">
        <v>87</v>
      </c>
      <c r="N64" s="158" t="s">
        <v>87</v>
      </c>
      <c r="O64" s="134"/>
      <c r="P64" s="133" t="s">
        <v>6</v>
      </c>
      <c r="Q64" s="134"/>
      <c r="S64" s="143" t="s">
        <v>115</v>
      </c>
    </row>
    <row r="65" spans="1:19" x14ac:dyDescent="0.3">
      <c r="A65" s="143" t="s">
        <v>118</v>
      </c>
      <c r="B65" s="159" t="str">
        <f>$T$5</f>
        <v>-</v>
      </c>
      <c r="C65" s="160"/>
      <c r="D65" s="159" t="str">
        <f>$T$6</f>
        <v>-</v>
      </c>
      <c r="E65" s="160"/>
      <c r="F65" s="159" t="str">
        <f>$T$7</f>
        <v>-</v>
      </c>
      <c r="G65" s="160"/>
      <c r="H65" s="159" t="str">
        <f>$T$8</f>
        <v>-</v>
      </c>
      <c r="I65" s="160"/>
      <c r="J65" s="159" t="str">
        <f>$T$9</f>
        <v>-</v>
      </c>
      <c r="K65" s="160"/>
      <c r="L65" s="159" t="str">
        <f>$T$10</f>
        <v>-</v>
      </c>
      <c r="M65" s="160"/>
      <c r="N65" s="159" t="str">
        <f>$T$11</f>
        <v>-</v>
      </c>
      <c r="O65" s="134"/>
      <c r="P65" s="7" t="str">
        <f>$T$12</f>
        <v>-</v>
      </c>
      <c r="Q65" s="134"/>
      <c r="S65" s="143" t="s">
        <v>118</v>
      </c>
    </row>
    <row r="66" spans="1:19" x14ac:dyDescent="0.3">
      <c r="B66" s="155" t="s">
        <v>182</v>
      </c>
      <c r="D66" s="155" t="s">
        <v>182</v>
      </c>
      <c r="F66" s="155" t="s">
        <v>182</v>
      </c>
      <c r="H66" s="155" t="s">
        <v>182</v>
      </c>
      <c r="J66" s="155" t="s">
        <v>182</v>
      </c>
      <c r="L66" s="155" t="s">
        <v>182</v>
      </c>
      <c r="N66" s="155" t="s">
        <v>182</v>
      </c>
      <c r="O66" s="5"/>
      <c r="P66" s="1" t="s">
        <v>182</v>
      </c>
      <c r="Q66" s="5"/>
      <c r="S66" s="143"/>
    </row>
    <row r="67" spans="1:19" x14ac:dyDescent="0.3">
      <c r="A67" s="144" t="s">
        <v>85</v>
      </c>
      <c r="B67" s="158" t="s">
        <v>87</v>
      </c>
      <c r="C67" s="158" t="s">
        <v>87</v>
      </c>
      <c r="D67" s="158" t="s">
        <v>87</v>
      </c>
      <c r="E67" s="158" t="s">
        <v>87</v>
      </c>
      <c r="F67" s="158" t="s">
        <v>87</v>
      </c>
      <c r="G67" s="158" t="s">
        <v>87</v>
      </c>
      <c r="H67" s="158" t="s">
        <v>87</v>
      </c>
      <c r="I67" s="158" t="s">
        <v>87</v>
      </c>
      <c r="J67" s="158" t="s">
        <v>87</v>
      </c>
      <c r="K67" s="158" t="s">
        <v>87</v>
      </c>
      <c r="L67" s="158" t="s">
        <v>87</v>
      </c>
      <c r="M67" s="158" t="s">
        <v>87</v>
      </c>
      <c r="N67" s="158" t="s">
        <v>87</v>
      </c>
      <c r="O67" s="134"/>
      <c r="P67" s="133" t="s">
        <v>6</v>
      </c>
      <c r="Q67" s="134"/>
      <c r="R67" t="s">
        <v>302</v>
      </c>
      <c r="S67" s="144" t="s">
        <v>85</v>
      </c>
    </row>
    <row r="68" spans="1:19" x14ac:dyDescent="0.3">
      <c r="A68" s="144" t="s">
        <v>90</v>
      </c>
      <c r="B68" s="158" t="s">
        <v>87</v>
      </c>
      <c r="C68" s="158" t="s">
        <v>87</v>
      </c>
      <c r="D68" s="158" t="s">
        <v>87</v>
      </c>
      <c r="E68" s="158" t="s">
        <v>87</v>
      </c>
      <c r="F68" s="158" t="s">
        <v>87</v>
      </c>
      <c r="G68" s="158" t="s">
        <v>87</v>
      </c>
      <c r="H68" s="158" t="s">
        <v>87</v>
      </c>
      <c r="I68" s="158" t="s">
        <v>87</v>
      </c>
      <c r="J68" s="158" t="s">
        <v>87</v>
      </c>
      <c r="K68" s="158" t="s">
        <v>87</v>
      </c>
      <c r="L68" s="158" t="s">
        <v>87</v>
      </c>
      <c r="M68" s="158" t="s">
        <v>87</v>
      </c>
      <c r="N68" s="158" t="s">
        <v>87</v>
      </c>
      <c r="O68" s="134"/>
      <c r="P68" s="133" t="s">
        <v>6</v>
      </c>
      <c r="Q68" s="134"/>
      <c r="S68" s="144" t="s">
        <v>90</v>
      </c>
    </row>
    <row r="69" spans="1:19" x14ac:dyDescent="0.3">
      <c r="A69" s="144" t="s">
        <v>119</v>
      </c>
      <c r="B69" s="158" t="s">
        <v>87</v>
      </c>
      <c r="C69" s="158" t="s">
        <v>87</v>
      </c>
      <c r="D69" s="158" t="s">
        <v>87</v>
      </c>
      <c r="E69" s="158" t="s">
        <v>87</v>
      </c>
      <c r="F69" s="158" t="s">
        <v>87</v>
      </c>
      <c r="G69" s="158" t="s">
        <v>87</v>
      </c>
      <c r="H69" s="158" t="s">
        <v>87</v>
      </c>
      <c r="I69" s="158" t="s">
        <v>87</v>
      </c>
      <c r="J69" s="158" t="s">
        <v>87</v>
      </c>
      <c r="K69" s="158" t="s">
        <v>87</v>
      </c>
      <c r="L69" s="158" t="s">
        <v>87</v>
      </c>
      <c r="M69" s="158" t="s">
        <v>87</v>
      </c>
      <c r="N69" s="158" t="s">
        <v>87</v>
      </c>
      <c r="O69" s="134"/>
      <c r="P69" s="133" t="s">
        <v>6</v>
      </c>
      <c r="Q69" s="134"/>
      <c r="S69" s="144" t="s">
        <v>119</v>
      </c>
    </row>
    <row r="70" spans="1:19" x14ac:dyDescent="0.3">
      <c r="A70" s="144" t="s">
        <v>93</v>
      </c>
      <c r="B70" s="158" t="s">
        <v>87</v>
      </c>
      <c r="C70" s="158" t="s">
        <v>87</v>
      </c>
      <c r="D70" s="158" t="s">
        <v>87</v>
      </c>
      <c r="E70" s="158" t="s">
        <v>87</v>
      </c>
      <c r="F70" s="158" t="s">
        <v>87</v>
      </c>
      <c r="G70" s="158" t="s">
        <v>87</v>
      </c>
      <c r="H70" s="158" t="s">
        <v>87</v>
      </c>
      <c r="I70" s="158" t="s">
        <v>87</v>
      </c>
      <c r="J70" s="158" t="s">
        <v>87</v>
      </c>
      <c r="K70" s="158" t="s">
        <v>87</v>
      </c>
      <c r="L70" s="158" t="s">
        <v>87</v>
      </c>
      <c r="M70" s="158" t="s">
        <v>87</v>
      </c>
      <c r="N70" s="158" t="s">
        <v>87</v>
      </c>
      <c r="O70" s="134"/>
      <c r="P70" s="133" t="s">
        <v>6</v>
      </c>
      <c r="Q70" s="134"/>
      <c r="S70" s="144" t="s">
        <v>93</v>
      </c>
    </row>
    <row r="71" spans="1:19" x14ac:dyDescent="0.3">
      <c r="A71" s="144" t="s">
        <v>96</v>
      </c>
      <c r="B71" s="158" t="s">
        <v>87</v>
      </c>
      <c r="C71" s="158" t="s">
        <v>87</v>
      </c>
      <c r="D71" s="158" t="s">
        <v>87</v>
      </c>
      <c r="E71" s="158" t="s">
        <v>87</v>
      </c>
      <c r="F71" s="158" t="s">
        <v>87</v>
      </c>
      <c r="G71" s="158" t="s">
        <v>87</v>
      </c>
      <c r="H71" s="158" t="s">
        <v>87</v>
      </c>
      <c r="I71" s="158" t="s">
        <v>87</v>
      </c>
      <c r="J71" s="158" t="s">
        <v>87</v>
      </c>
      <c r="K71" s="158" t="s">
        <v>87</v>
      </c>
      <c r="L71" s="158" t="s">
        <v>87</v>
      </c>
      <c r="M71" s="158" t="s">
        <v>87</v>
      </c>
      <c r="N71" s="158" t="s">
        <v>87</v>
      </c>
      <c r="O71" s="134"/>
      <c r="P71" s="133" t="s">
        <v>6</v>
      </c>
      <c r="Q71" s="134"/>
      <c r="S71" s="144" t="s">
        <v>96</v>
      </c>
    </row>
    <row r="72" spans="1:19" x14ac:dyDescent="0.3">
      <c r="A72" s="144" t="s">
        <v>140</v>
      </c>
      <c r="B72" s="158" t="s">
        <v>6</v>
      </c>
      <c r="C72" s="158" t="s">
        <v>87</v>
      </c>
      <c r="D72" s="158" t="s">
        <v>87</v>
      </c>
      <c r="E72" s="158" t="s">
        <v>87</v>
      </c>
      <c r="F72" s="158" t="s">
        <v>87</v>
      </c>
      <c r="G72" s="158" t="s">
        <v>87</v>
      </c>
      <c r="H72" s="158" t="s">
        <v>87</v>
      </c>
      <c r="I72" s="158" t="s">
        <v>87</v>
      </c>
      <c r="J72" s="158" t="s">
        <v>87</v>
      </c>
      <c r="K72" s="158" t="s">
        <v>87</v>
      </c>
      <c r="L72" s="158" t="s">
        <v>87</v>
      </c>
      <c r="M72" s="158" t="s">
        <v>87</v>
      </c>
      <c r="N72" s="158" t="s">
        <v>87</v>
      </c>
      <c r="O72" s="134"/>
      <c r="P72" s="133" t="s">
        <v>6</v>
      </c>
      <c r="Q72" s="134"/>
      <c r="S72" s="144" t="s">
        <v>140</v>
      </c>
    </row>
    <row r="73" spans="1:19" x14ac:dyDescent="0.3">
      <c r="A73" s="144" t="s">
        <v>383</v>
      </c>
      <c r="B73" s="158" t="s">
        <v>87</v>
      </c>
      <c r="C73" s="158"/>
      <c r="D73" s="158" t="s">
        <v>87</v>
      </c>
      <c r="E73" s="158"/>
      <c r="F73" s="158" t="s">
        <v>87</v>
      </c>
      <c r="G73" s="158"/>
      <c r="H73" s="158" t="s">
        <v>87</v>
      </c>
      <c r="I73" s="158"/>
      <c r="J73" s="158" t="s">
        <v>87</v>
      </c>
      <c r="K73" s="158"/>
      <c r="L73" s="158" t="s">
        <v>87</v>
      </c>
      <c r="M73" s="158"/>
      <c r="N73" s="158" t="s">
        <v>87</v>
      </c>
      <c r="O73" s="134"/>
      <c r="P73" s="133"/>
      <c r="Q73" s="134"/>
      <c r="S73" s="144" t="s">
        <v>383</v>
      </c>
    </row>
    <row r="74" spans="1:19" x14ac:dyDescent="0.3">
      <c r="A74" s="143" t="s">
        <v>125</v>
      </c>
      <c r="B74" s="201" t="s">
        <v>183</v>
      </c>
      <c r="C74" s="201" t="s">
        <v>183</v>
      </c>
      <c r="D74" s="201" t="s">
        <v>183</v>
      </c>
      <c r="E74" s="201" t="s">
        <v>183</v>
      </c>
      <c r="F74" s="201" t="s">
        <v>183</v>
      </c>
      <c r="G74" s="201" t="s">
        <v>183</v>
      </c>
      <c r="H74" s="201" t="s">
        <v>183</v>
      </c>
      <c r="I74" s="201" t="s">
        <v>183</v>
      </c>
      <c r="J74" s="201" t="s">
        <v>183</v>
      </c>
      <c r="K74" s="201" t="s">
        <v>183</v>
      </c>
      <c r="L74" s="201" t="s">
        <v>183</v>
      </c>
      <c r="M74" s="201" t="s">
        <v>183</v>
      </c>
      <c r="N74" s="201" t="s">
        <v>183</v>
      </c>
      <c r="O74" s="134"/>
      <c r="P74" s="133"/>
      <c r="Q74" s="134"/>
      <c r="S74" s="143" t="s">
        <v>125</v>
      </c>
    </row>
    <row r="75" spans="1:19" x14ac:dyDescent="0.3">
      <c r="A75" s="143" t="s">
        <v>99</v>
      </c>
      <c r="B75" s="158" t="s">
        <v>87</v>
      </c>
      <c r="C75" s="158" t="s">
        <v>87</v>
      </c>
      <c r="D75" s="158" t="s">
        <v>87</v>
      </c>
      <c r="E75" s="158" t="s">
        <v>87</v>
      </c>
      <c r="F75" s="158" t="s">
        <v>87</v>
      </c>
      <c r="G75" s="158" t="s">
        <v>87</v>
      </c>
      <c r="H75" s="158" t="s">
        <v>87</v>
      </c>
      <c r="I75" s="158" t="s">
        <v>87</v>
      </c>
      <c r="J75" s="158" t="s">
        <v>87</v>
      </c>
      <c r="K75" s="158" t="s">
        <v>87</v>
      </c>
      <c r="L75" s="158" t="s">
        <v>87</v>
      </c>
      <c r="M75" s="158" t="s">
        <v>87</v>
      </c>
      <c r="N75" s="158" t="s">
        <v>87</v>
      </c>
      <c r="O75" s="134"/>
      <c r="P75" s="133" t="s">
        <v>6</v>
      </c>
      <c r="Q75" s="134"/>
      <c r="S75" s="143" t="s">
        <v>99</v>
      </c>
    </row>
    <row r="76" spans="1:19" x14ac:dyDescent="0.3">
      <c r="A76" s="143" t="s">
        <v>106</v>
      </c>
      <c r="B76" s="158" t="s">
        <v>87</v>
      </c>
      <c r="C76" s="158" t="s">
        <v>87</v>
      </c>
      <c r="D76" s="158" t="s">
        <v>87</v>
      </c>
      <c r="E76" s="158" t="s">
        <v>87</v>
      </c>
      <c r="F76" s="158" t="s">
        <v>87</v>
      </c>
      <c r="G76" s="158" t="s">
        <v>87</v>
      </c>
      <c r="H76" s="158" t="s">
        <v>87</v>
      </c>
      <c r="I76" s="158" t="s">
        <v>87</v>
      </c>
      <c r="J76" s="158" t="s">
        <v>87</v>
      </c>
      <c r="K76" s="158" t="s">
        <v>87</v>
      </c>
      <c r="L76" s="158" t="s">
        <v>87</v>
      </c>
      <c r="M76" s="158" t="s">
        <v>87</v>
      </c>
      <c r="N76" s="158" t="s">
        <v>87</v>
      </c>
      <c r="O76" s="134"/>
      <c r="P76" s="133" t="s">
        <v>6</v>
      </c>
      <c r="Q76" s="134"/>
      <c r="S76" s="143" t="s">
        <v>106</v>
      </c>
    </row>
    <row r="77" spans="1:19" x14ac:dyDescent="0.3">
      <c r="A77" s="144" t="s">
        <v>135</v>
      </c>
      <c r="B77" s="158" t="s">
        <v>183</v>
      </c>
      <c r="C77" s="158" t="s">
        <v>183</v>
      </c>
      <c r="D77" s="158" t="s">
        <v>183</v>
      </c>
      <c r="E77" s="158" t="s">
        <v>183</v>
      </c>
      <c r="F77" s="158" t="s">
        <v>183</v>
      </c>
      <c r="G77" s="158" t="s">
        <v>183</v>
      </c>
      <c r="H77" s="158" t="s">
        <v>183</v>
      </c>
      <c r="I77" s="158" t="s">
        <v>183</v>
      </c>
      <c r="J77" s="158" t="s">
        <v>183</v>
      </c>
      <c r="K77" s="158" t="s">
        <v>183</v>
      </c>
      <c r="L77" s="158" t="s">
        <v>183</v>
      </c>
      <c r="M77" s="158" t="s">
        <v>183</v>
      </c>
      <c r="N77" s="158" t="s">
        <v>183</v>
      </c>
      <c r="O77" s="134"/>
      <c r="P77" s="133"/>
      <c r="Q77" s="134"/>
      <c r="S77" s="144" t="s">
        <v>135</v>
      </c>
    </row>
    <row r="78" spans="1:19" x14ac:dyDescent="0.3">
      <c r="A78" s="143" t="s">
        <v>109</v>
      </c>
      <c r="B78" s="158" t="s">
        <v>87</v>
      </c>
      <c r="C78" s="158" t="s">
        <v>87</v>
      </c>
      <c r="D78" s="158" t="s">
        <v>87</v>
      </c>
      <c r="E78" s="158" t="s">
        <v>87</v>
      </c>
      <c r="F78" s="158" t="s">
        <v>87</v>
      </c>
      <c r="G78" s="158" t="s">
        <v>87</v>
      </c>
      <c r="H78" s="158" t="s">
        <v>87</v>
      </c>
      <c r="I78" s="158" t="s">
        <v>87</v>
      </c>
      <c r="J78" s="158" t="s">
        <v>87</v>
      </c>
      <c r="K78" s="158" t="s">
        <v>87</v>
      </c>
      <c r="L78" s="158" t="s">
        <v>87</v>
      </c>
      <c r="M78" s="158" t="s">
        <v>87</v>
      </c>
      <c r="N78" s="158" t="s">
        <v>87</v>
      </c>
      <c r="O78" s="134"/>
      <c r="P78" s="133" t="s">
        <v>6</v>
      </c>
      <c r="Q78" s="134"/>
      <c r="S78" s="143" t="s">
        <v>109</v>
      </c>
    </row>
    <row r="79" spans="1:19" x14ac:dyDescent="0.3">
      <c r="A79" s="143" t="s">
        <v>112</v>
      </c>
      <c r="B79" s="158" t="s">
        <v>87</v>
      </c>
      <c r="C79" s="158" t="s">
        <v>87</v>
      </c>
      <c r="D79" s="158" t="s">
        <v>87</v>
      </c>
      <c r="E79" s="158" t="s">
        <v>87</v>
      </c>
      <c r="F79" s="158" t="s">
        <v>87</v>
      </c>
      <c r="G79" s="158" t="s">
        <v>87</v>
      </c>
      <c r="H79" s="158" t="s">
        <v>87</v>
      </c>
      <c r="I79" s="158" t="s">
        <v>87</v>
      </c>
      <c r="J79" s="158" t="s">
        <v>87</v>
      </c>
      <c r="K79" s="158" t="s">
        <v>87</v>
      </c>
      <c r="L79" s="158" t="s">
        <v>87</v>
      </c>
      <c r="M79" s="158" t="s">
        <v>87</v>
      </c>
      <c r="N79" s="158" t="s">
        <v>87</v>
      </c>
      <c r="O79" s="134"/>
      <c r="P79" s="133" t="s">
        <v>6</v>
      </c>
      <c r="Q79" s="134"/>
      <c r="S79" s="143" t="s">
        <v>112</v>
      </c>
    </row>
    <row r="80" spans="1:19" x14ac:dyDescent="0.3">
      <c r="A80" s="143" t="s">
        <v>130</v>
      </c>
      <c r="B80" s="201" t="s">
        <v>183</v>
      </c>
      <c r="C80" s="201" t="s">
        <v>183</v>
      </c>
      <c r="D80" s="201" t="s">
        <v>183</v>
      </c>
      <c r="E80" s="201" t="s">
        <v>183</v>
      </c>
      <c r="F80" s="201" t="s">
        <v>183</v>
      </c>
      <c r="G80" s="201" t="s">
        <v>183</v>
      </c>
      <c r="H80" s="201" t="s">
        <v>183</v>
      </c>
      <c r="I80" s="201" t="s">
        <v>183</v>
      </c>
      <c r="J80" s="201" t="s">
        <v>183</v>
      </c>
      <c r="K80" s="201" t="s">
        <v>183</v>
      </c>
      <c r="L80" s="201" t="s">
        <v>183</v>
      </c>
      <c r="M80" s="201" t="s">
        <v>183</v>
      </c>
      <c r="N80" s="201" t="s">
        <v>183</v>
      </c>
      <c r="O80" s="134"/>
      <c r="P80" s="133"/>
      <c r="Q80" s="134"/>
      <c r="S80" s="143" t="s">
        <v>130</v>
      </c>
    </row>
    <row r="81" spans="1:19" x14ac:dyDescent="0.3">
      <c r="A81" s="143" t="s">
        <v>115</v>
      </c>
      <c r="B81" s="158" t="s">
        <v>87</v>
      </c>
      <c r="C81" s="158" t="s">
        <v>87</v>
      </c>
      <c r="D81" s="158" t="s">
        <v>87</v>
      </c>
      <c r="E81" s="158" t="s">
        <v>87</v>
      </c>
      <c r="F81" s="158" t="s">
        <v>87</v>
      </c>
      <c r="G81" s="158" t="s">
        <v>87</v>
      </c>
      <c r="H81" s="158" t="s">
        <v>87</v>
      </c>
      <c r="I81" s="158" t="s">
        <v>87</v>
      </c>
      <c r="J81" s="158" t="s">
        <v>87</v>
      </c>
      <c r="K81" s="158" t="s">
        <v>87</v>
      </c>
      <c r="L81" s="158" t="s">
        <v>87</v>
      </c>
      <c r="M81" s="158" t="s">
        <v>87</v>
      </c>
      <c r="N81" s="158" t="s">
        <v>87</v>
      </c>
      <c r="O81" s="134"/>
      <c r="P81" s="133" t="s">
        <v>6</v>
      </c>
      <c r="Q81" s="134"/>
      <c r="S81" s="143" t="s">
        <v>115</v>
      </c>
    </row>
    <row r="82" spans="1:19" x14ac:dyDescent="0.3">
      <c r="S82" s="143"/>
    </row>
    <row r="83" spans="1:19" x14ac:dyDescent="0.3">
      <c r="A83" s="147" t="s">
        <v>274</v>
      </c>
      <c r="B83" s="155" t="str">
        <f>$T$5</f>
        <v>-</v>
      </c>
      <c r="C83" s="155"/>
      <c r="D83" s="155" t="str">
        <f>$T$6</f>
        <v>-</v>
      </c>
      <c r="E83" s="155"/>
      <c r="F83" s="155" t="str">
        <f>$T$7</f>
        <v>-</v>
      </c>
      <c r="G83" s="155"/>
      <c r="H83" s="155" t="str">
        <f>$T$8</f>
        <v>-</v>
      </c>
      <c r="I83" s="155"/>
      <c r="J83" s="155" t="str">
        <f>$T$9</f>
        <v>-</v>
      </c>
      <c r="K83" s="155"/>
      <c r="L83" s="155" t="str">
        <f>$T$10</f>
        <v>-</v>
      </c>
      <c r="M83" s="155"/>
      <c r="N83" s="155" t="str">
        <f>$T$11</f>
        <v>-</v>
      </c>
      <c r="O83" s="2"/>
      <c r="P83" s="1" t="str">
        <f>$T$12</f>
        <v>-</v>
      </c>
      <c r="Q83" s="2"/>
      <c r="S83" s="147" t="s">
        <v>274</v>
      </c>
    </row>
    <row r="84" spans="1:19" x14ac:dyDescent="0.3">
      <c r="A84" s="144" t="s">
        <v>85</v>
      </c>
      <c r="B84" s="161" t="s">
        <v>87</v>
      </c>
      <c r="C84" s="161" t="s">
        <v>87</v>
      </c>
      <c r="D84" s="161" t="s">
        <v>87</v>
      </c>
      <c r="E84" s="161" t="s">
        <v>87</v>
      </c>
      <c r="F84" s="161" t="s">
        <v>87</v>
      </c>
      <c r="G84" s="161" t="s">
        <v>87</v>
      </c>
      <c r="H84" s="161" t="s">
        <v>87</v>
      </c>
      <c r="I84" s="161" t="s">
        <v>87</v>
      </c>
      <c r="J84" s="161" t="s">
        <v>87</v>
      </c>
      <c r="K84" s="161" t="s">
        <v>87</v>
      </c>
      <c r="L84" s="161" t="s">
        <v>87</v>
      </c>
      <c r="M84" s="161" t="s">
        <v>87</v>
      </c>
      <c r="N84" s="161" t="s">
        <v>87</v>
      </c>
      <c r="O84" s="136"/>
      <c r="P84" s="135" t="s">
        <v>6</v>
      </c>
      <c r="Q84" s="136"/>
      <c r="R84" t="s">
        <v>275</v>
      </c>
      <c r="S84" s="144" t="s">
        <v>85</v>
      </c>
    </row>
    <row r="85" spans="1:19" x14ac:dyDescent="0.3">
      <c r="A85" s="144" t="s">
        <v>90</v>
      </c>
      <c r="B85" s="161" t="s">
        <v>87</v>
      </c>
      <c r="C85" s="161" t="s">
        <v>87</v>
      </c>
      <c r="D85" s="161" t="s">
        <v>87</v>
      </c>
      <c r="E85" s="161" t="s">
        <v>87</v>
      </c>
      <c r="F85" s="161" t="s">
        <v>87</v>
      </c>
      <c r="G85" s="161" t="s">
        <v>87</v>
      </c>
      <c r="H85" s="161" t="s">
        <v>87</v>
      </c>
      <c r="I85" s="161" t="s">
        <v>87</v>
      </c>
      <c r="J85" s="161" t="s">
        <v>87</v>
      </c>
      <c r="K85" s="161" t="s">
        <v>87</v>
      </c>
      <c r="L85" s="161" t="s">
        <v>87</v>
      </c>
      <c r="M85" s="161" t="s">
        <v>87</v>
      </c>
      <c r="N85" s="161" t="s">
        <v>87</v>
      </c>
      <c r="O85" s="136"/>
      <c r="P85" s="135" t="s">
        <v>6</v>
      </c>
      <c r="Q85" s="136"/>
      <c r="S85" s="144" t="s">
        <v>90</v>
      </c>
    </row>
    <row r="86" spans="1:19" x14ac:dyDescent="0.3">
      <c r="A86" s="144" t="s">
        <v>93</v>
      </c>
      <c r="B86" s="161" t="s">
        <v>87</v>
      </c>
      <c r="C86" s="161" t="s">
        <v>87</v>
      </c>
      <c r="D86" s="161" t="s">
        <v>87</v>
      </c>
      <c r="E86" s="161" t="s">
        <v>87</v>
      </c>
      <c r="F86" s="161" t="s">
        <v>87</v>
      </c>
      <c r="G86" s="161" t="s">
        <v>87</v>
      </c>
      <c r="H86" s="161" t="s">
        <v>87</v>
      </c>
      <c r="I86" s="161" t="s">
        <v>87</v>
      </c>
      <c r="J86" s="161" t="s">
        <v>87</v>
      </c>
      <c r="K86" s="161" t="s">
        <v>87</v>
      </c>
      <c r="L86" s="161" t="s">
        <v>87</v>
      </c>
      <c r="M86" s="161" t="s">
        <v>87</v>
      </c>
      <c r="N86" s="161" t="s">
        <v>87</v>
      </c>
      <c r="O86" s="136"/>
      <c r="P86" s="135" t="s">
        <v>6</v>
      </c>
      <c r="Q86" s="136"/>
      <c r="S86" s="144" t="s">
        <v>93</v>
      </c>
    </row>
    <row r="87" spans="1:19" x14ac:dyDescent="0.3">
      <c r="A87" s="144" t="s">
        <v>96</v>
      </c>
      <c r="B87" s="161" t="s">
        <v>87</v>
      </c>
      <c r="C87" s="161" t="s">
        <v>87</v>
      </c>
      <c r="D87" s="161" t="s">
        <v>87</v>
      </c>
      <c r="E87" s="161" t="s">
        <v>87</v>
      </c>
      <c r="F87" s="161" t="s">
        <v>87</v>
      </c>
      <c r="G87" s="161" t="s">
        <v>87</v>
      </c>
      <c r="H87" s="161" t="s">
        <v>87</v>
      </c>
      <c r="I87" s="161" t="s">
        <v>87</v>
      </c>
      <c r="J87" s="161" t="s">
        <v>87</v>
      </c>
      <c r="K87" s="161" t="s">
        <v>87</v>
      </c>
      <c r="L87" s="161" t="s">
        <v>87</v>
      </c>
      <c r="M87" s="161" t="s">
        <v>87</v>
      </c>
      <c r="N87" s="161" t="s">
        <v>87</v>
      </c>
      <c r="O87" s="136"/>
      <c r="P87" s="135" t="s">
        <v>6</v>
      </c>
      <c r="Q87" s="136"/>
      <c r="S87" s="144" t="s">
        <v>96</v>
      </c>
    </row>
    <row r="88" spans="1:19" x14ac:dyDescent="0.3">
      <c r="A88" s="144" t="s">
        <v>132</v>
      </c>
      <c r="B88" s="161" t="s">
        <v>87</v>
      </c>
      <c r="C88" s="161" t="s">
        <v>87</v>
      </c>
      <c r="D88" s="161" t="s">
        <v>87</v>
      </c>
      <c r="E88" s="161" t="s">
        <v>87</v>
      </c>
      <c r="F88" s="161" t="s">
        <v>87</v>
      </c>
      <c r="G88" s="161" t="s">
        <v>87</v>
      </c>
      <c r="H88" s="161" t="s">
        <v>87</v>
      </c>
      <c r="I88" s="161" t="s">
        <v>87</v>
      </c>
      <c r="J88" s="161" t="s">
        <v>87</v>
      </c>
      <c r="K88" s="161" t="s">
        <v>87</v>
      </c>
      <c r="L88" s="161" t="s">
        <v>87</v>
      </c>
      <c r="M88" s="161" t="s">
        <v>87</v>
      </c>
      <c r="N88" s="161" t="s">
        <v>87</v>
      </c>
      <c r="O88" s="136"/>
      <c r="P88" s="135" t="s">
        <v>6</v>
      </c>
      <c r="Q88" s="136"/>
      <c r="S88" s="144" t="s">
        <v>132</v>
      </c>
    </row>
    <row r="89" spans="1:19" x14ac:dyDescent="0.3">
      <c r="A89" s="144" t="s">
        <v>376</v>
      </c>
      <c r="B89" s="161" t="s">
        <v>87</v>
      </c>
      <c r="C89" s="161"/>
      <c r="D89" s="161" t="s">
        <v>87</v>
      </c>
      <c r="E89" s="161"/>
      <c r="F89" s="161" t="s">
        <v>87</v>
      </c>
      <c r="G89" s="161"/>
      <c r="H89" s="161" t="s">
        <v>87</v>
      </c>
      <c r="I89" s="161"/>
      <c r="J89" s="161" t="s">
        <v>87</v>
      </c>
      <c r="K89" s="161"/>
      <c r="L89" s="161" t="s">
        <v>87</v>
      </c>
      <c r="M89" s="161"/>
      <c r="N89" s="161" t="s">
        <v>87</v>
      </c>
      <c r="O89" s="136"/>
      <c r="P89" s="135"/>
      <c r="Q89" s="136"/>
      <c r="S89" s="144" t="s">
        <v>376</v>
      </c>
    </row>
    <row r="90" spans="1:19" x14ac:dyDescent="0.3">
      <c r="A90" s="144" t="s">
        <v>125</v>
      </c>
      <c r="B90" s="161" t="s">
        <v>87</v>
      </c>
      <c r="C90" s="161"/>
      <c r="D90" s="161" t="s">
        <v>87</v>
      </c>
      <c r="E90" s="161"/>
      <c r="F90" s="161" t="s">
        <v>87</v>
      </c>
      <c r="G90" s="161"/>
      <c r="H90" s="161" t="s">
        <v>87</v>
      </c>
      <c r="I90" s="161"/>
      <c r="J90" s="161" t="s">
        <v>87</v>
      </c>
      <c r="K90" s="161"/>
      <c r="L90" s="161" t="s">
        <v>87</v>
      </c>
      <c r="M90" s="161"/>
      <c r="N90" s="161" t="s">
        <v>87</v>
      </c>
      <c r="O90" s="136"/>
      <c r="P90" s="135"/>
      <c r="Q90" s="136"/>
      <c r="S90" s="144" t="s">
        <v>125</v>
      </c>
    </row>
    <row r="91" spans="1:19" x14ac:dyDescent="0.3">
      <c r="A91" s="143" t="s">
        <v>99</v>
      </c>
      <c r="B91" s="161" t="s">
        <v>87</v>
      </c>
      <c r="C91" s="161" t="s">
        <v>87</v>
      </c>
      <c r="D91" s="161" t="s">
        <v>87</v>
      </c>
      <c r="E91" s="161" t="s">
        <v>87</v>
      </c>
      <c r="F91" s="161" t="s">
        <v>87</v>
      </c>
      <c r="G91" s="161" t="s">
        <v>87</v>
      </c>
      <c r="H91" s="161" t="s">
        <v>87</v>
      </c>
      <c r="I91" s="161" t="s">
        <v>87</v>
      </c>
      <c r="J91" s="161" t="s">
        <v>87</v>
      </c>
      <c r="K91" s="161" t="s">
        <v>87</v>
      </c>
      <c r="L91" s="161" t="s">
        <v>87</v>
      </c>
      <c r="M91" s="161" t="s">
        <v>87</v>
      </c>
      <c r="N91" s="161" t="s">
        <v>87</v>
      </c>
      <c r="O91" s="136"/>
      <c r="P91" s="135" t="s">
        <v>6</v>
      </c>
      <c r="Q91" s="136"/>
      <c r="S91" s="143" t="s">
        <v>99</v>
      </c>
    </row>
    <row r="92" spans="1:19" x14ac:dyDescent="0.3">
      <c r="A92" s="143" t="s">
        <v>106</v>
      </c>
      <c r="B92" s="161" t="s">
        <v>87</v>
      </c>
      <c r="C92" s="161" t="s">
        <v>87</v>
      </c>
      <c r="D92" s="161" t="s">
        <v>87</v>
      </c>
      <c r="E92" s="161" t="s">
        <v>87</v>
      </c>
      <c r="F92" s="161" t="s">
        <v>87</v>
      </c>
      <c r="G92" s="161" t="s">
        <v>87</v>
      </c>
      <c r="H92" s="161" t="s">
        <v>87</v>
      </c>
      <c r="I92" s="161" t="s">
        <v>87</v>
      </c>
      <c r="J92" s="161" t="s">
        <v>87</v>
      </c>
      <c r="K92" s="161" t="s">
        <v>87</v>
      </c>
      <c r="L92" s="161" t="s">
        <v>87</v>
      </c>
      <c r="M92" s="161" t="s">
        <v>87</v>
      </c>
      <c r="N92" s="161" t="s">
        <v>87</v>
      </c>
      <c r="O92" s="136"/>
      <c r="P92" s="135" t="s">
        <v>6</v>
      </c>
      <c r="Q92" s="136"/>
      <c r="S92" s="143" t="s">
        <v>106</v>
      </c>
    </row>
    <row r="93" spans="1:19" x14ac:dyDescent="0.3">
      <c r="A93" s="143" t="s">
        <v>109</v>
      </c>
      <c r="B93" s="161" t="s">
        <v>87</v>
      </c>
      <c r="C93" s="161" t="s">
        <v>87</v>
      </c>
      <c r="D93" s="161" t="s">
        <v>87</v>
      </c>
      <c r="E93" s="161" t="s">
        <v>87</v>
      </c>
      <c r="F93" s="161" t="s">
        <v>87</v>
      </c>
      <c r="G93" s="161" t="s">
        <v>87</v>
      </c>
      <c r="H93" s="161" t="s">
        <v>87</v>
      </c>
      <c r="I93" s="161" t="s">
        <v>87</v>
      </c>
      <c r="J93" s="161" t="s">
        <v>87</v>
      </c>
      <c r="K93" s="161" t="s">
        <v>87</v>
      </c>
      <c r="L93" s="161" t="s">
        <v>87</v>
      </c>
      <c r="M93" s="161" t="s">
        <v>87</v>
      </c>
      <c r="N93" s="161" t="s">
        <v>87</v>
      </c>
      <c r="O93" s="136"/>
      <c r="P93" s="135" t="s">
        <v>6</v>
      </c>
      <c r="Q93" s="136"/>
      <c r="S93" s="143" t="s">
        <v>109</v>
      </c>
    </row>
    <row r="94" spans="1:19" x14ac:dyDescent="0.3">
      <c r="A94" s="143" t="s">
        <v>112</v>
      </c>
      <c r="B94" s="161" t="s">
        <v>87</v>
      </c>
      <c r="C94" s="161" t="s">
        <v>87</v>
      </c>
      <c r="D94" s="161" t="s">
        <v>87</v>
      </c>
      <c r="E94" s="161" t="s">
        <v>87</v>
      </c>
      <c r="F94" s="161" t="s">
        <v>87</v>
      </c>
      <c r="G94" s="161" t="s">
        <v>87</v>
      </c>
      <c r="H94" s="161" t="s">
        <v>87</v>
      </c>
      <c r="I94" s="161" t="s">
        <v>87</v>
      </c>
      <c r="J94" s="161" t="s">
        <v>87</v>
      </c>
      <c r="K94" s="161" t="s">
        <v>87</v>
      </c>
      <c r="L94" s="161" t="s">
        <v>87</v>
      </c>
      <c r="M94" s="161" t="s">
        <v>87</v>
      </c>
      <c r="N94" s="161" t="s">
        <v>87</v>
      </c>
      <c r="O94" s="136"/>
      <c r="P94" s="135" t="s">
        <v>6</v>
      </c>
      <c r="Q94" s="136"/>
      <c r="S94" s="143" t="s">
        <v>112</v>
      </c>
    </row>
    <row r="95" spans="1:19" x14ac:dyDescent="0.3">
      <c r="A95" s="144" t="s">
        <v>130</v>
      </c>
      <c r="B95" s="161" t="s">
        <v>87</v>
      </c>
      <c r="C95" s="161"/>
      <c r="D95" s="161" t="s">
        <v>87</v>
      </c>
      <c r="E95" s="161"/>
      <c r="F95" s="161" t="s">
        <v>87</v>
      </c>
      <c r="G95" s="161"/>
      <c r="H95" s="161" t="s">
        <v>87</v>
      </c>
      <c r="I95" s="161"/>
      <c r="J95" s="161" t="s">
        <v>87</v>
      </c>
      <c r="K95" s="161"/>
      <c r="L95" s="161" t="s">
        <v>87</v>
      </c>
      <c r="M95" s="161"/>
      <c r="N95" s="161" t="s">
        <v>87</v>
      </c>
      <c r="O95" s="136"/>
      <c r="P95" s="135"/>
      <c r="Q95" s="136"/>
      <c r="S95" s="144" t="s">
        <v>130</v>
      </c>
    </row>
    <row r="96" spans="1:19" x14ac:dyDescent="0.3">
      <c r="A96" s="143" t="s">
        <v>115</v>
      </c>
      <c r="B96" s="161" t="s">
        <v>87</v>
      </c>
      <c r="C96" s="161" t="s">
        <v>87</v>
      </c>
      <c r="D96" s="161" t="s">
        <v>87</v>
      </c>
      <c r="E96" s="161" t="s">
        <v>87</v>
      </c>
      <c r="F96" s="161" t="s">
        <v>87</v>
      </c>
      <c r="G96" s="161" t="s">
        <v>87</v>
      </c>
      <c r="H96" s="161" t="s">
        <v>87</v>
      </c>
      <c r="I96" s="161" t="s">
        <v>87</v>
      </c>
      <c r="J96" s="161" t="s">
        <v>87</v>
      </c>
      <c r="K96" s="161" t="s">
        <v>87</v>
      </c>
      <c r="L96" s="161" t="s">
        <v>87</v>
      </c>
      <c r="M96" s="161" t="s">
        <v>87</v>
      </c>
      <c r="N96" s="161" t="s">
        <v>87</v>
      </c>
      <c r="O96" s="136"/>
      <c r="P96" s="135" t="s">
        <v>6</v>
      </c>
      <c r="Q96" s="136"/>
      <c r="S96" s="143" t="s">
        <v>115</v>
      </c>
    </row>
    <row r="97" spans="1:19" x14ac:dyDescent="0.3">
      <c r="A97" s="143" t="s">
        <v>118</v>
      </c>
      <c r="B97" s="162" t="str">
        <f>$T$5</f>
        <v>-</v>
      </c>
      <c r="C97" s="163"/>
      <c r="D97" s="162" t="str">
        <f>$T$6</f>
        <v>-</v>
      </c>
      <c r="E97" s="163"/>
      <c r="F97" s="162" t="str">
        <f>$T$7</f>
        <v>-</v>
      </c>
      <c r="G97" s="163"/>
      <c r="H97" s="162" t="str">
        <f>$T$8</f>
        <v>-</v>
      </c>
      <c r="I97" s="163"/>
      <c r="J97" s="162" t="str">
        <f>$T$9</f>
        <v>-</v>
      </c>
      <c r="K97" s="163"/>
      <c r="L97" s="162" t="str">
        <f>$T$10</f>
        <v>-</v>
      </c>
      <c r="M97" s="163"/>
      <c r="N97" s="162" t="str">
        <f>$T$11</f>
        <v>-</v>
      </c>
      <c r="O97" s="136"/>
      <c r="P97" s="26" t="str">
        <f>$T$12</f>
        <v>-</v>
      </c>
      <c r="Q97" s="136"/>
      <c r="S97" s="143" t="s">
        <v>118</v>
      </c>
    </row>
    <row r="98" spans="1:19" x14ac:dyDescent="0.3">
      <c r="B98" s="155" t="s">
        <v>182</v>
      </c>
      <c r="D98" s="155" t="s">
        <v>182</v>
      </c>
      <c r="F98" s="155" t="s">
        <v>182</v>
      </c>
      <c r="H98" s="155" t="s">
        <v>182</v>
      </c>
      <c r="J98" s="155" t="s">
        <v>182</v>
      </c>
      <c r="L98" s="155" t="s">
        <v>182</v>
      </c>
      <c r="N98" s="155" t="s">
        <v>182</v>
      </c>
      <c r="O98" s="5"/>
      <c r="P98" s="1" t="s">
        <v>182</v>
      </c>
      <c r="Q98" s="5"/>
      <c r="S98" s="143"/>
    </row>
    <row r="99" spans="1:19" x14ac:dyDescent="0.3">
      <c r="A99" s="144" t="s">
        <v>85</v>
      </c>
      <c r="B99" s="161" t="s">
        <v>87</v>
      </c>
      <c r="C99" s="161" t="s">
        <v>87</v>
      </c>
      <c r="D99" s="161" t="s">
        <v>87</v>
      </c>
      <c r="E99" s="161" t="s">
        <v>87</v>
      </c>
      <c r="F99" s="161" t="s">
        <v>87</v>
      </c>
      <c r="G99" s="161" t="s">
        <v>87</v>
      </c>
      <c r="H99" s="161" t="s">
        <v>87</v>
      </c>
      <c r="I99" s="161" t="s">
        <v>87</v>
      </c>
      <c r="J99" s="161" t="s">
        <v>87</v>
      </c>
      <c r="K99" s="161" t="s">
        <v>87</v>
      </c>
      <c r="L99" s="161" t="s">
        <v>87</v>
      </c>
      <c r="M99" s="161" t="s">
        <v>87</v>
      </c>
      <c r="N99" s="161" t="s">
        <v>87</v>
      </c>
      <c r="O99" s="136"/>
      <c r="P99" s="135" t="s">
        <v>6</v>
      </c>
      <c r="Q99" s="136"/>
      <c r="R99" t="s">
        <v>276</v>
      </c>
      <c r="S99" s="144" t="s">
        <v>85</v>
      </c>
    </row>
    <row r="100" spans="1:19" x14ac:dyDescent="0.3">
      <c r="A100" s="144" t="s">
        <v>90</v>
      </c>
      <c r="B100" s="161" t="s">
        <v>87</v>
      </c>
      <c r="C100" s="161" t="s">
        <v>87</v>
      </c>
      <c r="D100" s="161" t="s">
        <v>87</v>
      </c>
      <c r="E100" s="161" t="s">
        <v>87</v>
      </c>
      <c r="F100" s="161" t="s">
        <v>87</v>
      </c>
      <c r="G100" s="161" t="s">
        <v>87</v>
      </c>
      <c r="H100" s="161" t="s">
        <v>87</v>
      </c>
      <c r="I100" s="161" t="s">
        <v>87</v>
      </c>
      <c r="J100" s="161" t="s">
        <v>87</v>
      </c>
      <c r="K100" s="161" t="s">
        <v>87</v>
      </c>
      <c r="L100" s="161" t="s">
        <v>87</v>
      </c>
      <c r="M100" s="161" t="s">
        <v>87</v>
      </c>
      <c r="N100" s="161" t="s">
        <v>87</v>
      </c>
      <c r="O100" s="136"/>
      <c r="P100" s="135" t="s">
        <v>6</v>
      </c>
      <c r="Q100" s="136"/>
      <c r="S100" s="144" t="s">
        <v>90</v>
      </c>
    </row>
    <row r="101" spans="1:19" x14ac:dyDescent="0.3">
      <c r="A101" s="144" t="s">
        <v>93</v>
      </c>
      <c r="B101" s="161" t="s">
        <v>87</v>
      </c>
      <c r="C101" s="161" t="s">
        <v>87</v>
      </c>
      <c r="D101" s="161" t="s">
        <v>87</v>
      </c>
      <c r="E101" s="161" t="s">
        <v>87</v>
      </c>
      <c r="F101" s="161" t="s">
        <v>87</v>
      </c>
      <c r="G101" s="161" t="s">
        <v>87</v>
      </c>
      <c r="H101" s="161" t="s">
        <v>87</v>
      </c>
      <c r="I101" s="161" t="s">
        <v>87</v>
      </c>
      <c r="J101" s="161" t="s">
        <v>87</v>
      </c>
      <c r="K101" s="161" t="s">
        <v>87</v>
      </c>
      <c r="L101" s="161" t="s">
        <v>87</v>
      </c>
      <c r="M101" s="161" t="s">
        <v>87</v>
      </c>
      <c r="N101" s="161" t="s">
        <v>87</v>
      </c>
      <c r="O101" s="136"/>
      <c r="P101" s="135" t="s">
        <v>6</v>
      </c>
      <c r="Q101" s="136"/>
      <c r="S101" s="144" t="s">
        <v>93</v>
      </c>
    </row>
    <row r="102" spans="1:19" x14ac:dyDescent="0.3">
      <c r="A102" s="144" t="s">
        <v>96</v>
      </c>
      <c r="B102" s="161" t="s">
        <v>87</v>
      </c>
      <c r="C102" s="161" t="s">
        <v>87</v>
      </c>
      <c r="D102" s="161" t="s">
        <v>87</v>
      </c>
      <c r="E102" s="161" t="s">
        <v>87</v>
      </c>
      <c r="F102" s="161" t="s">
        <v>87</v>
      </c>
      <c r="G102" s="161" t="s">
        <v>87</v>
      </c>
      <c r="H102" s="161" t="s">
        <v>87</v>
      </c>
      <c r="I102" s="161" t="s">
        <v>87</v>
      </c>
      <c r="J102" s="161" t="s">
        <v>87</v>
      </c>
      <c r="K102" s="161" t="s">
        <v>87</v>
      </c>
      <c r="L102" s="161" t="s">
        <v>87</v>
      </c>
      <c r="M102" s="161" t="s">
        <v>87</v>
      </c>
      <c r="N102" s="161" t="s">
        <v>87</v>
      </c>
      <c r="O102" s="136"/>
      <c r="P102" s="135" t="s">
        <v>6</v>
      </c>
      <c r="Q102" s="136"/>
      <c r="S102" s="144" t="s">
        <v>96</v>
      </c>
    </row>
    <row r="103" spans="1:19" x14ac:dyDescent="0.3">
      <c r="A103" s="144" t="s">
        <v>132</v>
      </c>
      <c r="B103" s="161" t="s">
        <v>6</v>
      </c>
      <c r="C103" s="161" t="s">
        <v>87</v>
      </c>
      <c r="D103" s="161" t="s">
        <v>87</v>
      </c>
      <c r="E103" s="161" t="s">
        <v>87</v>
      </c>
      <c r="F103" s="161" t="s">
        <v>87</v>
      </c>
      <c r="G103" s="161" t="s">
        <v>87</v>
      </c>
      <c r="H103" s="161" t="s">
        <v>87</v>
      </c>
      <c r="I103" s="161" t="s">
        <v>87</v>
      </c>
      <c r="J103" s="161" t="s">
        <v>87</v>
      </c>
      <c r="K103" s="161" t="s">
        <v>87</v>
      </c>
      <c r="L103" s="161" t="s">
        <v>87</v>
      </c>
      <c r="M103" s="161" t="s">
        <v>87</v>
      </c>
      <c r="N103" s="161" t="s">
        <v>87</v>
      </c>
      <c r="O103" s="136"/>
      <c r="P103" s="135" t="s">
        <v>6</v>
      </c>
      <c r="Q103" s="136"/>
      <c r="S103" s="144" t="s">
        <v>132</v>
      </c>
    </row>
    <row r="104" spans="1:19" x14ac:dyDescent="0.3">
      <c r="A104" s="144" t="s">
        <v>376</v>
      </c>
      <c r="B104" s="161" t="s">
        <v>87</v>
      </c>
      <c r="C104" s="161"/>
      <c r="D104" s="161" t="s">
        <v>87</v>
      </c>
      <c r="E104" s="161"/>
      <c r="F104" s="161" t="s">
        <v>87</v>
      </c>
      <c r="G104" s="161"/>
      <c r="H104" s="161" t="s">
        <v>87</v>
      </c>
      <c r="I104" s="161"/>
      <c r="J104" s="161" t="s">
        <v>381</v>
      </c>
      <c r="K104" s="161"/>
      <c r="L104" s="161" t="s">
        <v>87</v>
      </c>
      <c r="M104" s="161"/>
      <c r="N104" s="161" t="s">
        <v>87</v>
      </c>
      <c r="O104" s="136"/>
      <c r="P104" s="135"/>
      <c r="Q104" s="136"/>
      <c r="S104" s="144" t="s">
        <v>376</v>
      </c>
    </row>
    <row r="105" spans="1:19" x14ac:dyDescent="0.3">
      <c r="A105" s="144" t="s">
        <v>125</v>
      </c>
      <c r="B105" s="161" t="s">
        <v>183</v>
      </c>
      <c r="C105" s="161" t="s">
        <v>183</v>
      </c>
      <c r="D105" s="161" t="s">
        <v>183</v>
      </c>
      <c r="E105" s="161" t="s">
        <v>183</v>
      </c>
      <c r="F105" s="161" t="s">
        <v>183</v>
      </c>
      <c r="G105" s="161" t="s">
        <v>183</v>
      </c>
      <c r="H105" s="161" t="s">
        <v>183</v>
      </c>
      <c r="I105" s="161" t="s">
        <v>183</v>
      </c>
      <c r="J105" s="161" t="s">
        <v>183</v>
      </c>
      <c r="K105" s="161" t="s">
        <v>183</v>
      </c>
      <c r="L105" s="161" t="s">
        <v>183</v>
      </c>
      <c r="M105" s="161" t="s">
        <v>183</v>
      </c>
      <c r="N105" s="161" t="s">
        <v>183</v>
      </c>
      <c r="O105" s="136"/>
      <c r="P105" s="135"/>
      <c r="Q105" s="136"/>
      <c r="S105" s="144" t="s">
        <v>125</v>
      </c>
    </row>
    <row r="106" spans="1:19" x14ac:dyDescent="0.3">
      <c r="A106" s="143" t="s">
        <v>99</v>
      </c>
      <c r="B106" s="161" t="s">
        <v>87</v>
      </c>
      <c r="C106" s="161" t="s">
        <v>87</v>
      </c>
      <c r="D106" s="161" t="s">
        <v>87</v>
      </c>
      <c r="E106" s="161" t="s">
        <v>87</v>
      </c>
      <c r="F106" s="161" t="s">
        <v>87</v>
      </c>
      <c r="G106" s="161" t="s">
        <v>87</v>
      </c>
      <c r="H106" s="161" t="s">
        <v>87</v>
      </c>
      <c r="I106" s="161" t="s">
        <v>87</v>
      </c>
      <c r="J106" s="161" t="s">
        <v>87</v>
      </c>
      <c r="K106" s="161" t="s">
        <v>87</v>
      </c>
      <c r="L106" s="161" t="s">
        <v>87</v>
      </c>
      <c r="M106" s="161" t="s">
        <v>87</v>
      </c>
      <c r="N106" s="161" t="s">
        <v>87</v>
      </c>
      <c r="O106" s="136"/>
      <c r="P106" s="135" t="s">
        <v>6</v>
      </c>
      <c r="Q106" s="136"/>
      <c r="S106" s="143" t="s">
        <v>99</v>
      </c>
    </row>
    <row r="107" spans="1:19" x14ac:dyDescent="0.3">
      <c r="A107" s="143" t="s">
        <v>106</v>
      </c>
      <c r="B107" s="161" t="s">
        <v>87</v>
      </c>
      <c r="C107" s="161" t="s">
        <v>87</v>
      </c>
      <c r="D107" s="161" t="s">
        <v>87</v>
      </c>
      <c r="E107" s="161" t="s">
        <v>87</v>
      </c>
      <c r="F107" s="161" t="s">
        <v>87</v>
      </c>
      <c r="G107" s="161" t="s">
        <v>87</v>
      </c>
      <c r="H107" s="161" t="s">
        <v>87</v>
      </c>
      <c r="I107" s="161" t="s">
        <v>87</v>
      </c>
      <c r="J107" s="161" t="s">
        <v>87</v>
      </c>
      <c r="K107" s="161" t="s">
        <v>87</v>
      </c>
      <c r="L107" s="161" t="s">
        <v>87</v>
      </c>
      <c r="M107" s="161" t="s">
        <v>87</v>
      </c>
      <c r="N107" s="161" t="s">
        <v>87</v>
      </c>
      <c r="O107" s="136"/>
      <c r="P107" s="135" t="s">
        <v>6</v>
      </c>
      <c r="Q107" s="136"/>
      <c r="S107" s="143" t="s">
        <v>106</v>
      </c>
    </row>
    <row r="108" spans="1:19" x14ac:dyDescent="0.3">
      <c r="A108" s="143" t="s">
        <v>109</v>
      </c>
      <c r="B108" s="161" t="s">
        <v>87</v>
      </c>
      <c r="C108" s="161" t="s">
        <v>87</v>
      </c>
      <c r="D108" s="161" t="s">
        <v>87</v>
      </c>
      <c r="E108" s="161" t="s">
        <v>87</v>
      </c>
      <c r="F108" s="161" t="s">
        <v>87</v>
      </c>
      <c r="G108" s="161" t="s">
        <v>87</v>
      </c>
      <c r="H108" s="161" t="s">
        <v>87</v>
      </c>
      <c r="I108" s="161" t="s">
        <v>87</v>
      </c>
      <c r="J108" s="161" t="s">
        <v>87</v>
      </c>
      <c r="K108" s="161" t="s">
        <v>87</v>
      </c>
      <c r="L108" s="161" t="s">
        <v>87</v>
      </c>
      <c r="M108" s="161" t="s">
        <v>87</v>
      </c>
      <c r="N108" s="161" t="s">
        <v>87</v>
      </c>
      <c r="O108" s="136"/>
      <c r="P108" s="135" t="s">
        <v>6</v>
      </c>
      <c r="Q108" s="136"/>
      <c r="S108" s="143" t="s">
        <v>109</v>
      </c>
    </row>
    <row r="109" spans="1:19" x14ac:dyDescent="0.3">
      <c r="A109" s="143" t="s">
        <v>112</v>
      </c>
      <c r="B109" s="161" t="s">
        <v>87</v>
      </c>
      <c r="C109" s="161" t="s">
        <v>87</v>
      </c>
      <c r="D109" s="161" t="s">
        <v>87</v>
      </c>
      <c r="E109" s="161" t="s">
        <v>87</v>
      </c>
      <c r="F109" s="161" t="s">
        <v>87</v>
      </c>
      <c r="G109" s="161" t="s">
        <v>87</v>
      </c>
      <c r="H109" s="161" t="s">
        <v>87</v>
      </c>
      <c r="I109" s="161" t="s">
        <v>87</v>
      </c>
      <c r="J109" s="161" t="s">
        <v>87</v>
      </c>
      <c r="K109" s="161" t="s">
        <v>87</v>
      </c>
      <c r="L109" s="161" t="s">
        <v>87</v>
      </c>
      <c r="M109" s="161" t="s">
        <v>87</v>
      </c>
      <c r="N109" s="161" t="s">
        <v>87</v>
      </c>
      <c r="O109" s="136"/>
      <c r="P109" s="135" t="s">
        <v>6</v>
      </c>
      <c r="Q109" s="136"/>
      <c r="S109" s="143" t="s">
        <v>112</v>
      </c>
    </row>
    <row r="110" spans="1:19" x14ac:dyDescent="0.3">
      <c r="A110" s="143" t="s">
        <v>130</v>
      </c>
      <c r="B110" s="161" t="s">
        <v>183</v>
      </c>
      <c r="C110" s="161"/>
      <c r="D110" s="161" t="s">
        <v>183</v>
      </c>
      <c r="E110" s="161" t="s">
        <v>183</v>
      </c>
      <c r="F110" s="161" t="s">
        <v>183</v>
      </c>
      <c r="G110" s="161" t="s">
        <v>183</v>
      </c>
      <c r="H110" s="161" t="s">
        <v>183</v>
      </c>
      <c r="I110" s="161" t="s">
        <v>183</v>
      </c>
      <c r="J110" s="161" t="s">
        <v>183</v>
      </c>
      <c r="K110" s="161" t="s">
        <v>183</v>
      </c>
      <c r="L110" s="161" t="s">
        <v>183</v>
      </c>
      <c r="M110" s="161" t="s">
        <v>183</v>
      </c>
      <c r="N110" s="161" t="s">
        <v>183</v>
      </c>
      <c r="O110" s="136"/>
      <c r="P110" s="135"/>
      <c r="Q110" s="136"/>
      <c r="S110" s="144" t="s">
        <v>130</v>
      </c>
    </row>
    <row r="111" spans="1:19" x14ac:dyDescent="0.3">
      <c r="A111" s="143" t="s">
        <v>115</v>
      </c>
      <c r="B111" s="161" t="s">
        <v>87</v>
      </c>
      <c r="C111" s="161" t="s">
        <v>87</v>
      </c>
      <c r="D111" s="161" t="s">
        <v>87</v>
      </c>
      <c r="E111" s="161" t="s">
        <v>87</v>
      </c>
      <c r="F111" s="161" t="s">
        <v>87</v>
      </c>
      <c r="G111" s="161" t="s">
        <v>87</v>
      </c>
      <c r="H111" s="161" t="s">
        <v>87</v>
      </c>
      <c r="I111" s="161" t="s">
        <v>87</v>
      </c>
      <c r="J111" s="161" t="s">
        <v>87</v>
      </c>
      <c r="K111" s="161" t="s">
        <v>87</v>
      </c>
      <c r="L111" s="161" t="s">
        <v>87</v>
      </c>
      <c r="M111" s="161" t="s">
        <v>87</v>
      </c>
      <c r="N111" s="161" t="s">
        <v>87</v>
      </c>
      <c r="O111" s="136"/>
      <c r="P111" s="135" t="s">
        <v>6</v>
      </c>
      <c r="Q111" s="136"/>
      <c r="S111" s="143" t="s">
        <v>115</v>
      </c>
    </row>
    <row r="112" spans="1:19" x14ac:dyDescent="0.3">
      <c r="S112" s="143"/>
    </row>
    <row r="113" spans="1:19" x14ac:dyDescent="0.3">
      <c r="A113" s="145" t="s">
        <v>197</v>
      </c>
      <c r="B113" s="155" t="str">
        <f>$T$5</f>
        <v>-</v>
      </c>
      <c r="C113" s="155"/>
      <c r="D113" s="155" t="str">
        <f>$T$6</f>
        <v>-</v>
      </c>
      <c r="E113" s="155"/>
      <c r="F113" s="155" t="str">
        <f>$T$7</f>
        <v>-</v>
      </c>
      <c r="G113" s="155"/>
      <c r="H113" s="155" t="str">
        <f>$T$8</f>
        <v>-</v>
      </c>
      <c r="I113" s="155"/>
      <c r="J113" s="155" t="str">
        <f>$T$9</f>
        <v>-</v>
      </c>
      <c r="K113" s="155"/>
      <c r="L113" s="155" t="str">
        <f>$T$10</f>
        <v>-</v>
      </c>
      <c r="M113" s="155"/>
      <c r="N113" s="155" t="str">
        <f>$T$11</f>
        <v>-</v>
      </c>
      <c r="O113" s="2"/>
      <c r="P113" s="1" t="str">
        <f>$T$12</f>
        <v>-</v>
      </c>
      <c r="Q113" s="2"/>
      <c r="S113" s="145" t="s">
        <v>197</v>
      </c>
    </row>
    <row r="114" spans="1:19" x14ac:dyDescent="0.3">
      <c r="A114" s="144" t="s">
        <v>85</v>
      </c>
      <c r="B114" s="156" t="s">
        <v>87</v>
      </c>
      <c r="C114" s="156" t="s">
        <v>6</v>
      </c>
      <c r="D114" s="156" t="s">
        <v>87</v>
      </c>
      <c r="E114" s="156" t="s">
        <v>6</v>
      </c>
      <c r="F114" s="156" t="s">
        <v>6</v>
      </c>
      <c r="G114" s="156" t="s">
        <v>6</v>
      </c>
      <c r="H114" s="156" t="s">
        <v>6</v>
      </c>
      <c r="I114" s="156" t="s">
        <v>6</v>
      </c>
      <c r="J114" s="156" t="s">
        <v>6</v>
      </c>
      <c r="K114" s="156" t="s">
        <v>6</v>
      </c>
      <c r="L114" s="156" t="s">
        <v>6</v>
      </c>
      <c r="M114" s="156" t="s">
        <v>6</v>
      </c>
      <c r="N114" s="156" t="s">
        <v>6</v>
      </c>
      <c r="O114" s="138"/>
      <c r="P114" s="137" t="s">
        <v>6</v>
      </c>
      <c r="Q114" s="138"/>
      <c r="R114" t="s">
        <v>252</v>
      </c>
      <c r="S114" s="144" t="s">
        <v>85</v>
      </c>
    </row>
    <row r="115" spans="1:19" x14ac:dyDescent="0.3">
      <c r="A115" s="144" t="s">
        <v>90</v>
      </c>
      <c r="B115" s="156" t="s">
        <v>6</v>
      </c>
      <c r="C115" s="156" t="s">
        <v>6</v>
      </c>
      <c r="D115" s="156" t="s">
        <v>6</v>
      </c>
      <c r="E115" s="156" t="s">
        <v>6</v>
      </c>
      <c r="F115" s="156" t="s">
        <v>6</v>
      </c>
      <c r="G115" s="156" t="s">
        <v>6</v>
      </c>
      <c r="H115" s="156" t="s">
        <v>6</v>
      </c>
      <c r="I115" s="156" t="s">
        <v>6</v>
      </c>
      <c r="J115" s="156" t="s">
        <v>6</v>
      </c>
      <c r="K115" s="156" t="s">
        <v>6</v>
      </c>
      <c r="L115" s="156" t="s">
        <v>6</v>
      </c>
      <c r="M115" s="156" t="s">
        <v>6</v>
      </c>
      <c r="N115" s="156" t="s">
        <v>6</v>
      </c>
      <c r="O115" s="138"/>
      <c r="P115" s="137" t="s">
        <v>6</v>
      </c>
      <c r="Q115" s="138"/>
      <c r="S115" s="144" t="s">
        <v>90</v>
      </c>
    </row>
    <row r="116" spans="1:19" x14ac:dyDescent="0.3">
      <c r="A116" s="144" t="s">
        <v>137</v>
      </c>
      <c r="B116" s="156" t="s">
        <v>6</v>
      </c>
      <c r="C116" s="156" t="s">
        <v>6</v>
      </c>
      <c r="D116" s="156" t="s">
        <v>87</v>
      </c>
      <c r="E116" s="156" t="s">
        <v>6</v>
      </c>
      <c r="F116" s="156" t="s">
        <v>6</v>
      </c>
      <c r="G116" s="156" t="s">
        <v>6</v>
      </c>
      <c r="H116" s="156" t="s">
        <v>6</v>
      </c>
      <c r="I116" s="156" t="s">
        <v>6</v>
      </c>
      <c r="J116" s="156" t="s">
        <v>6</v>
      </c>
      <c r="K116" s="156" t="s">
        <v>6</v>
      </c>
      <c r="L116" s="156" t="s">
        <v>6</v>
      </c>
      <c r="M116" s="156" t="s">
        <v>6</v>
      </c>
      <c r="N116" s="156" t="s">
        <v>6</v>
      </c>
      <c r="O116" s="138"/>
      <c r="P116" s="137" t="s">
        <v>6</v>
      </c>
      <c r="Q116" s="138"/>
      <c r="S116" s="144" t="s">
        <v>137</v>
      </c>
    </row>
    <row r="117" spans="1:19" x14ac:dyDescent="0.3">
      <c r="A117" s="144" t="s">
        <v>93</v>
      </c>
      <c r="B117" s="156" t="s">
        <v>87</v>
      </c>
      <c r="C117" s="156" t="s">
        <v>6</v>
      </c>
      <c r="D117" s="156" t="s">
        <v>6</v>
      </c>
      <c r="E117" s="156" t="s">
        <v>6</v>
      </c>
      <c r="F117" s="156" t="s">
        <v>6</v>
      </c>
      <c r="G117" s="156" t="s">
        <v>6</v>
      </c>
      <c r="H117" s="156" t="s">
        <v>6</v>
      </c>
      <c r="I117" s="156" t="s">
        <v>6</v>
      </c>
      <c r="J117" s="156" t="s">
        <v>6</v>
      </c>
      <c r="K117" s="156" t="s">
        <v>6</v>
      </c>
      <c r="L117" s="156" t="s">
        <v>6</v>
      </c>
      <c r="M117" s="156" t="s">
        <v>6</v>
      </c>
      <c r="N117" s="156" t="s">
        <v>6</v>
      </c>
      <c r="O117" s="138"/>
      <c r="P117" s="137" t="s">
        <v>6</v>
      </c>
      <c r="Q117" s="138"/>
      <c r="S117" s="144" t="s">
        <v>93</v>
      </c>
    </row>
    <row r="118" spans="1:19" x14ac:dyDescent="0.3">
      <c r="A118" s="144" t="s">
        <v>96</v>
      </c>
      <c r="B118" s="156" t="s">
        <v>87</v>
      </c>
      <c r="C118" s="156" t="s">
        <v>6</v>
      </c>
      <c r="D118" s="156" t="s">
        <v>6</v>
      </c>
      <c r="E118" s="156" t="s">
        <v>6</v>
      </c>
      <c r="F118" s="156" t="s">
        <v>6</v>
      </c>
      <c r="G118" s="156" t="s">
        <v>6</v>
      </c>
      <c r="H118" s="156" t="s">
        <v>6</v>
      </c>
      <c r="I118" s="156" t="s">
        <v>6</v>
      </c>
      <c r="J118" s="156" t="s">
        <v>6</v>
      </c>
      <c r="K118" s="156" t="s">
        <v>6</v>
      </c>
      <c r="L118" s="156" t="s">
        <v>6</v>
      </c>
      <c r="M118" s="156" t="s">
        <v>6</v>
      </c>
      <c r="N118" s="156" t="s">
        <v>6</v>
      </c>
      <c r="O118" s="138"/>
      <c r="P118" s="137" t="s">
        <v>6</v>
      </c>
      <c r="Q118" s="138"/>
      <c r="S118" s="144" t="s">
        <v>96</v>
      </c>
    </row>
    <row r="119" spans="1:19" x14ac:dyDescent="0.3">
      <c r="A119" s="144" t="s">
        <v>140</v>
      </c>
      <c r="B119" s="156" t="s">
        <v>87</v>
      </c>
      <c r="C119" s="156" t="s">
        <v>6</v>
      </c>
      <c r="D119" s="156" t="s">
        <v>87</v>
      </c>
      <c r="E119" s="156" t="s">
        <v>6</v>
      </c>
      <c r="F119" s="156" t="s">
        <v>6</v>
      </c>
      <c r="G119" s="156" t="s">
        <v>6</v>
      </c>
      <c r="H119" s="156" t="s">
        <v>6</v>
      </c>
      <c r="I119" s="156" t="s">
        <v>6</v>
      </c>
      <c r="J119" s="156" t="s">
        <v>6</v>
      </c>
      <c r="K119" s="156" t="s">
        <v>6</v>
      </c>
      <c r="L119" s="156" t="s">
        <v>6</v>
      </c>
      <c r="M119" s="156" t="s">
        <v>6</v>
      </c>
      <c r="N119" s="156" t="s">
        <v>6</v>
      </c>
      <c r="O119" s="138"/>
      <c r="P119" s="137" t="s">
        <v>6</v>
      </c>
      <c r="Q119" s="138"/>
      <c r="S119" s="144" t="s">
        <v>140</v>
      </c>
    </row>
    <row r="120" spans="1:19" x14ac:dyDescent="0.3">
      <c r="A120" s="144" t="s">
        <v>382</v>
      </c>
      <c r="B120" s="156" t="s">
        <v>87</v>
      </c>
      <c r="C120" s="156"/>
      <c r="D120" s="156" t="s">
        <v>87</v>
      </c>
      <c r="E120" s="156"/>
      <c r="F120" s="156" t="s">
        <v>87</v>
      </c>
      <c r="G120" s="156"/>
      <c r="H120" s="156" t="s">
        <v>87</v>
      </c>
      <c r="I120" s="156"/>
      <c r="J120" s="156" t="s">
        <v>87</v>
      </c>
      <c r="K120" s="156"/>
      <c r="L120" s="156" t="s">
        <v>87</v>
      </c>
      <c r="M120" s="156"/>
      <c r="N120" s="156" t="s">
        <v>87</v>
      </c>
      <c r="O120" s="138"/>
      <c r="P120" s="137"/>
      <c r="Q120" s="138"/>
      <c r="S120" s="144" t="s">
        <v>382</v>
      </c>
    </row>
    <row r="121" spans="1:19" x14ac:dyDescent="0.3">
      <c r="A121" s="144" t="s">
        <v>125</v>
      </c>
      <c r="B121" s="156" t="s">
        <v>6</v>
      </c>
      <c r="C121" s="156" t="s">
        <v>6</v>
      </c>
      <c r="D121" s="156" t="s">
        <v>6</v>
      </c>
      <c r="E121" s="156" t="s">
        <v>6</v>
      </c>
      <c r="F121" s="156" t="s">
        <v>6</v>
      </c>
      <c r="G121" s="156" t="s">
        <v>6</v>
      </c>
      <c r="H121" s="156" t="s">
        <v>6</v>
      </c>
      <c r="I121" s="156" t="s">
        <v>6</v>
      </c>
      <c r="J121" s="156" t="s">
        <v>6</v>
      </c>
      <c r="K121" s="156" t="s">
        <v>6</v>
      </c>
      <c r="L121" s="156" t="s">
        <v>6</v>
      </c>
      <c r="M121" s="156" t="s">
        <v>6</v>
      </c>
      <c r="N121" s="156" t="s">
        <v>6</v>
      </c>
      <c r="O121" s="138"/>
      <c r="P121" s="137" t="s">
        <v>6</v>
      </c>
      <c r="Q121" s="138"/>
      <c r="S121" s="144" t="s">
        <v>125</v>
      </c>
    </row>
    <row r="122" spans="1:19" x14ac:dyDescent="0.3">
      <c r="A122" s="143" t="s">
        <v>99</v>
      </c>
      <c r="B122" s="156" t="s">
        <v>6</v>
      </c>
      <c r="C122" s="156" t="s">
        <v>6</v>
      </c>
      <c r="D122" s="156" t="s">
        <v>6</v>
      </c>
      <c r="E122" s="156" t="s">
        <v>6</v>
      </c>
      <c r="F122" s="156" t="s">
        <v>6</v>
      </c>
      <c r="G122" s="156" t="s">
        <v>6</v>
      </c>
      <c r="H122" s="156" t="s">
        <v>6</v>
      </c>
      <c r="I122" s="156" t="s">
        <v>6</v>
      </c>
      <c r="J122" s="156" t="s">
        <v>6</v>
      </c>
      <c r="K122" s="156" t="s">
        <v>6</v>
      </c>
      <c r="L122" s="156" t="s">
        <v>6</v>
      </c>
      <c r="M122" s="156" t="s">
        <v>6</v>
      </c>
      <c r="N122" s="156" t="s">
        <v>6</v>
      </c>
      <c r="O122" s="138"/>
      <c r="P122" s="137" t="s">
        <v>6</v>
      </c>
      <c r="Q122" s="138"/>
      <c r="S122" s="143" t="s">
        <v>99</v>
      </c>
    </row>
    <row r="123" spans="1:19" x14ac:dyDescent="0.3">
      <c r="A123" s="143" t="s">
        <v>106</v>
      </c>
      <c r="B123" s="156" t="s">
        <v>6</v>
      </c>
      <c r="C123" s="156" t="s">
        <v>6</v>
      </c>
      <c r="D123" s="156" t="s">
        <v>6</v>
      </c>
      <c r="E123" s="156" t="s">
        <v>6</v>
      </c>
      <c r="F123" s="156" t="s">
        <v>6</v>
      </c>
      <c r="G123" s="156" t="s">
        <v>6</v>
      </c>
      <c r="H123" s="156" t="s">
        <v>6</v>
      </c>
      <c r="I123" s="156" t="s">
        <v>6</v>
      </c>
      <c r="J123" s="156" t="s">
        <v>6</v>
      </c>
      <c r="K123" s="156" t="s">
        <v>6</v>
      </c>
      <c r="L123" s="156" t="s">
        <v>6</v>
      </c>
      <c r="M123" s="156" t="s">
        <v>6</v>
      </c>
      <c r="N123" s="156" t="s">
        <v>6</v>
      </c>
      <c r="O123" s="138"/>
      <c r="P123" s="137" t="s">
        <v>6</v>
      </c>
      <c r="Q123" s="138"/>
      <c r="S123" s="143" t="s">
        <v>106</v>
      </c>
    </row>
    <row r="124" spans="1:19" x14ac:dyDescent="0.3">
      <c r="A124" s="143" t="s">
        <v>135</v>
      </c>
      <c r="B124" s="156" t="s">
        <v>6</v>
      </c>
      <c r="C124" s="156" t="s">
        <v>6</v>
      </c>
      <c r="D124" s="156" t="s">
        <v>6</v>
      </c>
      <c r="E124" s="156" t="s">
        <v>6</v>
      </c>
      <c r="F124" s="156" t="s">
        <v>6</v>
      </c>
      <c r="G124" s="156" t="s">
        <v>6</v>
      </c>
      <c r="H124" s="156" t="s">
        <v>6</v>
      </c>
      <c r="I124" s="156" t="s">
        <v>6</v>
      </c>
      <c r="J124" s="156" t="s">
        <v>6</v>
      </c>
      <c r="K124" s="156" t="s">
        <v>6</v>
      </c>
      <c r="L124" s="156" t="s">
        <v>6</v>
      </c>
      <c r="M124" s="156" t="s">
        <v>6</v>
      </c>
      <c r="N124" s="156" t="s">
        <v>6</v>
      </c>
      <c r="O124" s="138"/>
      <c r="P124" s="137" t="s">
        <v>6</v>
      </c>
      <c r="Q124" s="138"/>
      <c r="S124" s="143" t="s">
        <v>135</v>
      </c>
    </row>
    <row r="125" spans="1:19" x14ac:dyDescent="0.3">
      <c r="A125" s="143" t="s">
        <v>109</v>
      </c>
      <c r="B125" s="156" t="s">
        <v>6</v>
      </c>
      <c r="C125" s="156" t="s">
        <v>6</v>
      </c>
      <c r="D125" s="156" t="s">
        <v>6</v>
      </c>
      <c r="E125" s="156" t="s">
        <v>6</v>
      </c>
      <c r="F125" s="156" t="s">
        <v>6</v>
      </c>
      <c r="G125" s="156" t="s">
        <v>6</v>
      </c>
      <c r="H125" s="156" t="s">
        <v>6</v>
      </c>
      <c r="I125" s="156" t="s">
        <v>6</v>
      </c>
      <c r="J125" s="156" t="s">
        <v>6</v>
      </c>
      <c r="K125" s="156" t="s">
        <v>6</v>
      </c>
      <c r="L125" s="156" t="s">
        <v>6</v>
      </c>
      <c r="M125" s="156" t="s">
        <v>6</v>
      </c>
      <c r="N125" s="156" t="s">
        <v>6</v>
      </c>
      <c r="O125" s="138"/>
      <c r="P125" s="137" t="s">
        <v>6</v>
      </c>
      <c r="Q125" s="138"/>
      <c r="S125" s="143" t="s">
        <v>109</v>
      </c>
    </row>
    <row r="126" spans="1:19" x14ac:dyDescent="0.3">
      <c r="A126" s="143" t="s">
        <v>112</v>
      </c>
      <c r="B126" s="156" t="s">
        <v>6</v>
      </c>
      <c r="C126" s="156" t="s">
        <v>6</v>
      </c>
      <c r="D126" s="156" t="s">
        <v>6</v>
      </c>
      <c r="E126" s="156" t="s">
        <v>6</v>
      </c>
      <c r="F126" s="156" t="s">
        <v>6</v>
      </c>
      <c r="G126" s="156" t="s">
        <v>6</v>
      </c>
      <c r="H126" s="156" t="s">
        <v>6</v>
      </c>
      <c r="I126" s="156" t="s">
        <v>6</v>
      </c>
      <c r="J126" s="156" t="s">
        <v>6</v>
      </c>
      <c r="K126" s="156" t="s">
        <v>6</v>
      </c>
      <c r="L126" s="156" t="s">
        <v>6</v>
      </c>
      <c r="M126" s="156" t="s">
        <v>6</v>
      </c>
      <c r="N126" s="156" t="s">
        <v>6</v>
      </c>
      <c r="O126" s="138"/>
      <c r="P126" s="137" t="s">
        <v>6</v>
      </c>
      <c r="Q126" s="138"/>
      <c r="S126" s="143" t="s">
        <v>112</v>
      </c>
    </row>
    <row r="127" spans="1:19" x14ac:dyDescent="0.3">
      <c r="A127" s="143" t="s">
        <v>130</v>
      </c>
      <c r="B127" s="156" t="s">
        <v>6</v>
      </c>
      <c r="C127" s="156" t="s">
        <v>6</v>
      </c>
      <c r="D127" s="156" t="s">
        <v>6</v>
      </c>
      <c r="E127" s="156" t="s">
        <v>6</v>
      </c>
      <c r="F127" s="156" t="s">
        <v>6</v>
      </c>
      <c r="G127" s="156" t="s">
        <v>6</v>
      </c>
      <c r="H127" s="156" t="s">
        <v>6</v>
      </c>
      <c r="I127" s="156" t="s">
        <v>6</v>
      </c>
      <c r="J127" s="156" t="s">
        <v>6</v>
      </c>
      <c r="K127" s="156" t="s">
        <v>6</v>
      </c>
      <c r="L127" s="156" t="s">
        <v>6</v>
      </c>
      <c r="M127" s="156" t="s">
        <v>6</v>
      </c>
      <c r="N127" s="156" t="s">
        <v>6</v>
      </c>
      <c r="O127" s="138"/>
      <c r="P127" s="137" t="s">
        <v>6</v>
      </c>
      <c r="Q127" s="138"/>
      <c r="S127" s="143" t="s">
        <v>130</v>
      </c>
    </row>
    <row r="128" spans="1:19" x14ac:dyDescent="0.3">
      <c r="A128" s="143" t="s">
        <v>115</v>
      </c>
      <c r="B128" s="156" t="s">
        <v>6</v>
      </c>
      <c r="C128" s="156" t="s">
        <v>6</v>
      </c>
      <c r="D128" s="156" t="s">
        <v>6</v>
      </c>
      <c r="E128" s="156" t="s">
        <v>6</v>
      </c>
      <c r="F128" s="156" t="s">
        <v>6</v>
      </c>
      <c r="G128" s="156" t="s">
        <v>6</v>
      </c>
      <c r="H128" s="156" t="s">
        <v>6</v>
      </c>
      <c r="I128" s="156" t="s">
        <v>6</v>
      </c>
      <c r="J128" s="156" t="s">
        <v>6</v>
      </c>
      <c r="K128" s="156" t="s">
        <v>6</v>
      </c>
      <c r="L128" s="156" t="s">
        <v>6</v>
      </c>
      <c r="M128" s="156" t="s">
        <v>6</v>
      </c>
      <c r="N128" s="156" t="s">
        <v>6</v>
      </c>
      <c r="O128" s="138"/>
      <c r="P128" s="137" t="s">
        <v>6</v>
      </c>
      <c r="Q128" s="138"/>
      <c r="S128" s="143" t="s">
        <v>115</v>
      </c>
    </row>
    <row r="129" spans="1:19" x14ac:dyDescent="0.3">
      <c r="A129" s="143" t="s">
        <v>118</v>
      </c>
      <c r="B129" s="157" t="str">
        <f>$T$5</f>
        <v>-</v>
      </c>
      <c r="C129" s="157"/>
      <c r="D129" s="157" t="str">
        <f>$T$6</f>
        <v>-</v>
      </c>
      <c r="E129" s="157"/>
      <c r="F129" s="157" t="str">
        <f>$T$7</f>
        <v>-</v>
      </c>
      <c r="G129" s="157"/>
      <c r="H129" s="157" t="str">
        <f>$T$8</f>
        <v>-</v>
      </c>
      <c r="I129" s="157"/>
      <c r="J129" s="157" t="str">
        <f>$T$9</f>
        <v>-</v>
      </c>
      <c r="K129" s="157"/>
      <c r="L129" s="157" t="str">
        <f>$T$10</f>
        <v>-</v>
      </c>
      <c r="M129" s="157"/>
      <c r="N129" s="157" t="str">
        <f>$T$11</f>
        <v>-</v>
      </c>
      <c r="O129" s="2"/>
      <c r="P129" s="1" t="str">
        <f>$T$12</f>
        <v>-</v>
      </c>
      <c r="Q129" s="132"/>
      <c r="S129" s="143" t="s">
        <v>118</v>
      </c>
    </row>
    <row r="130" spans="1:19" x14ac:dyDescent="0.3">
      <c r="B130" s="155" t="s">
        <v>182</v>
      </c>
      <c r="D130" s="155" t="s">
        <v>182</v>
      </c>
      <c r="F130" s="155" t="s">
        <v>182</v>
      </c>
      <c r="H130" s="155" t="s">
        <v>182</v>
      </c>
      <c r="J130" s="155" t="s">
        <v>182</v>
      </c>
      <c r="L130" s="155" t="s">
        <v>182</v>
      </c>
      <c r="N130" s="155" t="s">
        <v>182</v>
      </c>
      <c r="O130" s="5"/>
      <c r="P130" s="1" t="s">
        <v>182</v>
      </c>
      <c r="Q130" s="5"/>
      <c r="R130" t="s">
        <v>253</v>
      </c>
      <c r="S130" s="143"/>
    </row>
    <row r="131" spans="1:19" x14ac:dyDescent="0.3">
      <c r="A131" s="144" t="s">
        <v>85</v>
      </c>
      <c r="B131" s="156" t="s">
        <v>87</v>
      </c>
      <c r="C131" s="156" t="s">
        <v>87</v>
      </c>
      <c r="D131" s="156" t="s">
        <v>87</v>
      </c>
      <c r="E131" s="156" t="s">
        <v>87</v>
      </c>
      <c r="F131" s="156" t="s">
        <v>87</v>
      </c>
      <c r="G131" s="156" t="s">
        <v>87</v>
      </c>
      <c r="H131" s="156" t="s">
        <v>87</v>
      </c>
      <c r="I131" s="156" t="s">
        <v>87</v>
      </c>
      <c r="J131" s="156" t="s">
        <v>87</v>
      </c>
      <c r="K131" s="156" t="s">
        <v>87</v>
      </c>
      <c r="L131" s="156" t="s">
        <v>87</v>
      </c>
      <c r="M131" s="156" t="s">
        <v>87</v>
      </c>
      <c r="N131" s="156" t="s">
        <v>87</v>
      </c>
      <c r="O131" s="138"/>
      <c r="P131" s="137" t="s">
        <v>6</v>
      </c>
      <c r="Q131" s="138"/>
      <c r="S131" s="144" t="s">
        <v>85</v>
      </c>
    </row>
    <row r="132" spans="1:19" x14ac:dyDescent="0.3">
      <c r="A132" s="144" t="s">
        <v>90</v>
      </c>
      <c r="B132" s="156" t="s">
        <v>87</v>
      </c>
      <c r="C132" s="156" t="s">
        <v>87</v>
      </c>
      <c r="D132" s="156" t="s">
        <v>87</v>
      </c>
      <c r="E132" s="156" t="s">
        <v>87</v>
      </c>
      <c r="F132" s="156" t="s">
        <v>87</v>
      </c>
      <c r="G132" s="156" t="s">
        <v>87</v>
      </c>
      <c r="H132" s="156" t="s">
        <v>87</v>
      </c>
      <c r="I132" s="156" t="s">
        <v>87</v>
      </c>
      <c r="J132" s="156" t="s">
        <v>87</v>
      </c>
      <c r="K132" s="156" t="s">
        <v>87</v>
      </c>
      <c r="L132" s="156" t="s">
        <v>87</v>
      </c>
      <c r="M132" s="156" t="s">
        <v>87</v>
      </c>
      <c r="N132" s="156" t="s">
        <v>87</v>
      </c>
      <c r="O132" s="138"/>
      <c r="P132" s="137" t="s">
        <v>6</v>
      </c>
      <c r="Q132" s="138"/>
      <c r="S132" s="144" t="s">
        <v>90</v>
      </c>
    </row>
    <row r="133" spans="1:19" x14ac:dyDescent="0.3">
      <c r="A133" s="144" t="s">
        <v>137</v>
      </c>
      <c r="B133" s="156" t="s">
        <v>6</v>
      </c>
      <c r="C133" s="156" t="s">
        <v>87</v>
      </c>
      <c r="D133" s="156" t="s">
        <v>87</v>
      </c>
      <c r="E133" s="156" t="s">
        <v>87</v>
      </c>
      <c r="F133" s="156" t="s">
        <v>87</v>
      </c>
      <c r="G133" s="156" t="s">
        <v>87</v>
      </c>
      <c r="H133" s="156" t="s">
        <v>87</v>
      </c>
      <c r="I133" s="156" t="s">
        <v>87</v>
      </c>
      <c r="J133" s="156" t="s">
        <v>87</v>
      </c>
      <c r="K133" s="156" t="s">
        <v>87</v>
      </c>
      <c r="L133" s="156" t="s">
        <v>87</v>
      </c>
      <c r="M133" s="156" t="s">
        <v>87</v>
      </c>
      <c r="N133" s="156" t="s">
        <v>87</v>
      </c>
      <c r="O133" s="138"/>
      <c r="P133" s="137" t="s">
        <v>6</v>
      </c>
      <c r="Q133" s="138"/>
      <c r="S133" s="144" t="s">
        <v>137</v>
      </c>
    </row>
    <row r="134" spans="1:19" x14ac:dyDescent="0.3">
      <c r="A134" s="144" t="s">
        <v>93</v>
      </c>
      <c r="B134" s="156" t="s">
        <v>87</v>
      </c>
      <c r="C134" s="156" t="s">
        <v>87</v>
      </c>
      <c r="D134" s="156" t="s">
        <v>87</v>
      </c>
      <c r="E134" s="156" t="s">
        <v>87</v>
      </c>
      <c r="F134" s="156" t="s">
        <v>87</v>
      </c>
      <c r="G134" s="156" t="s">
        <v>87</v>
      </c>
      <c r="H134" s="156" t="s">
        <v>87</v>
      </c>
      <c r="I134" s="156" t="s">
        <v>87</v>
      </c>
      <c r="J134" s="156" t="s">
        <v>87</v>
      </c>
      <c r="K134" s="156" t="s">
        <v>87</v>
      </c>
      <c r="L134" s="156" t="s">
        <v>87</v>
      </c>
      <c r="M134" s="156" t="s">
        <v>87</v>
      </c>
      <c r="N134" s="156" t="s">
        <v>87</v>
      </c>
      <c r="O134" s="138"/>
      <c r="P134" s="137" t="s">
        <v>6</v>
      </c>
      <c r="Q134" s="138"/>
      <c r="S134" s="144" t="s">
        <v>93</v>
      </c>
    </row>
    <row r="135" spans="1:19" x14ac:dyDescent="0.3">
      <c r="A135" s="144" t="s">
        <v>96</v>
      </c>
      <c r="B135" s="156" t="s">
        <v>87</v>
      </c>
      <c r="C135" s="156" t="s">
        <v>87</v>
      </c>
      <c r="D135" s="156" t="s">
        <v>87</v>
      </c>
      <c r="E135" s="156" t="s">
        <v>87</v>
      </c>
      <c r="F135" s="156" t="s">
        <v>87</v>
      </c>
      <c r="G135" s="156" t="s">
        <v>87</v>
      </c>
      <c r="H135" s="156" t="s">
        <v>87</v>
      </c>
      <c r="I135" s="156" t="s">
        <v>87</v>
      </c>
      <c r="J135" s="156" t="s">
        <v>87</v>
      </c>
      <c r="K135" s="156" t="s">
        <v>87</v>
      </c>
      <c r="L135" s="156" t="s">
        <v>87</v>
      </c>
      <c r="M135" s="156" t="s">
        <v>87</v>
      </c>
      <c r="N135" s="156" t="s">
        <v>87</v>
      </c>
      <c r="O135" s="138"/>
      <c r="P135" s="137" t="s">
        <v>6</v>
      </c>
      <c r="Q135" s="138"/>
      <c r="S135" s="144" t="s">
        <v>96</v>
      </c>
    </row>
    <row r="136" spans="1:19" x14ac:dyDescent="0.3">
      <c r="A136" s="144" t="s">
        <v>140</v>
      </c>
      <c r="B136" s="156" t="s">
        <v>87</v>
      </c>
      <c r="C136" s="156" t="s">
        <v>87</v>
      </c>
      <c r="D136" s="156" t="s">
        <v>87</v>
      </c>
      <c r="E136" s="156" t="s">
        <v>87</v>
      </c>
      <c r="F136" s="156" t="s">
        <v>87</v>
      </c>
      <c r="G136" s="156" t="s">
        <v>87</v>
      </c>
      <c r="H136" s="156" t="s">
        <v>87</v>
      </c>
      <c r="I136" s="156" t="s">
        <v>87</v>
      </c>
      <c r="J136" s="156" t="s">
        <v>87</v>
      </c>
      <c r="K136" s="156" t="s">
        <v>87</v>
      </c>
      <c r="L136" s="156" t="s">
        <v>87</v>
      </c>
      <c r="M136" s="156" t="s">
        <v>87</v>
      </c>
      <c r="N136" s="156" t="s">
        <v>87</v>
      </c>
      <c r="O136" s="138"/>
      <c r="P136" s="137" t="s">
        <v>6</v>
      </c>
      <c r="Q136" s="138"/>
      <c r="S136" s="144" t="s">
        <v>140</v>
      </c>
    </row>
    <row r="137" spans="1:19" x14ac:dyDescent="0.3">
      <c r="A137" s="144" t="s">
        <v>382</v>
      </c>
      <c r="B137" s="156" t="s">
        <v>87</v>
      </c>
      <c r="C137" s="156"/>
      <c r="D137" s="156" t="s">
        <v>87</v>
      </c>
      <c r="E137" s="156"/>
      <c r="F137" s="156" t="s">
        <v>87</v>
      </c>
      <c r="G137" s="156"/>
      <c r="H137" s="156" t="s">
        <v>87</v>
      </c>
      <c r="I137" s="156"/>
      <c r="J137" s="156" t="s">
        <v>87</v>
      </c>
      <c r="K137" s="156"/>
      <c r="L137" s="156" t="s">
        <v>87</v>
      </c>
      <c r="M137" s="156"/>
      <c r="N137" s="156" t="s">
        <v>87</v>
      </c>
      <c r="O137" s="138"/>
      <c r="P137" s="137"/>
      <c r="Q137" s="138"/>
      <c r="S137" s="144" t="s">
        <v>382</v>
      </c>
    </row>
    <row r="138" spans="1:19" x14ac:dyDescent="0.3">
      <c r="A138" s="144" t="s">
        <v>125</v>
      </c>
      <c r="B138" s="156" t="s">
        <v>183</v>
      </c>
      <c r="C138" s="156"/>
      <c r="D138" s="156" t="s">
        <v>183</v>
      </c>
      <c r="E138" s="156" t="s">
        <v>183</v>
      </c>
      <c r="F138" s="156" t="s">
        <v>183</v>
      </c>
      <c r="G138" s="156" t="s">
        <v>183</v>
      </c>
      <c r="H138" s="156" t="s">
        <v>183</v>
      </c>
      <c r="I138" s="156" t="s">
        <v>183</v>
      </c>
      <c r="J138" s="156" t="s">
        <v>183</v>
      </c>
      <c r="K138" s="156" t="s">
        <v>183</v>
      </c>
      <c r="L138" s="156" t="s">
        <v>183</v>
      </c>
      <c r="M138" s="156" t="s">
        <v>183</v>
      </c>
      <c r="N138" s="156" t="s">
        <v>183</v>
      </c>
      <c r="O138" s="138"/>
      <c r="P138" s="137"/>
      <c r="Q138" s="138"/>
      <c r="S138" s="144" t="s">
        <v>125</v>
      </c>
    </row>
    <row r="139" spans="1:19" x14ac:dyDescent="0.3">
      <c r="A139" s="143" t="s">
        <v>99</v>
      </c>
      <c r="B139" s="156"/>
      <c r="C139" s="156" t="s">
        <v>87</v>
      </c>
      <c r="D139" s="156" t="s">
        <v>87</v>
      </c>
      <c r="E139" s="156" t="s">
        <v>87</v>
      </c>
      <c r="F139" s="156" t="s">
        <v>87</v>
      </c>
      <c r="G139" s="156" t="s">
        <v>87</v>
      </c>
      <c r="H139" s="156" t="s">
        <v>87</v>
      </c>
      <c r="I139" s="156" t="s">
        <v>87</v>
      </c>
      <c r="J139" s="156" t="s">
        <v>87</v>
      </c>
      <c r="K139" s="156" t="s">
        <v>87</v>
      </c>
      <c r="L139" s="156" t="s">
        <v>87</v>
      </c>
      <c r="M139" s="156" t="s">
        <v>87</v>
      </c>
      <c r="N139" s="156" t="s">
        <v>87</v>
      </c>
      <c r="O139" s="138"/>
      <c r="P139" s="137" t="s">
        <v>6</v>
      </c>
      <c r="Q139" s="138"/>
      <c r="S139" s="143" t="s">
        <v>99</v>
      </c>
    </row>
    <row r="140" spans="1:19" x14ac:dyDescent="0.3">
      <c r="A140" s="143" t="s">
        <v>106</v>
      </c>
      <c r="B140" s="156"/>
      <c r="C140" s="156" t="s">
        <v>87</v>
      </c>
      <c r="D140" s="156" t="s">
        <v>87</v>
      </c>
      <c r="E140" s="156" t="s">
        <v>87</v>
      </c>
      <c r="F140" s="156" t="s">
        <v>87</v>
      </c>
      <c r="G140" s="156" t="s">
        <v>87</v>
      </c>
      <c r="H140" s="156" t="s">
        <v>87</v>
      </c>
      <c r="I140" s="156" t="s">
        <v>87</v>
      </c>
      <c r="J140" s="156" t="s">
        <v>87</v>
      </c>
      <c r="K140" s="156" t="s">
        <v>87</v>
      </c>
      <c r="L140" s="156" t="s">
        <v>87</v>
      </c>
      <c r="M140" s="156" t="s">
        <v>87</v>
      </c>
      <c r="N140" s="156" t="s">
        <v>87</v>
      </c>
      <c r="O140" s="138"/>
      <c r="P140" s="137" t="s">
        <v>6</v>
      </c>
      <c r="Q140" s="138"/>
      <c r="S140" s="143" t="s">
        <v>106</v>
      </c>
    </row>
    <row r="141" spans="1:19" x14ac:dyDescent="0.3">
      <c r="A141" s="143" t="s">
        <v>135</v>
      </c>
      <c r="B141" s="156" t="s">
        <v>183</v>
      </c>
      <c r="C141" s="156" t="s">
        <v>183</v>
      </c>
      <c r="D141" s="156" t="s">
        <v>183</v>
      </c>
      <c r="E141" s="156" t="s">
        <v>183</v>
      </c>
      <c r="F141" s="156" t="s">
        <v>183</v>
      </c>
      <c r="G141" s="156" t="s">
        <v>183</v>
      </c>
      <c r="H141" s="156" t="s">
        <v>183</v>
      </c>
      <c r="I141" s="156" t="s">
        <v>183</v>
      </c>
      <c r="J141" s="156" t="s">
        <v>183</v>
      </c>
      <c r="K141" s="156" t="s">
        <v>183</v>
      </c>
      <c r="L141" s="156" t="s">
        <v>183</v>
      </c>
      <c r="M141" s="156" t="s">
        <v>183</v>
      </c>
      <c r="N141" s="156" t="s">
        <v>183</v>
      </c>
      <c r="O141" s="138"/>
      <c r="P141" s="137"/>
      <c r="Q141" s="138"/>
      <c r="S141" s="144" t="s">
        <v>135</v>
      </c>
    </row>
    <row r="142" spans="1:19" x14ac:dyDescent="0.3">
      <c r="A142" s="143" t="s">
        <v>109</v>
      </c>
      <c r="B142" s="156"/>
      <c r="C142" s="156" t="s">
        <v>87</v>
      </c>
      <c r="D142" s="156" t="s">
        <v>87</v>
      </c>
      <c r="E142" s="156" t="s">
        <v>87</v>
      </c>
      <c r="F142" s="156" t="s">
        <v>87</v>
      </c>
      <c r="G142" s="156" t="s">
        <v>87</v>
      </c>
      <c r="H142" s="156" t="s">
        <v>87</v>
      </c>
      <c r="I142" s="156" t="s">
        <v>87</v>
      </c>
      <c r="J142" s="156" t="s">
        <v>87</v>
      </c>
      <c r="K142" s="156" t="s">
        <v>87</v>
      </c>
      <c r="L142" s="156" t="s">
        <v>87</v>
      </c>
      <c r="M142" s="156" t="s">
        <v>87</v>
      </c>
      <c r="N142" s="156" t="s">
        <v>87</v>
      </c>
      <c r="O142" s="138"/>
      <c r="P142" s="137" t="s">
        <v>6</v>
      </c>
      <c r="Q142" s="138"/>
      <c r="S142" s="143" t="s">
        <v>109</v>
      </c>
    </row>
    <row r="143" spans="1:19" x14ac:dyDescent="0.3">
      <c r="A143" s="143" t="s">
        <v>112</v>
      </c>
      <c r="B143" s="156"/>
      <c r="C143" s="156" t="s">
        <v>87</v>
      </c>
      <c r="D143" s="156" t="s">
        <v>87</v>
      </c>
      <c r="E143" s="156" t="s">
        <v>87</v>
      </c>
      <c r="F143" s="156" t="s">
        <v>87</v>
      </c>
      <c r="G143" s="156" t="s">
        <v>87</v>
      </c>
      <c r="H143" s="156" t="s">
        <v>87</v>
      </c>
      <c r="I143" s="156" t="s">
        <v>87</v>
      </c>
      <c r="J143" s="156" t="s">
        <v>87</v>
      </c>
      <c r="K143" s="156" t="s">
        <v>87</v>
      </c>
      <c r="L143" s="156" t="s">
        <v>87</v>
      </c>
      <c r="M143" s="156" t="s">
        <v>87</v>
      </c>
      <c r="N143" s="156" t="s">
        <v>87</v>
      </c>
      <c r="O143" s="138"/>
      <c r="P143" s="137" t="s">
        <v>6</v>
      </c>
      <c r="Q143" s="138"/>
      <c r="S143" s="143" t="s">
        <v>112</v>
      </c>
    </row>
    <row r="144" spans="1:19" x14ac:dyDescent="0.3">
      <c r="A144" s="143" t="s">
        <v>130</v>
      </c>
      <c r="B144" s="156" t="s">
        <v>183</v>
      </c>
      <c r="C144" s="156" t="s">
        <v>183</v>
      </c>
      <c r="D144" s="156" t="s">
        <v>183</v>
      </c>
      <c r="E144" s="156" t="s">
        <v>183</v>
      </c>
      <c r="F144" s="156" t="s">
        <v>183</v>
      </c>
      <c r="G144" s="156" t="s">
        <v>183</v>
      </c>
      <c r="H144" s="156" t="s">
        <v>183</v>
      </c>
      <c r="I144" s="156" t="s">
        <v>183</v>
      </c>
      <c r="J144" s="156" t="s">
        <v>183</v>
      </c>
      <c r="K144" s="156" t="s">
        <v>183</v>
      </c>
      <c r="L144" s="156" t="s">
        <v>183</v>
      </c>
      <c r="M144" s="156" t="s">
        <v>183</v>
      </c>
      <c r="N144" s="156" t="s">
        <v>183</v>
      </c>
      <c r="O144" s="138"/>
      <c r="P144" s="137"/>
      <c r="Q144" s="138"/>
      <c r="S144" s="143" t="s">
        <v>130</v>
      </c>
    </row>
    <row r="145" spans="1:19" x14ac:dyDescent="0.3">
      <c r="A145" s="143" t="s">
        <v>115</v>
      </c>
      <c r="B145" s="156"/>
      <c r="C145" s="156" t="s">
        <v>87</v>
      </c>
      <c r="D145" s="156" t="s">
        <v>87</v>
      </c>
      <c r="E145" s="156" t="s">
        <v>87</v>
      </c>
      <c r="F145" s="156" t="s">
        <v>87</v>
      </c>
      <c r="G145" s="156" t="s">
        <v>87</v>
      </c>
      <c r="H145" s="156" t="s">
        <v>87</v>
      </c>
      <c r="I145" s="156" t="s">
        <v>87</v>
      </c>
      <c r="J145" s="156" t="s">
        <v>87</v>
      </c>
      <c r="K145" s="156" t="s">
        <v>87</v>
      </c>
      <c r="L145" s="156" t="s">
        <v>87</v>
      </c>
      <c r="M145" s="156" t="s">
        <v>87</v>
      </c>
      <c r="N145" s="156" t="s">
        <v>87</v>
      </c>
      <c r="O145" s="138"/>
      <c r="P145" s="137" t="s">
        <v>6</v>
      </c>
      <c r="Q145" s="138"/>
      <c r="S145" s="143" t="s">
        <v>115</v>
      </c>
    </row>
    <row r="146" spans="1:19" x14ac:dyDescent="0.3">
      <c r="A146" s="144"/>
      <c r="O146" s="5"/>
      <c r="Q146" s="5"/>
      <c r="S146" s="144"/>
    </row>
    <row r="147" spans="1:19" x14ac:dyDescent="0.3">
      <c r="A147" s="148" t="s">
        <v>248</v>
      </c>
      <c r="B147" s="155" t="str">
        <f>$T$5</f>
        <v>-</v>
      </c>
      <c r="C147" s="155"/>
      <c r="D147" s="155" t="str">
        <f>$T$6</f>
        <v>-</v>
      </c>
      <c r="E147" s="155"/>
      <c r="F147" s="155" t="str">
        <f>$T$7</f>
        <v>-</v>
      </c>
      <c r="G147" s="155"/>
      <c r="H147" s="155" t="str">
        <f>$T$8</f>
        <v>-</v>
      </c>
      <c r="I147" s="155"/>
      <c r="J147" s="155" t="str">
        <f>$T$9</f>
        <v>-</v>
      </c>
      <c r="K147" s="155"/>
      <c r="L147" s="155" t="str">
        <f>$T$10</f>
        <v>-</v>
      </c>
      <c r="M147" s="155"/>
      <c r="N147" s="155" t="str">
        <f>$T$11</f>
        <v>-</v>
      </c>
      <c r="O147" s="2"/>
      <c r="P147" s="1" t="str">
        <f>$T$12</f>
        <v>-</v>
      </c>
      <c r="Q147" s="2"/>
      <c r="R147" t="s">
        <v>247</v>
      </c>
      <c r="S147" s="148" t="s">
        <v>248</v>
      </c>
    </row>
    <row r="148" spans="1:19" x14ac:dyDescent="0.3">
      <c r="A148" s="144" t="s">
        <v>85</v>
      </c>
      <c r="B148" s="164" t="s">
        <v>87</v>
      </c>
      <c r="C148" s="164" t="s">
        <v>87</v>
      </c>
      <c r="D148" s="164" t="s">
        <v>87</v>
      </c>
      <c r="E148" s="164" t="s">
        <v>87</v>
      </c>
      <c r="F148" s="164" t="s">
        <v>87</v>
      </c>
      <c r="G148" s="164" t="s">
        <v>87</v>
      </c>
      <c r="H148" s="164" t="s">
        <v>87</v>
      </c>
      <c r="I148" s="164" t="s">
        <v>87</v>
      </c>
      <c r="J148" s="164" t="s">
        <v>87</v>
      </c>
      <c r="K148" s="164" t="s">
        <v>87</v>
      </c>
      <c r="L148" s="164" t="s">
        <v>87</v>
      </c>
      <c r="M148" s="164" t="s">
        <v>87</v>
      </c>
      <c r="N148" s="164" t="s">
        <v>87</v>
      </c>
      <c r="O148" s="140"/>
      <c r="P148" s="139" t="s">
        <v>6</v>
      </c>
      <c r="Q148" s="140"/>
      <c r="S148" s="144" t="s">
        <v>85</v>
      </c>
    </row>
    <row r="149" spans="1:19" x14ac:dyDescent="0.3">
      <c r="A149" s="144" t="s">
        <v>90</v>
      </c>
      <c r="B149" s="164" t="s">
        <v>87</v>
      </c>
      <c r="C149" s="164" t="s">
        <v>87</v>
      </c>
      <c r="D149" s="164" t="s">
        <v>87</v>
      </c>
      <c r="E149" s="164" t="s">
        <v>87</v>
      </c>
      <c r="F149" s="164" t="s">
        <v>87</v>
      </c>
      <c r="G149" s="164" t="s">
        <v>87</v>
      </c>
      <c r="H149" s="164" t="s">
        <v>87</v>
      </c>
      <c r="I149" s="164" t="s">
        <v>87</v>
      </c>
      <c r="J149" s="164" t="s">
        <v>87</v>
      </c>
      <c r="K149" s="164" t="s">
        <v>87</v>
      </c>
      <c r="L149" s="164" t="s">
        <v>87</v>
      </c>
      <c r="M149" s="164" t="s">
        <v>87</v>
      </c>
      <c r="N149" s="164" t="s">
        <v>87</v>
      </c>
      <c r="O149" s="140"/>
      <c r="P149" s="139" t="s">
        <v>6</v>
      </c>
      <c r="Q149" s="140"/>
      <c r="S149" s="144" t="s">
        <v>90</v>
      </c>
    </row>
    <row r="150" spans="1:19" x14ac:dyDescent="0.3">
      <c r="A150" s="144" t="s">
        <v>119</v>
      </c>
      <c r="B150" s="164" t="s">
        <v>87</v>
      </c>
      <c r="C150" s="164" t="s">
        <v>87</v>
      </c>
      <c r="D150" s="164" t="s">
        <v>87</v>
      </c>
      <c r="E150" s="164" t="s">
        <v>87</v>
      </c>
      <c r="F150" s="164" t="s">
        <v>87</v>
      </c>
      <c r="G150" s="164" t="s">
        <v>87</v>
      </c>
      <c r="H150" s="164" t="s">
        <v>87</v>
      </c>
      <c r="I150" s="164" t="s">
        <v>87</v>
      </c>
      <c r="J150" s="164" t="s">
        <v>87</v>
      </c>
      <c r="K150" s="164" t="s">
        <v>87</v>
      </c>
      <c r="L150" s="164" t="s">
        <v>87</v>
      </c>
      <c r="M150" s="164" t="s">
        <v>87</v>
      </c>
      <c r="N150" s="164" t="s">
        <v>87</v>
      </c>
      <c r="O150" s="140"/>
      <c r="P150" s="139" t="s">
        <v>6</v>
      </c>
      <c r="Q150" s="140"/>
      <c r="S150" s="144" t="s">
        <v>119</v>
      </c>
    </row>
    <row r="151" spans="1:19" x14ac:dyDescent="0.3">
      <c r="A151" s="144" t="s">
        <v>93</v>
      </c>
      <c r="B151" s="164" t="s">
        <v>87</v>
      </c>
      <c r="C151" s="164" t="s">
        <v>87</v>
      </c>
      <c r="D151" s="164" t="s">
        <v>87</v>
      </c>
      <c r="E151" s="164" t="s">
        <v>87</v>
      </c>
      <c r="F151" s="164" t="s">
        <v>87</v>
      </c>
      <c r="G151" s="164" t="s">
        <v>87</v>
      </c>
      <c r="H151" s="164" t="s">
        <v>87</v>
      </c>
      <c r="I151" s="164" t="s">
        <v>87</v>
      </c>
      <c r="J151" s="164" t="s">
        <v>87</v>
      </c>
      <c r="K151" s="164" t="s">
        <v>87</v>
      </c>
      <c r="L151" s="164" t="s">
        <v>87</v>
      </c>
      <c r="M151" s="164" t="s">
        <v>87</v>
      </c>
      <c r="N151" s="164" t="s">
        <v>87</v>
      </c>
      <c r="O151" s="140"/>
      <c r="P151" s="139" t="s">
        <v>6</v>
      </c>
      <c r="Q151" s="140"/>
      <c r="S151" s="144" t="s">
        <v>93</v>
      </c>
    </row>
    <row r="152" spans="1:19" x14ac:dyDescent="0.3">
      <c r="A152" s="144" t="s">
        <v>96</v>
      </c>
      <c r="B152" s="164" t="s">
        <v>87</v>
      </c>
      <c r="C152" s="164" t="s">
        <v>87</v>
      </c>
      <c r="D152" s="164" t="s">
        <v>87</v>
      </c>
      <c r="E152" s="164" t="s">
        <v>87</v>
      </c>
      <c r="F152" s="164" t="s">
        <v>87</v>
      </c>
      <c r="G152" s="164" t="s">
        <v>87</v>
      </c>
      <c r="H152" s="164" t="s">
        <v>87</v>
      </c>
      <c r="I152" s="164" t="s">
        <v>87</v>
      </c>
      <c r="J152" s="164" t="s">
        <v>87</v>
      </c>
      <c r="K152" s="164" t="s">
        <v>87</v>
      </c>
      <c r="L152" s="164" t="s">
        <v>87</v>
      </c>
      <c r="M152" s="164" t="s">
        <v>87</v>
      </c>
      <c r="N152" s="164" t="s">
        <v>87</v>
      </c>
      <c r="O152" s="140"/>
      <c r="P152" s="139" t="s">
        <v>6</v>
      </c>
      <c r="Q152" s="140"/>
      <c r="S152" s="144" t="s">
        <v>96</v>
      </c>
    </row>
    <row r="153" spans="1:19" x14ac:dyDescent="0.3">
      <c r="A153" s="144" t="s">
        <v>132</v>
      </c>
      <c r="B153" s="164" t="s">
        <v>6</v>
      </c>
      <c r="C153" s="164" t="s">
        <v>87</v>
      </c>
      <c r="D153" s="164" t="s">
        <v>87</v>
      </c>
      <c r="E153" s="164" t="s">
        <v>87</v>
      </c>
      <c r="F153" s="164" t="s">
        <v>87</v>
      </c>
      <c r="G153" s="164" t="s">
        <v>87</v>
      </c>
      <c r="H153" s="164" t="s">
        <v>87</v>
      </c>
      <c r="I153" s="164" t="s">
        <v>87</v>
      </c>
      <c r="J153" s="164" t="s">
        <v>87</v>
      </c>
      <c r="K153" s="164" t="s">
        <v>87</v>
      </c>
      <c r="L153" s="164" t="s">
        <v>87</v>
      </c>
      <c r="M153" s="164" t="s">
        <v>87</v>
      </c>
      <c r="N153" s="164" t="s">
        <v>87</v>
      </c>
      <c r="O153" s="140"/>
      <c r="P153" s="139" t="s">
        <v>6</v>
      </c>
      <c r="Q153" s="140"/>
      <c r="S153" s="144" t="s">
        <v>132</v>
      </c>
    </row>
    <row r="154" spans="1:19" x14ac:dyDescent="0.3">
      <c r="A154" s="144" t="s">
        <v>383</v>
      </c>
      <c r="B154" s="164" t="s">
        <v>87</v>
      </c>
      <c r="C154" s="164"/>
      <c r="D154" s="164" t="s">
        <v>87</v>
      </c>
      <c r="E154" s="164"/>
      <c r="F154" s="164" t="s">
        <v>87</v>
      </c>
      <c r="G154" s="164"/>
      <c r="H154" s="164" t="s">
        <v>87</v>
      </c>
      <c r="I154" s="164"/>
      <c r="J154" s="164" t="s">
        <v>87</v>
      </c>
      <c r="K154" s="164"/>
      <c r="L154" s="164" t="s">
        <v>87</v>
      </c>
      <c r="M154" s="164"/>
      <c r="N154" s="164" t="s">
        <v>87</v>
      </c>
      <c r="O154" s="140"/>
      <c r="P154" s="139"/>
      <c r="Q154" s="140"/>
      <c r="S154" s="144" t="s">
        <v>383</v>
      </c>
    </row>
    <row r="155" spans="1:19" x14ac:dyDescent="0.3">
      <c r="A155" s="143" t="s">
        <v>125</v>
      </c>
      <c r="B155" s="164" t="s">
        <v>87</v>
      </c>
      <c r="C155" s="164" t="s">
        <v>87</v>
      </c>
      <c r="D155" s="164" t="s">
        <v>87</v>
      </c>
      <c r="E155" s="164" t="s">
        <v>87</v>
      </c>
      <c r="F155" s="164" t="s">
        <v>87</v>
      </c>
      <c r="G155" s="164" t="s">
        <v>87</v>
      </c>
      <c r="H155" s="164" t="s">
        <v>87</v>
      </c>
      <c r="I155" s="164" t="s">
        <v>87</v>
      </c>
      <c r="J155" s="164" t="s">
        <v>87</v>
      </c>
      <c r="K155" s="164" t="s">
        <v>87</v>
      </c>
      <c r="L155" s="164" t="s">
        <v>87</v>
      </c>
      <c r="M155" s="164" t="s">
        <v>87</v>
      </c>
      <c r="N155" s="164" t="s">
        <v>87</v>
      </c>
      <c r="O155" s="140"/>
      <c r="P155" s="139" t="s">
        <v>6</v>
      </c>
      <c r="Q155" s="140"/>
      <c r="S155" s="143" t="s">
        <v>125</v>
      </c>
    </row>
    <row r="156" spans="1:19" x14ac:dyDescent="0.3">
      <c r="A156" s="143" t="s">
        <v>99</v>
      </c>
      <c r="B156" s="164" t="s">
        <v>87</v>
      </c>
      <c r="C156" s="164" t="s">
        <v>87</v>
      </c>
      <c r="D156" s="164" t="s">
        <v>87</v>
      </c>
      <c r="E156" s="164" t="s">
        <v>87</v>
      </c>
      <c r="F156" s="164" t="s">
        <v>87</v>
      </c>
      <c r="G156" s="164" t="s">
        <v>87</v>
      </c>
      <c r="H156" s="164" t="s">
        <v>87</v>
      </c>
      <c r="I156" s="164" t="s">
        <v>87</v>
      </c>
      <c r="J156" s="164" t="s">
        <v>87</v>
      </c>
      <c r="K156" s="164" t="s">
        <v>87</v>
      </c>
      <c r="L156" s="164" t="s">
        <v>87</v>
      </c>
      <c r="M156" s="164" t="s">
        <v>87</v>
      </c>
      <c r="N156" s="164" t="s">
        <v>87</v>
      </c>
      <c r="O156" s="140"/>
      <c r="P156" s="139" t="s">
        <v>6</v>
      </c>
      <c r="Q156" s="140"/>
      <c r="S156" s="143" t="s">
        <v>99</v>
      </c>
    </row>
    <row r="157" spans="1:19" x14ac:dyDescent="0.3">
      <c r="A157" s="143" t="s">
        <v>106</v>
      </c>
      <c r="B157" s="164" t="s">
        <v>87</v>
      </c>
      <c r="C157" s="164" t="s">
        <v>87</v>
      </c>
      <c r="D157" s="164" t="s">
        <v>87</v>
      </c>
      <c r="E157" s="164" t="s">
        <v>87</v>
      </c>
      <c r="F157" s="164" t="s">
        <v>87</v>
      </c>
      <c r="G157" s="164" t="s">
        <v>87</v>
      </c>
      <c r="H157" s="164" t="s">
        <v>87</v>
      </c>
      <c r="I157" s="164" t="s">
        <v>87</v>
      </c>
      <c r="J157" s="164" t="s">
        <v>87</v>
      </c>
      <c r="K157" s="164" t="s">
        <v>87</v>
      </c>
      <c r="L157" s="164" t="s">
        <v>87</v>
      </c>
      <c r="M157" s="164" t="s">
        <v>87</v>
      </c>
      <c r="N157" s="164" t="s">
        <v>87</v>
      </c>
      <c r="O157" s="140"/>
      <c r="P157" s="139" t="s">
        <v>6</v>
      </c>
      <c r="Q157" s="140"/>
      <c r="S157" s="143" t="s">
        <v>106</v>
      </c>
    </row>
    <row r="158" spans="1:19" x14ac:dyDescent="0.3">
      <c r="A158" s="144" t="s">
        <v>135</v>
      </c>
      <c r="B158" s="164" t="s">
        <v>87</v>
      </c>
      <c r="C158" s="164"/>
      <c r="D158" s="164" t="s">
        <v>87</v>
      </c>
      <c r="E158" s="164"/>
      <c r="F158" s="164" t="s">
        <v>87</v>
      </c>
      <c r="G158" s="164"/>
      <c r="H158" s="164" t="s">
        <v>87</v>
      </c>
      <c r="I158" s="164"/>
      <c r="J158" s="164" t="s">
        <v>87</v>
      </c>
      <c r="K158" s="164"/>
      <c r="L158" s="164" t="s">
        <v>87</v>
      </c>
      <c r="M158" s="164"/>
      <c r="N158" s="164" t="s">
        <v>87</v>
      </c>
      <c r="O158" s="140"/>
      <c r="P158" s="139"/>
      <c r="Q158" s="140"/>
      <c r="S158" s="144" t="s">
        <v>135</v>
      </c>
    </row>
    <row r="159" spans="1:19" x14ac:dyDescent="0.3">
      <c r="A159" s="143" t="s">
        <v>109</v>
      </c>
      <c r="B159" s="164" t="s">
        <v>87</v>
      </c>
      <c r="C159" s="164" t="s">
        <v>87</v>
      </c>
      <c r="D159" s="164" t="s">
        <v>87</v>
      </c>
      <c r="E159" s="164" t="s">
        <v>87</v>
      </c>
      <c r="F159" s="164" t="s">
        <v>87</v>
      </c>
      <c r="G159" s="164" t="s">
        <v>87</v>
      </c>
      <c r="H159" s="164" t="s">
        <v>87</v>
      </c>
      <c r="I159" s="164" t="s">
        <v>87</v>
      </c>
      <c r="J159" s="164" t="s">
        <v>87</v>
      </c>
      <c r="K159" s="164" t="s">
        <v>87</v>
      </c>
      <c r="L159" s="164" t="s">
        <v>87</v>
      </c>
      <c r="M159" s="164" t="s">
        <v>87</v>
      </c>
      <c r="N159" s="164" t="s">
        <v>87</v>
      </c>
      <c r="O159" s="140"/>
      <c r="P159" s="139" t="s">
        <v>6</v>
      </c>
      <c r="Q159" s="140"/>
      <c r="S159" s="143" t="s">
        <v>109</v>
      </c>
    </row>
    <row r="160" spans="1:19" x14ac:dyDescent="0.3">
      <c r="A160" s="143" t="s">
        <v>112</v>
      </c>
      <c r="B160" s="164" t="s">
        <v>87</v>
      </c>
      <c r="C160" s="164" t="s">
        <v>87</v>
      </c>
      <c r="D160" s="164" t="s">
        <v>87</v>
      </c>
      <c r="E160" s="164" t="s">
        <v>87</v>
      </c>
      <c r="F160" s="164" t="s">
        <v>87</v>
      </c>
      <c r="G160" s="164" t="s">
        <v>87</v>
      </c>
      <c r="H160" s="164" t="s">
        <v>87</v>
      </c>
      <c r="I160" s="164" t="s">
        <v>87</v>
      </c>
      <c r="J160" s="164" t="s">
        <v>87</v>
      </c>
      <c r="K160" s="164" t="s">
        <v>87</v>
      </c>
      <c r="L160" s="164" t="s">
        <v>87</v>
      </c>
      <c r="M160" s="164" t="s">
        <v>87</v>
      </c>
      <c r="N160" s="164" t="s">
        <v>87</v>
      </c>
      <c r="O160" s="140"/>
      <c r="P160" s="139" t="s">
        <v>6</v>
      </c>
      <c r="Q160" s="140"/>
      <c r="S160" s="143" t="s">
        <v>112</v>
      </c>
    </row>
    <row r="161" spans="1:19" x14ac:dyDescent="0.3">
      <c r="A161" s="143" t="s">
        <v>130</v>
      </c>
      <c r="B161" s="164" t="s">
        <v>87</v>
      </c>
      <c r="C161" s="164" t="s">
        <v>87</v>
      </c>
      <c r="D161" s="164" t="s">
        <v>87</v>
      </c>
      <c r="E161" s="164" t="s">
        <v>87</v>
      </c>
      <c r="F161" s="164" t="s">
        <v>87</v>
      </c>
      <c r="G161" s="164" t="s">
        <v>87</v>
      </c>
      <c r="H161" s="164" t="s">
        <v>87</v>
      </c>
      <c r="I161" s="164" t="s">
        <v>87</v>
      </c>
      <c r="J161" s="164" t="s">
        <v>87</v>
      </c>
      <c r="K161" s="164" t="s">
        <v>87</v>
      </c>
      <c r="L161" s="164" t="s">
        <v>87</v>
      </c>
      <c r="M161" s="164" t="s">
        <v>87</v>
      </c>
      <c r="N161" s="164" t="s">
        <v>87</v>
      </c>
      <c r="O161" s="140"/>
      <c r="P161" s="139" t="s">
        <v>6</v>
      </c>
      <c r="Q161" s="140"/>
      <c r="S161" s="143" t="s">
        <v>130</v>
      </c>
    </row>
    <row r="162" spans="1:19" x14ac:dyDescent="0.3">
      <c r="A162" s="143" t="s">
        <v>115</v>
      </c>
      <c r="B162" s="164" t="s">
        <v>87</v>
      </c>
      <c r="C162" s="164" t="s">
        <v>87</v>
      </c>
      <c r="D162" s="164" t="s">
        <v>87</v>
      </c>
      <c r="E162" s="164" t="s">
        <v>87</v>
      </c>
      <c r="F162" s="164" t="s">
        <v>87</v>
      </c>
      <c r="G162" s="164" t="s">
        <v>87</v>
      </c>
      <c r="H162" s="164" t="s">
        <v>87</v>
      </c>
      <c r="I162" s="164" t="s">
        <v>87</v>
      </c>
      <c r="J162" s="164" t="s">
        <v>87</v>
      </c>
      <c r="K162" s="164" t="s">
        <v>87</v>
      </c>
      <c r="L162" s="164" t="s">
        <v>87</v>
      </c>
      <c r="M162" s="164" t="s">
        <v>87</v>
      </c>
      <c r="N162" s="164" t="s">
        <v>87</v>
      </c>
      <c r="O162" s="140"/>
      <c r="P162" s="139" t="s">
        <v>6</v>
      </c>
      <c r="Q162" s="140"/>
      <c r="S162" s="143" t="s">
        <v>115</v>
      </c>
    </row>
    <row r="163" spans="1:19" x14ac:dyDescent="0.3">
      <c r="A163" s="143" t="s">
        <v>118</v>
      </c>
      <c r="B163" s="165" t="str">
        <f>$T$5</f>
        <v>-</v>
      </c>
      <c r="C163" s="166"/>
      <c r="D163" s="165" t="str">
        <f>$T$6</f>
        <v>-</v>
      </c>
      <c r="E163" s="166"/>
      <c r="F163" s="165" t="str">
        <f>$T$7</f>
        <v>-</v>
      </c>
      <c r="G163" s="166"/>
      <c r="H163" s="165" t="str">
        <f>$T$8</f>
        <v>-</v>
      </c>
      <c r="I163" s="166"/>
      <c r="J163" s="165" t="str">
        <f>$T$9</f>
        <v>-</v>
      </c>
      <c r="K163" s="166"/>
      <c r="L163" s="165" t="str">
        <f>$T$10</f>
        <v>-</v>
      </c>
      <c r="M163" s="166"/>
      <c r="N163" s="165" t="str">
        <f>$T$11</f>
        <v>-</v>
      </c>
      <c r="O163" s="140"/>
      <c r="P163" s="27" t="str">
        <f>$T$12</f>
        <v>-</v>
      </c>
      <c r="Q163" s="140"/>
      <c r="S163" s="143" t="s">
        <v>118</v>
      </c>
    </row>
    <row r="164" spans="1:19" x14ac:dyDescent="0.3">
      <c r="B164" s="155" t="s">
        <v>182</v>
      </c>
      <c r="D164" s="155" t="s">
        <v>182</v>
      </c>
      <c r="F164" s="155" t="s">
        <v>182</v>
      </c>
      <c r="H164" s="155" t="s">
        <v>182</v>
      </c>
      <c r="J164" s="155" t="s">
        <v>182</v>
      </c>
      <c r="L164" s="155" t="s">
        <v>182</v>
      </c>
      <c r="N164" s="155" t="s">
        <v>182</v>
      </c>
      <c r="O164" s="5"/>
      <c r="P164" s="1" t="s">
        <v>182</v>
      </c>
      <c r="Q164" s="5"/>
      <c r="R164" t="s">
        <v>246</v>
      </c>
      <c r="S164" s="143"/>
    </row>
    <row r="165" spans="1:19" x14ac:dyDescent="0.3">
      <c r="A165" s="144" t="s">
        <v>85</v>
      </c>
      <c r="B165" s="164" t="s">
        <v>87</v>
      </c>
      <c r="C165" s="164" t="s">
        <v>87</v>
      </c>
      <c r="D165" s="164" t="s">
        <v>87</v>
      </c>
      <c r="E165" s="164" t="s">
        <v>87</v>
      </c>
      <c r="F165" s="164" t="s">
        <v>87</v>
      </c>
      <c r="G165" s="164" t="s">
        <v>87</v>
      </c>
      <c r="H165" s="164" t="s">
        <v>87</v>
      </c>
      <c r="I165" s="164" t="s">
        <v>87</v>
      </c>
      <c r="J165" s="164" t="s">
        <v>87</v>
      </c>
      <c r="K165" s="164" t="s">
        <v>87</v>
      </c>
      <c r="L165" s="164" t="s">
        <v>87</v>
      </c>
      <c r="M165" s="164" t="s">
        <v>87</v>
      </c>
      <c r="N165" s="164" t="s">
        <v>87</v>
      </c>
      <c r="O165" s="140"/>
      <c r="P165" s="139" t="s">
        <v>6</v>
      </c>
      <c r="Q165" s="140"/>
      <c r="S165" s="144" t="s">
        <v>85</v>
      </c>
    </row>
    <row r="166" spans="1:19" x14ac:dyDescent="0.3">
      <c r="A166" s="144" t="s">
        <v>90</v>
      </c>
      <c r="B166" s="164" t="s">
        <v>87</v>
      </c>
      <c r="C166" s="164" t="s">
        <v>87</v>
      </c>
      <c r="D166" s="164" t="s">
        <v>87</v>
      </c>
      <c r="E166" s="164" t="s">
        <v>87</v>
      </c>
      <c r="F166" s="164" t="s">
        <v>87</v>
      </c>
      <c r="G166" s="164" t="s">
        <v>87</v>
      </c>
      <c r="H166" s="164" t="s">
        <v>87</v>
      </c>
      <c r="I166" s="164" t="s">
        <v>87</v>
      </c>
      <c r="J166" s="164" t="s">
        <v>87</v>
      </c>
      <c r="K166" s="164" t="s">
        <v>87</v>
      </c>
      <c r="L166" s="164" t="s">
        <v>87</v>
      </c>
      <c r="M166" s="164" t="s">
        <v>87</v>
      </c>
      <c r="N166" s="164" t="s">
        <v>87</v>
      </c>
      <c r="O166" s="140"/>
      <c r="P166" s="139" t="s">
        <v>6</v>
      </c>
      <c r="Q166" s="140"/>
      <c r="S166" s="144" t="s">
        <v>90</v>
      </c>
    </row>
    <row r="167" spans="1:19" x14ac:dyDescent="0.3">
      <c r="A167" s="144" t="s">
        <v>119</v>
      </c>
      <c r="B167" s="164" t="s">
        <v>87</v>
      </c>
      <c r="C167" s="164" t="s">
        <v>87</v>
      </c>
      <c r="D167" s="164" t="s">
        <v>87</v>
      </c>
      <c r="E167" s="164" t="s">
        <v>87</v>
      </c>
      <c r="F167" s="164" t="s">
        <v>87</v>
      </c>
      <c r="G167" s="164" t="s">
        <v>87</v>
      </c>
      <c r="H167" s="164" t="s">
        <v>87</v>
      </c>
      <c r="I167" s="164" t="s">
        <v>87</v>
      </c>
      <c r="J167" s="164" t="s">
        <v>87</v>
      </c>
      <c r="K167" s="164" t="s">
        <v>87</v>
      </c>
      <c r="L167" s="164" t="s">
        <v>87</v>
      </c>
      <c r="M167" s="164" t="s">
        <v>87</v>
      </c>
      <c r="N167" s="164" t="s">
        <v>87</v>
      </c>
      <c r="O167" s="140"/>
      <c r="P167" s="139" t="s">
        <v>6</v>
      </c>
      <c r="Q167" s="140"/>
      <c r="S167" s="144" t="s">
        <v>119</v>
      </c>
    </row>
    <row r="168" spans="1:19" x14ac:dyDescent="0.3">
      <c r="A168" s="144" t="s">
        <v>93</v>
      </c>
      <c r="B168" s="164" t="s">
        <v>87</v>
      </c>
      <c r="C168" s="164" t="s">
        <v>87</v>
      </c>
      <c r="D168" s="164" t="s">
        <v>87</v>
      </c>
      <c r="E168" s="164" t="s">
        <v>87</v>
      </c>
      <c r="F168" s="164" t="s">
        <v>87</v>
      </c>
      <c r="G168" s="164" t="s">
        <v>87</v>
      </c>
      <c r="H168" s="164" t="s">
        <v>87</v>
      </c>
      <c r="I168" s="164" t="s">
        <v>87</v>
      </c>
      <c r="J168" s="164" t="s">
        <v>87</v>
      </c>
      <c r="K168" s="164" t="s">
        <v>87</v>
      </c>
      <c r="L168" s="164" t="s">
        <v>87</v>
      </c>
      <c r="M168" s="164" t="s">
        <v>87</v>
      </c>
      <c r="N168" s="164" t="s">
        <v>87</v>
      </c>
      <c r="O168" s="140"/>
      <c r="P168" s="139" t="s">
        <v>6</v>
      </c>
      <c r="Q168" s="140"/>
      <c r="S168" s="144" t="s">
        <v>93</v>
      </c>
    </row>
    <row r="169" spans="1:19" x14ac:dyDescent="0.3">
      <c r="A169" s="144" t="s">
        <v>96</v>
      </c>
      <c r="B169" s="164" t="s">
        <v>87</v>
      </c>
      <c r="C169" s="164" t="s">
        <v>87</v>
      </c>
      <c r="D169" s="164" t="s">
        <v>87</v>
      </c>
      <c r="E169" s="164" t="s">
        <v>87</v>
      </c>
      <c r="F169" s="164" t="s">
        <v>87</v>
      </c>
      <c r="G169" s="164" t="s">
        <v>87</v>
      </c>
      <c r="H169" s="164" t="s">
        <v>87</v>
      </c>
      <c r="I169" s="164" t="s">
        <v>87</v>
      </c>
      <c r="J169" s="164" t="s">
        <v>87</v>
      </c>
      <c r="K169" s="164" t="s">
        <v>87</v>
      </c>
      <c r="L169" s="164" t="s">
        <v>87</v>
      </c>
      <c r="M169" s="164" t="s">
        <v>87</v>
      </c>
      <c r="N169" s="164" t="s">
        <v>87</v>
      </c>
      <c r="O169" s="140"/>
      <c r="P169" s="139" t="s">
        <v>6</v>
      </c>
      <c r="Q169" s="140"/>
      <c r="S169" s="144" t="s">
        <v>96</v>
      </c>
    </row>
    <row r="170" spans="1:19" x14ac:dyDescent="0.3">
      <c r="A170" s="144" t="s">
        <v>132</v>
      </c>
      <c r="B170" s="164" t="s">
        <v>6</v>
      </c>
      <c r="C170" s="164" t="s">
        <v>87</v>
      </c>
      <c r="D170" s="164" t="s">
        <v>87</v>
      </c>
      <c r="E170" s="164" t="s">
        <v>87</v>
      </c>
      <c r="F170" s="164" t="s">
        <v>87</v>
      </c>
      <c r="G170" s="164" t="s">
        <v>87</v>
      </c>
      <c r="H170" s="164" t="s">
        <v>87</v>
      </c>
      <c r="I170" s="164" t="s">
        <v>87</v>
      </c>
      <c r="J170" s="164" t="s">
        <v>87</v>
      </c>
      <c r="K170" s="164" t="s">
        <v>87</v>
      </c>
      <c r="L170" s="164" t="s">
        <v>87</v>
      </c>
      <c r="M170" s="164" t="s">
        <v>87</v>
      </c>
      <c r="N170" s="164" t="s">
        <v>87</v>
      </c>
      <c r="O170" s="140"/>
      <c r="P170" s="139" t="s">
        <v>6</v>
      </c>
      <c r="Q170" s="140"/>
      <c r="S170" s="144" t="s">
        <v>132</v>
      </c>
    </row>
    <row r="171" spans="1:19" x14ac:dyDescent="0.3">
      <c r="A171" s="144" t="s">
        <v>383</v>
      </c>
      <c r="B171" s="164" t="s">
        <v>87</v>
      </c>
      <c r="C171" s="164"/>
      <c r="D171" s="164" t="s">
        <v>87</v>
      </c>
      <c r="E171" s="164"/>
      <c r="F171" s="164" t="s">
        <v>87</v>
      </c>
      <c r="G171" s="164"/>
      <c r="H171" s="164" t="s">
        <v>87</v>
      </c>
      <c r="I171" s="164"/>
      <c r="J171" s="164" t="s">
        <v>87</v>
      </c>
      <c r="K171" s="164"/>
      <c r="L171" s="164" t="s">
        <v>87</v>
      </c>
      <c r="M171" s="164"/>
      <c r="N171" s="164" t="s">
        <v>87</v>
      </c>
      <c r="O171" s="140"/>
      <c r="P171" s="139"/>
      <c r="Q171" s="140"/>
      <c r="S171" s="144" t="s">
        <v>383</v>
      </c>
    </row>
    <row r="172" spans="1:19" x14ac:dyDescent="0.3">
      <c r="A172" s="143" t="s">
        <v>125</v>
      </c>
      <c r="B172" s="164" t="s">
        <v>183</v>
      </c>
      <c r="C172" s="164"/>
      <c r="D172" s="164" t="s">
        <v>183</v>
      </c>
      <c r="E172" s="164" t="s">
        <v>183</v>
      </c>
      <c r="F172" s="164" t="s">
        <v>183</v>
      </c>
      <c r="G172" s="164" t="s">
        <v>183</v>
      </c>
      <c r="H172" s="164" t="s">
        <v>183</v>
      </c>
      <c r="I172" s="164" t="s">
        <v>183</v>
      </c>
      <c r="J172" s="164" t="s">
        <v>183</v>
      </c>
      <c r="K172" s="164" t="s">
        <v>183</v>
      </c>
      <c r="L172" s="164" t="s">
        <v>183</v>
      </c>
      <c r="M172" s="164" t="s">
        <v>183</v>
      </c>
      <c r="N172" s="164" t="s">
        <v>183</v>
      </c>
      <c r="O172" s="140"/>
      <c r="P172" s="139"/>
      <c r="Q172" s="140"/>
      <c r="S172" s="143" t="s">
        <v>125</v>
      </c>
    </row>
    <row r="173" spans="1:19" x14ac:dyDescent="0.3">
      <c r="A173" s="143" t="s">
        <v>99</v>
      </c>
      <c r="B173" s="164" t="s">
        <v>87</v>
      </c>
      <c r="C173" s="164" t="s">
        <v>87</v>
      </c>
      <c r="D173" s="164" t="s">
        <v>87</v>
      </c>
      <c r="E173" s="164" t="s">
        <v>87</v>
      </c>
      <c r="F173" s="164" t="s">
        <v>87</v>
      </c>
      <c r="G173" s="164" t="s">
        <v>87</v>
      </c>
      <c r="H173" s="164" t="s">
        <v>87</v>
      </c>
      <c r="I173" s="164" t="s">
        <v>87</v>
      </c>
      <c r="J173" s="164" t="s">
        <v>87</v>
      </c>
      <c r="K173" s="164" t="s">
        <v>87</v>
      </c>
      <c r="L173" s="164" t="s">
        <v>87</v>
      </c>
      <c r="M173" s="164" t="s">
        <v>87</v>
      </c>
      <c r="N173" s="164" t="s">
        <v>87</v>
      </c>
      <c r="O173" s="140"/>
      <c r="P173" s="139" t="s">
        <v>6</v>
      </c>
      <c r="Q173" s="140"/>
      <c r="S173" s="143" t="s">
        <v>99</v>
      </c>
    </row>
    <row r="174" spans="1:19" x14ac:dyDescent="0.3">
      <c r="A174" s="143" t="s">
        <v>106</v>
      </c>
      <c r="B174" s="164" t="s">
        <v>87</v>
      </c>
      <c r="C174" s="164" t="s">
        <v>87</v>
      </c>
      <c r="D174" s="164" t="s">
        <v>87</v>
      </c>
      <c r="E174" s="164" t="s">
        <v>87</v>
      </c>
      <c r="F174" s="164" t="s">
        <v>87</v>
      </c>
      <c r="G174" s="164" t="s">
        <v>87</v>
      </c>
      <c r="H174" s="164" t="s">
        <v>87</v>
      </c>
      <c r="I174" s="164" t="s">
        <v>87</v>
      </c>
      <c r="J174" s="164" t="s">
        <v>87</v>
      </c>
      <c r="K174" s="164" t="s">
        <v>87</v>
      </c>
      <c r="L174" s="164" t="s">
        <v>87</v>
      </c>
      <c r="M174" s="164" t="s">
        <v>87</v>
      </c>
      <c r="N174" s="164" t="s">
        <v>87</v>
      </c>
      <c r="O174" s="140"/>
      <c r="P174" s="139" t="s">
        <v>6</v>
      </c>
      <c r="Q174" s="140"/>
      <c r="S174" s="143" t="s">
        <v>106</v>
      </c>
    </row>
    <row r="175" spans="1:19" x14ac:dyDescent="0.3">
      <c r="A175" s="144" t="s">
        <v>135</v>
      </c>
      <c r="B175" s="164" t="s">
        <v>183</v>
      </c>
      <c r="C175" s="164" t="s">
        <v>183</v>
      </c>
      <c r="D175" s="164" t="s">
        <v>183</v>
      </c>
      <c r="E175" s="164" t="s">
        <v>183</v>
      </c>
      <c r="F175" s="164" t="s">
        <v>183</v>
      </c>
      <c r="G175" s="164" t="s">
        <v>183</v>
      </c>
      <c r="H175" s="164" t="s">
        <v>183</v>
      </c>
      <c r="I175" s="164" t="s">
        <v>183</v>
      </c>
      <c r="J175" s="164" t="s">
        <v>183</v>
      </c>
      <c r="K175" s="164" t="s">
        <v>183</v>
      </c>
      <c r="L175" s="164" t="s">
        <v>183</v>
      </c>
      <c r="M175" s="164" t="s">
        <v>183</v>
      </c>
      <c r="N175" s="164" t="s">
        <v>183</v>
      </c>
      <c r="O175" s="140"/>
      <c r="P175" s="139"/>
      <c r="Q175" s="140"/>
      <c r="S175" s="144" t="s">
        <v>135</v>
      </c>
    </row>
    <row r="176" spans="1:19" x14ac:dyDescent="0.3">
      <c r="A176" s="143" t="s">
        <v>109</v>
      </c>
      <c r="B176" s="164" t="s">
        <v>87</v>
      </c>
      <c r="C176" s="164" t="s">
        <v>87</v>
      </c>
      <c r="D176" s="164" t="s">
        <v>87</v>
      </c>
      <c r="E176" s="164" t="s">
        <v>87</v>
      </c>
      <c r="F176" s="164" t="s">
        <v>87</v>
      </c>
      <c r="G176" s="164" t="s">
        <v>87</v>
      </c>
      <c r="H176" s="164" t="s">
        <v>87</v>
      </c>
      <c r="I176" s="164" t="s">
        <v>87</v>
      </c>
      <c r="J176" s="164" t="s">
        <v>87</v>
      </c>
      <c r="K176" s="164" t="s">
        <v>87</v>
      </c>
      <c r="L176" s="164" t="s">
        <v>87</v>
      </c>
      <c r="M176" s="164" t="s">
        <v>87</v>
      </c>
      <c r="N176" s="164" t="s">
        <v>87</v>
      </c>
      <c r="O176" s="140"/>
      <c r="P176" s="139" t="s">
        <v>6</v>
      </c>
      <c r="Q176" s="140"/>
      <c r="S176" s="143" t="s">
        <v>109</v>
      </c>
    </row>
    <row r="177" spans="1:19" x14ac:dyDescent="0.3">
      <c r="A177" s="143" t="s">
        <v>112</v>
      </c>
      <c r="B177" s="164" t="s">
        <v>87</v>
      </c>
      <c r="C177" s="164" t="s">
        <v>87</v>
      </c>
      <c r="D177" s="164" t="s">
        <v>87</v>
      </c>
      <c r="E177" s="164" t="s">
        <v>87</v>
      </c>
      <c r="F177" s="164" t="s">
        <v>87</v>
      </c>
      <c r="G177" s="164" t="s">
        <v>87</v>
      </c>
      <c r="H177" s="164" t="s">
        <v>87</v>
      </c>
      <c r="I177" s="164" t="s">
        <v>87</v>
      </c>
      <c r="J177" s="164" t="s">
        <v>87</v>
      </c>
      <c r="K177" s="164" t="s">
        <v>87</v>
      </c>
      <c r="L177" s="164" t="s">
        <v>87</v>
      </c>
      <c r="M177" s="164" t="s">
        <v>87</v>
      </c>
      <c r="N177" s="164" t="s">
        <v>87</v>
      </c>
      <c r="O177" s="140"/>
      <c r="P177" s="139" t="s">
        <v>6</v>
      </c>
      <c r="Q177" s="140"/>
      <c r="S177" s="143" t="s">
        <v>112</v>
      </c>
    </row>
    <row r="178" spans="1:19" x14ac:dyDescent="0.3">
      <c r="A178" s="143" t="s">
        <v>130</v>
      </c>
      <c r="B178" s="164" t="s">
        <v>183</v>
      </c>
      <c r="C178" s="164" t="s">
        <v>183</v>
      </c>
      <c r="D178" s="164" t="s">
        <v>183</v>
      </c>
      <c r="E178" s="164" t="s">
        <v>183</v>
      </c>
      <c r="F178" s="164" t="s">
        <v>183</v>
      </c>
      <c r="G178" s="164" t="s">
        <v>183</v>
      </c>
      <c r="H178" s="164" t="s">
        <v>183</v>
      </c>
      <c r="I178" s="164" t="s">
        <v>183</v>
      </c>
      <c r="J178" s="164" t="s">
        <v>183</v>
      </c>
      <c r="K178" s="164" t="s">
        <v>183</v>
      </c>
      <c r="L178" s="164" t="s">
        <v>183</v>
      </c>
      <c r="M178" s="164" t="s">
        <v>183</v>
      </c>
      <c r="N178" s="164" t="s">
        <v>183</v>
      </c>
      <c r="O178" s="140"/>
      <c r="P178" s="139"/>
      <c r="Q178" s="140"/>
      <c r="S178" s="143" t="s">
        <v>130</v>
      </c>
    </row>
    <row r="179" spans="1:19" x14ac:dyDescent="0.3">
      <c r="A179" s="143" t="s">
        <v>115</v>
      </c>
      <c r="B179" s="164" t="s">
        <v>87</v>
      </c>
      <c r="C179" s="164" t="s">
        <v>87</v>
      </c>
      <c r="D179" s="164" t="s">
        <v>87</v>
      </c>
      <c r="E179" s="164" t="s">
        <v>87</v>
      </c>
      <c r="F179" s="164" t="s">
        <v>87</v>
      </c>
      <c r="G179" s="164" t="s">
        <v>87</v>
      </c>
      <c r="H179" s="164" t="s">
        <v>87</v>
      </c>
      <c r="I179" s="164" t="s">
        <v>87</v>
      </c>
      <c r="J179" s="164" t="s">
        <v>87</v>
      </c>
      <c r="K179" s="164" t="s">
        <v>87</v>
      </c>
      <c r="L179" s="164" t="s">
        <v>87</v>
      </c>
      <c r="M179" s="164" t="s">
        <v>87</v>
      </c>
      <c r="N179" s="164" t="s">
        <v>87</v>
      </c>
      <c r="O179" s="140"/>
      <c r="P179" s="139" t="s">
        <v>6</v>
      </c>
      <c r="Q179" s="140"/>
      <c r="S179" s="143" t="s">
        <v>115</v>
      </c>
    </row>
    <row r="180" spans="1:19" x14ac:dyDescent="0.3">
      <c r="S180" s="143"/>
    </row>
    <row r="181" spans="1:19" x14ac:dyDescent="0.3">
      <c r="A181" s="149" t="s">
        <v>223</v>
      </c>
      <c r="B181" s="155" t="str">
        <f>$T$5</f>
        <v>-</v>
      </c>
      <c r="C181" s="155"/>
      <c r="D181" s="155" t="str">
        <f>$T$6</f>
        <v>-</v>
      </c>
      <c r="E181" s="155"/>
      <c r="F181" s="155" t="str">
        <f>$T$7</f>
        <v>-</v>
      </c>
      <c r="G181" s="155"/>
      <c r="H181" s="155" t="str">
        <f>$T$8</f>
        <v>-</v>
      </c>
      <c r="I181" s="155"/>
      <c r="J181" s="155" t="str">
        <f>$T$9</f>
        <v>-</v>
      </c>
      <c r="K181" s="155"/>
      <c r="L181" s="155" t="str">
        <f>$T$10</f>
        <v>-</v>
      </c>
      <c r="M181" s="155"/>
      <c r="N181" s="155" t="str">
        <f>$T$11</f>
        <v>-</v>
      </c>
      <c r="O181" s="2"/>
      <c r="P181" s="1" t="str">
        <f>$T$12</f>
        <v>-</v>
      </c>
      <c r="Q181" s="2"/>
      <c r="R181" t="s">
        <v>221</v>
      </c>
      <c r="S181" s="149" t="s">
        <v>220</v>
      </c>
    </row>
    <row r="182" spans="1:19" x14ac:dyDescent="0.3">
      <c r="A182" s="144" t="s">
        <v>85</v>
      </c>
      <c r="B182" s="167" t="s">
        <v>87</v>
      </c>
      <c r="C182" s="167" t="s">
        <v>87</v>
      </c>
      <c r="D182" s="167" t="s">
        <v>87</v>
      </c>
      <c r="E182" s="167" t="s">
        <v>87</v>
      </c>
      <c r="F182" s="167" t="s">
        <v>87</v>
      </c>
      <c r="G182" s="167" t="s">
        <v>87</v>
      </c>
      <c r="H182" s="167" t="s">
        <v>87</v>
      </c>
      <c r="I182" s="167" t="s">
        <v>87</v>
      </c>
      <c r="J182" s="167" t="s">
        <v>87</v>
      </c>
      <c r="K182" s="167" t="s">
        <v>87</v>
      </c>
      <c r="L182" s="167" t="s">
        <v>87</v>
      </c>
      <c r="M182" s="167" t="s">
        <v>87</v>
      </c>
      <c r="N182" s="167" t="s">
        <v>87</v>
      </c>
      <c r="O182" s="142"/>
      <c r="P182" s="141" t="s">
        <v>6</v>
      </c>
      <c r="Q182" s="142"/>
      <c r="S182" s="144" t="s">
        <v>85</v>
      </c>
    </row>
    <row r="183" spans="1:19" x14ac:dyDescent="0.3">
      <c r="A183" s="144" t="s">
        <v>90</v>
      </c>
      <c r="B183" s="167" t="s">
        <v>87</v>
      </c>
      <c r="C183" s="167" t="s">
        <v>87</v>
      </c>
      <c r="D183" s="167" t="s">
        <v>87</v>
      </c>
      <c r="E183" s="167" t="s">
        <v>87</v>
      </c>
      <c r="F183" s="167" t="s">
        <v>87</v>
      </c>
      <c r="G183" s="167" t="s">
        <v>87</v>
      </c>
      <c r="H183" s="167" t="s">
        <v>87</v>
      </c>
      <c r="I183" s="167" t="s">
        <v>87</v>
      </c>
      <c r="J183" s="167" t="s">
        <v>87</v>
      </c>
      <c r="K183" s="167" t="s">
        <v>87</v>
      </c>
      <c r="L183" s="167" t="s">
        <v>87</v>
      </c>
      <c r="M183" s="167" t="s">
        <v>87</v>
      </c>
      <c r="N183" s="167" t="s">
        <v>87</v>
      </c>
      <c r="O183" s="142"/>
      <c r="P183" s="141" t="s">
        <v>6</v>
      </c>
      <c r="Q183" s="142"/>
      <c r="S183" s="144" t="s">
        <v>90</v>
      </c>
    </row>
    <row r="184" spans="1:19" x14ac:dyDescent="0.3">
      <c r="A184" s="144" t="s">
        <v>93</v>
      </c>
      <c r="B184" s="167" t="s">
        <v>87</v>
      </c>
      <c r="C184" s="167" t="s">
        <v>87</v>
      </c>
      <c r="D184" s="167" t="s">
        <v>87</v>
      </c>
      <c r="E184" s="167" t="s">
        <v>87</v>
      </c>
      <c r="F184" s="167" t="s">
        <v>87</v>
      </c>
      <c r="G184" s="167" t="s">
        <v>87</v>
      </c>
      <c r="H184" s="167" t="s">
        <v>87</v>
      </c>
      <c r="I184" s="167" t="s">
        <v>87</v>
      </c>
      <c r="J184" s="167" t="s">
        <v>87</v>
      </c>
      <c r="K184" s="167" t="s">
        <v>87</v>
      </c>
      <c r="L184" s="167" t="s">
        <v>87</v>
      </c>
      <c r="M184" s="167" t="s">
        <v>87</v>
      </c>
      <c r="N184" s="167" t="s">
        <v>87</v>
      </c>
      <c r="O184" s="142"/>
      <c r="P184" s="141" t="s">
        <v>6</v>
      </c>
      <c r="Q184" s="142"/>
      <c r="S184" s="144" t="s">
        <v>93</v>
      </c>
    </row>
    <row r="185" spans="1:19" x14ac:dyDescent="0.3">
      <c r="A185" s="144" t="s">
        <v>96</v>
      </c>
      <c r="B185" s="167" t="s">
        <v>87</v>
      </c>
      <c r="C185" s="167" t="s">
        <v>87</v>
      </c>
      <c r="D185" s="167" t="s">
        <v>87</v>
      </c>
      <c r="E185" s="167" t="s">
        <v>87</v>
      </c>
      <c r="F185" s="167" t="s">
        <v>87</v>
      </c>
      <c r="G185" s="167" t="s">
        <v>87</v>
      </c>
      <c r="H185" s="167" t="s">
        <v>87</v>
      </c>
      <c r="I185" s="167" t="s">
        <v>87</v>
      </c>
      <c r="J185" s="167" t="s">
        <v>87</v>
      </c>
      <c r="K185" s="167" t="s">
        <v>87</v>
      </c>
      <c r="L185" s="167" t="s">
        <v>87</v>
      </c>
      <c r="M185" s="167" t="s">
        <v>87</v>
      </c>
      <c r="N185" s="167" t="s">
        <v>87</v>
      </c>
      <c r="O185" s="142"/>
      <c r="P185" s="141" t="s">
        <v>6</v>
      </c>
      <c r="Q185" s="142"/>
      <c r="S185" s="144" t="s">
        <v>96</v>
      </c>
    </row>
    <row r="186" spans="1:19" x14ac:dyDescent="0.3">
      <c r="A186" s="144" t="s">
        <v>122</v>
      </c>
      <c r="B186" s="167" t="s">
        <v>87</v>
      </c>
      <c r="C186" s="167" t="s">
        <v>87</v>
      </c>
      <c r="D186" s="167" t="s">
        <v>87</v>
      </c>
      <c r="E186" s="167" t="s">
        <v>87</v>
      </c>
      <c r="F186" s="167" t="s">
        <v>87</v>
      </c>
      <c r="G186" s="167" t="s">
        <v>87</v>
      </c>
      <c r="H186" s="167" t="s">
        <v>87</v>
      </c>
      <c r="I186" s="167" t="s">
        <v>87</v>
      </c>
      <c r="J186" s="167" t="s">
        <v>87</v>
      </c>
      <c r="K186" s="167" t="s">
        <v>87</v>
      </c>
      <c r="L186" s="167" t="s">
        <v>87</v>
      </c>
      <c r="M186" s="167" t="s">
        <v>87</v>
      </c>
      <c r="N186" s="167" t="s">
        <v>87</v>
      </c>
      <c r="O186" s="142"/>
      <c r="P186" s="141" t="s">
        <v>6</v>
      </c>
      <c r="Q186" s="142"/>
      <c r="S186" s="144" t="s">
        <v>122</v>
      </c>
    </row>
    <row r="187" spans="1:19" x14ac:dyDescent="0.3">
      <c r="A187" s="144" t="s">
        <v>376</v>
      </c>
      <c r="B187" s="167" t="s">
        <v>87</v>
      </c>
      <c r="C187" s="167"/>
      <c r="D187" s="167" t="s">
        <v>87</v>
      </c>
      <c r="E187" s="167"/>
      <c r="F187" s="167" t="s">
        <v>87</v>
      </c>
      <c r="G187" s="167"/>
      <c r="H187" s="167" t="s">
        <v>87</v>
      </c>
      <c r="I187" s="167"/>
      <c r="J187" s="167" t="s">
        <v>87</v>
      </c>
      <c r="K187" s="167"/>
      <c r="L187" s="167" t="s">
        <v>87</v>
      </c>
      <c r="M187" s="167"/>
      <c r="N187" s="167" t="s">
        <v>87</v>
      </c>
      <c r="O187" s="142"/>
      <c r="P187" s="141"/>
      <c r="Q187" s="142"/>
      <c r="S187" s="144" t="s">
        <v>376</v>
      </c>
    </row>
    <row r="188" spans="1:19" x14ac:dyDescent="0.3">
      <c r="A188" s="143" t="s">
        <v>99</v>
      </c>
      <c r="B188" s="167" t="s">
        <v>87</v>
      </c>
      <c r="C188" s="167" t="s">
        <v>87</v>
      </c>
      <c r="D188" s="167" t="s">
        <v>87</v>
      </c>
      <c r="E188" s="167" t="s">
        <v>87</v>
      </c>
      <c r="F188" s="167" t="s">
        <v>87</v>
      </c>
      <c r="G188" s="167" t="s">
        <v>87</v>
      </c>
      <c r="H188" s="167" t="s">
        <v>87</v>
      </c>
      <c r="I188" s="167" t="s">
        <v>87</v>
      </c>
      <c r="J188" s="167" t="s">
        <v>87</v>
      </c>
      <c r="K188" s="167" t="s">
        <v>87</v>
      </c>
      <c r="L188" s="167" t="s">
        <v>87</v>
      </c>
      <c r="M188" s="167" t="s">
        <v>87</v>
      </c>
      <c r="N188" s="167" t="s">
        <v>87</v>
      </c>
      <c r="O188" s="142"/>
      <c r="P188" s="141" t="s">
        <v>6</v>
      </c>
      <c r="Q188" s="142"/>
      <c r="S188" s="143" t="s">
        <v>99</v>
      </c>
    </row>
    <row r="189" spans="1:19" x14ac:dyDescent="0.3">
      <c r="A189" s="143" t="s">
        <v>125</v>
      </c>
      <c r="B189" s="167" t="s">
        <v>87</v>
      </c>
      <c r="C189" s="167"/>
      <c r="D189" s="167" t="s">
        <v>87</v>
      </c>
      <c r="E189" s="167"/>
      <c r="F189" s="167" t="s">
        <v>87</v>
      </c>
      <c r="G189" s="167"/>
      <c r="H189" s="167" t="s">
        <v>87</v>
      </c>
      <c r="I189" s="167"/>
      <c r="J189" s="167" t="s">
        <v>87</v>
      </c>
      <c r="K189" s="167"/>
      <c r="L189" s="167" t="s">
        <v>87</v>
      </c>
      <c r="M189" s="167"/>
      <c r="N189" s="167" t="s">
        <v>87</v>
      </c>
      <c r="O189" s="142"/>
      <c r="P189" s="141"/>
      <c r="Q189" s="142"/>
      <c r="S189" s="144" t="s">
        <v>125</v>
      </c>
    </row>
    <row r="190" spans="1:19" x14ac:dyDescent="0.3">
      <c r="A190" s="143" t="s">
        <v>106</v>
      </c>
      <c r="B190" s="167" t="s">
        <v>87</v>
      </c>
      <c r="C190" s="167" t="s">
        <v>87</v>
      </c>
      <c r="D190" s="167" t="s">
        <v>87</v>
      </c>
      <c r="E190" s="167" t="s">
        <v>87</v>
      </c>
      <c r="F190" s="167" t="s">
        <v>87</v>
      </c>
      <c r="G190" s="167" t="s">
        <v>87</v>
      </c>
      <c r="H190" s="167" t="s">
        <v>87</v>
      </c>
      <c r="I190" s="167" t="s">
        <v>87</v>
      </c>
      <c r="J190" s="167" t="s">
        <v>87</v>
      </c>
      <c r="K190" s="167" t="s">
        <v>87</v>
      </c>
      <c r="L190" s="167" t="s">
        <v>87</v>
      </c>
      <c r="M190" s="167" t="s">
        <v>87</v>
      </c>
      <c r="N190" s="167" t="s">
        <v>87</v>
      </c>
      <c r="O190" s="142"/>
      <c r="P190" s="141" t="s">
        <v>6</v>
      </c>
      <c r="Q190" s="142"/>
      <c r="S190" s="143" t="s">
        <v>106</v>
      </c>
    </row>
    <row r="191" spans="1:19" x14ac:dyDescent="0.3">
      <c r="A191" s="143" t="s">
        <v>109</v>
      </c>
      <c r="B191" s="167" t="s">
        <v>87</v>
      </c>
      <c r="C191" s="167" t="s">
        <v>87</v>
      </c>
      <c r="D191" s="167" t="s">
        <v>87</v>
      </c>
      <c r="E191" s="167" t="s">
        <v>87</v>
      </c>
      <c r="F191" s="167" t="s">
        <v>87</v>
      </c>
      <c r="G191" s="167" t="s">
        <v>87</v>
      </c>
      <c r="H191" s="167" t="s">
        <v>87</v>
      </c>
      <c r="I191" s="167" t="s">
        <v>87</v>
      </c>
      <c r="J191" s="167" t="s">
        <v>87</v>
      </c>
      <c r="K191" s="167" t="s">
        <v>87</v>
      </c>
      <c r="L191" s="167" t="s">
        <v>87</v>
      </c>
      <c r="M191" s="167" t="s">
        <v>87</v>
      </c>
      <c r="N191" s="167" t="s">
        <v>87</v>
      </c>
      <c r="O191" s="142"/>
      <c r="P191" s="141" t="s">
        <v>6</v>
      </c>
      <c r="Q191" s="142"/>
      <c r="S191" s="143" t="s">
        <v>109</v>
      </c>
    </row>
    <row r="192" spans="1:19" x14ac:dyDescent="0.3">
      <c r="A192" s="143" t="s">
        <v>112</v>
      </c>
      <c r="B192" s="167" t="s">
        <v>87</v>
      </c>
      <c r="C192" s="167" t="s">
        <v>87</v>
      </c>
      <c r="D192" s="167" t="s">
        <v>87</v>
      </c>
      <c r="E192" s="167" t="s">
        <v>87</v>
      </c>
      <c r="F192" s="167" t="s">
        <v>87</v>
      </c>
      <c r="G192" s="167" t="s">
        <v>87</v>
      </c>
      <c r="H192" s="167" t="s">
        <v>87</v>
      </c>
      <c r="I192" s="167" t="s">
        <v>87</v>
      </c>
      <c r="J192" s="167" t="s">
        <v>87</v>
      </c>
      <c r="K192" s="167" t="s">
        <v>87</v>
      </c>
      <c r="L192" s="167" t="s">
        <v>87</v>
      </c>
      <c r="M192" s="167" t="s">
        <v>87</v>
      </c>
      <c r="N192" s="167" t="s">
        <v>87</v>
      </c>
      <c r="O192" s="142"/>
      <c r="P192" s="141" t="s">
        <v>6</v>
      </c>
      <c r="Q192" s="142"/>
      <c r="S192" s="143" t="s">
        <v>112</v>
      </c>
    </row>
    <row r="193" spans="1:19" x14ac:dyDescent="0.3">
      <c r="A193" s="144" t="s">
        <v>130</v>
      </c>
      <c r="B193" s="167" t="s">
        <v>87</v>
      </c>
      <c r="C193" s="167"/>
      <c r="D193" s="167" t="s">
        <v>87</v>
      </c>
      <c r="E193" s="167"/>
      <c r="F193" s="167" t="s">
        <v>87</v>
      </c>
      <c r="G193" s="167"/>
      <c r="H193" s="167" t="s">
        <v>87</v>
      </c>
      <c r="I193" s="167"/>
      <c r="J193" s="167" t="s">
        <v>87</v>
      </c>
      <c r="K193" s="167"/>
      <c r="L193" s="167" t="s">
        <v>87</v>
      </c>
      <c r="M193" s="167"/>
      <c r="N193" s="167" t="s">
        <v>87</v>
      </c>
      <c r="O193" s="142"/>
      <c r="P193" s="141"/>
      <c r="Q193" s="142"/>
      <c r="S193" s="144" t="s">
        <v>130</v>
      </c>
    </row>
    <row r="194" spans="1:19" x14ac:dyDescent="0.3">
      <c r="A194" s="143" t="s">
        <v>115</v>
      </c>
      <c r="B194" s="167" t="s">
        <v>87</v>
      </c>
      <c r="C194" s="167" t="s">
        <v>87</v>
      </c>
      <c r="D194" s="167" t="s">
        <v>87</v>
      </c>
      <c r="E194" s="167" t="s">
        <v>87</v>
      </c>
      <c r="F194" s="167" t="s">
        <v>87</v>
      </c>
      <c r="G194" s="167" t="s">
        <v>87</v>
      </c>
      <c r="H194" s="167" t="s">
        <v>87</v>
      </c>
      <c r="I194" s="167" t="s">
        <v>87</v>
      </c>
      <c r="J194" s="167" t="s">
        <v>87</v>
      </c>
      <c r="K194" s="167" t="s">
        <v>87</v>
      </c>
      <c r="L194" s="167" t="s">
        <v>87</v>
      </c>
      <c r="M194" s="167" t="s">
        <v>87</v>
      </c>
      <c r="N194" s="167" t="s">
        <v>87</v>
      </c>
      <c r="O194" s="142"/>
      <c r="P194" s="141" t="s">
        <v>6</v>
      </c>
      <c r="Q194" s="142"/>
      <c r="S194" s="143" t="s">
        <v>115</v>
      </c>
    </row>
    <row r="195" spans="1:19" x14ac:dyDescent="0.3">
      <c r="A195" s="143" t="s">
        <v>118</v>
      </c>
      <c r="B195" s="168" t="str">
        <f>$T$5</f>
        <v>-</v>
      </c>
      <c r="C195" s="169"/>
      <c r="D195" s="168" t="str">
        <f>$T$6</f>
        <v>-</v>
      </c>
      <c r="E195" s="169"/>
      <c r="F195" s="168" t="str">
        <f>$T$7</f>
        <v>-</v>
      </c>
      <c r="G195" s="169"/>
      <c r="H195" s="168" t="str">
        <f>$T$8</f>
        <v>-</v>
      </c>
      <c r="I195" s="169"/>
      <c r="J195" s="168" t="str">
        <f>$T$9</f>
        <v>-</v>
      </c>
      <c r="K195" s="169"/>
      <c r="L195" s="168" t="str">
        <f>$T$10</f>
        <v>-</v>
      </c>
      <c r="M195" s="169"/>
      <c r="N195" s="168" t="str">
        <f>$T$11</f>
        <v>-</v>
      </c>
      <c r="O195" s="142"/>
      <c r="P195" s="28" t="str">
        <f>$T$12</f>
        <v>-</v>
      </c>
      <c r="Q195" s="142"/>
      <c r="S195" s="143" t="s">
        <v>118</v>
      </c>
    </row>
    <row r="196" spans="1:19" x14ac:dyDescent="0.3">
      <c r="B196" s="155" t="s">
        <v>182</v>
      </c>
      <c r="D196" s="155" t="s">
        <v>182</v>
      </c>
      <c r="F196" s="155" t="s">
        <v>182</v>
      </c>
      <c r="H196" s="155" t="s">
        <v>182</v>
      </c>
      <c r="J196" s="155" t="s">
        <v>182</v>
      </c>
      <c r="L196" s="155" t="s">
        <v>182</v>
      </c>
      <c r="N196" s="155" t="s">
        <v>182</v>
      </c>
      <c r="O196" s="5"/>
      <c r="P196" s="1" t="s">
        <v>182</v>
      </c>
      <c r="Q196" s="5"/>
      <c r="R196" t="s">
        <v>222</v>
      </c>
      <c r="S196" s="143"/>
    </row>
    <row r="197" spans="1:19" x14ac:dyDescent="0.3">
      <c r="A197" s="144" t="s">
        <v>85</v>
      </c>
      <c r="B197" s="167" t="s">
        <v>87</v>
      </c>
      <c r="C197" s="167" t="s">
        <v>87</v>
      </c>
      <c r="D197" s="167" t="s">
        <v>87</v>
      </c>
      <c r="E197" s="167" t="s">
        <v>87</v>
      </c>
      <c r="F197" s="167" t="s">
        <v>87</v>
      </c>
      <c r="G197" s="167" t="s">
        <v>87</v>
      </c>
      <c r="H197" s="167" t="s">
        <v>87</v>
      </c>
      <c r="I197" s="167" t="s">
        <v>87</v>
      </c>
      <c r="J197" s="167" t="s">
        <v>87</v>
      </c>
      <c r="K197" s="167" t="s">
        <v>87</v>
      </c>
      <c r="L197" s="167" t="s">
        <v>87</v>
      </c>
      <c r="M197" s="167" t="s">
        <v>87</v>
      </c>
      <c r="N197" s="167" t="s">
        <v>87</v>
      </c>
      <c r="O197" s="142"/>
      <c r="P197" s="141" t="s">
        <v>6</v>
      </c>
      <c r="Q197" s="142"/>
      <c r="S197" s="144" t="s">
        <v>85</v>
      </c>
    </row>
    <row r="198" spans="1:19" x14ac:dyDescent="0.3">
      <c r="A198" s="144" t="s">
        <v>90</v>
      </c>
      <c r="B198" s="167" t="s">
        <v>87</v>
      </c>
      <c r="C198" s="167" t="s">
        <v>87</v>
      </c>
      <c r="D198" s="167" t="s">
        <v>87</v>
      </c>
      <c r="E198" s="167" t="s">
        <v>87</v>
      </c>
      <c r="F198" s="167" t="s">
        <v>87</v>
      </c>
      <c r="G198" s="167" t="s">
        <v>87</v>
      </c>
      <c r="H198" s="167" t="s">
        <v>87</v>
      </c>
      <c r="I198" s="167" t="s">
        <v>87</v>
      </c>
      <c r="J198" s="167" t="s">
        <v>87</v>
      </c>
      <c r="K198" s="167" t="s">
        <v>87</v>
      </c>
      <c r="L198" s="167" t="s">
        <v>87</v>
      </c>
      <c r="M198" s="167" t="s">
        <v>87</v>
      </c>
      <c r="N198" s="167" t="s">
        <v>87</v>
      </c>
      <c r="O198" s="142"/>
      <c r="P198" s="141" t="s">
        <v>6</v>
      </c>
      <c r="Q198" s="142"/>
      <c r="S198" s="144" t="s">
        <v>90</v>
      </c>
    </row>
    <row r="199" spans="1:19" x14ac:dyDescent="0.3">
      <c r="A199" s="144" t="s">
        <v>93</v>
      </c>
      <c r="B199" s="167" t="s">
        <v>87</v>
      </c>
      <c r="C199" s="167" t="s">
        <v>87</v>
      </c>
      <c r="D199" s="167" t="s">
        <v>87</v>
      </c>
      <c r="E199" s="167" t="s">
        <v>87</v>
      </c>
      <c r="F199" s="167" t="s">
        <v>87</v>
      </c>
      <c r="G199" s="167" t="s">
        <v>87</v>
      </c>
      <c r="H199" s="167" t="s">
        <v>87</v>
      </c>
      <c r="I199" s="167" t="s">
        <v>87</v>
      </c>
      <c r="J199" s="167" t="s">
        <v>87</v>
      </c>
      <c r="K199" s="167" t="s">
        <v>87</v>
      </c>
      <c r="L199" s="167" t="s">
        <v>87</v>
      </c>
      <c r="M199" s="167" t="s">
        <v>87</v>
      </c>
      <c r="N199" s="167" t="s">
        <v>87</v>
      </c>
      <c r="O199" s="142"/>
      <c r="P199" s="141" t="s">
        <v>6</v>
      </c>
      <c r="Q199" s="142"/>
      <c r="S199" s="144" t="s">
        <v>93</v>
      </c>
    </row>
    <row r="200" spans="1:19" x14ac:dyDescent="0.3">
      <c r="A200" s="144" t="s">
        <v>96</v>
      </c>
      <c r="B200" s="167" t="s">
        <v>87</v>
      </c>
      <c r="C200" s="167" t="s">
        <v>87</v>
      </c>
      <c r="D200" s="167" t="s">
        <v>87</v>
      </c>
      <c r="E200" s="167" t="s">
        <v>87</v>
      </c>
      <c r="F200" s="167" t="s">
        <v>87</v>
      </c>
      <c r="G200" s="167" t="s">
        <v>87</v>
      </c>
      <c r="H200" s="167" t="s">
        <v>87</v>
      </c>
      <c r="I200" s="167" t="s">
        <v>87</v>
      </c>
      <c r="J200" s="167" t="s">
        <v>87</v>
      </c>
      <c r="K200" s="167" t="s">
        <v>87</v>
      </c>
      <c r="L200" s="167" t="s">
        <v>87</v>
      </c>
      <c r="M200" s="167" t="s">
        <v>87</v>
      </c>
      <c r="N200" s="167" t="s">
        <v>87</v>
      </c>
      <c r="O200" s="142"/>
      <c r="P200" s="141" t="s">
        <v>6</v>
      </c>
      <c r="Q200" s="142"/>
      <c r="S200" s="144" t="s">
        <v>96</v>
      </c>
    </row>
    <row r="201" spans="1:19" x14ac:dyDescent="0.3">
      <c r="A201" s="144" t="s">
        <v>122</v>
      </c>
      <c r="B201" s="167" t="s">
        <v>6</v>
      </c>
      <c r="C201" s="167" t="s">
        <v>87</v>
      </c>
      <c r="D201" s="167" t="s">
        <v>87</v>
      </c>
      <c r="E201" s="167" t="s">
        <v>87</v>
      </c>
      <c r="F201" s="167" t="s">
        <v>87</v>
      </c>
      <c r="G201" s="167" t="s">
        <v>87</v>
      </c>
      <c r="H201" s="167" t="s">
        <v>87</v>
      </c>
      <c r="I201" s="167" t="s">
        <v>87</v>
      </c>
      <c r="J201" s="167" t="s">
        <v>87</v>
      </c>
      <c r="K201" s="167" t="s">
        <v>87</v>
      </c>
      <c r="L201" s="167" t="s">
        <v>87</v>
      </c>
      <c r="M201" s="167" t="s">
        <v>87</v>
      </c>
      <c r="N201" s="167" t="s">
        <v>87</v>
      </c>
      <c r="O201" s="142"/>
      <c r="P201" s="141" t="s">
        <v>6</v>
      </c>
      <c r="Q201" s="142"/>
      <c r="S201" s="144" t="s">
        <v>122</v>
      </c>
    </row>
    <row r="202" spans="1:19" x14ac:dyDescent="0.3">
      <c r="A202" s="144" t="s">
        <v>376</v>
      </c>
      <c r="B202" s="167" t="s">
        <v>87</v>
      </c>
      <c r="C202" s="167"/>
      <c r="D202" s="167" t="s">
        <v>87</v>
      </c>
      <c r="E202" s="167"/>
      <c r="F202" s="167" t="s">
        <v>87</v>
      </c>
      <c r="G202" s="167"/>
      <c r="H202" s="167" t="s">
        <v>87</v>
      </c>
      <c r="I202" s="167"/>
      <c r="J202" s="167" t="s">
        <v>87</v>
      </c>
      <c r="K202" s="167"/>
      <c r="L202" s="167" t="s">
        <v>87</v>
      </c>
      <c r="M202" s="167"/>
      <c r="N202" s="167" t="s">
        <v>87</v>
      </c>
      <c r="O202" s="142"/>
      <c r="P202" s="141"/>
      <c r="Q202" s="142"/>
      <c r="S202" s="144" t="s">
        <v>376</v>
      </c>
    </row>
    <row r="203" spans="1:19" x14ac:dyDescent="0.3">
      <c r="A203" s="143" t="s">
        <v>99</v>
      </c>
      <c r="B203" s="167" t="s">
        <v>87</v>
      </c>
      <c r="C203" s="167" t="s">
        <v>87</v>
      </c>
      <c r="D203" s="167" t="s">
        <v>87</v>
      </c>
      <c r="E203" s="167" t="s">
        <v>87</v>
      </c>
      <c r="F203" s="167" t="s">
        <v>87</v>
      </c>
      <c r="G203" s="167" t="s">
        <v>87</v>
      </c>
      <c r="H203" s="167" t="s">
        <v>87</v>
      </c>
      <c r="I203" s="167" t="s">
        <v>87</v>
      </c>
      <c r="J203" s="167" t="s">
        <v>87</v>
      </c>
      <c r="K203" s="167" t="s">
        <v>87</v>
      </c>
      <c r="L203" s="167" t="s">
        <v>87</v>
      </c>
      <c r="M203" s="167" t="s">
        <v>87</v>
      </c>
      <c r="N203" s="167" t="s">
        <v>87</v>
      </c>
      <c r="O203" s="142"/>
      <c r="P203" s="141" t="s">
        <v>6</v>
      </c>
      <c r="Q203" s="142"/>
      <c r="S203" s="143" t="s">
        <v>99</v>
      </c>
    </row>
    <row r="204" spans="1:19" x14ac:dyDescent="0.3">
      <c r="A204" s="144" t="s">
        <v>125</v>
      </c>
      <c r="B204" s="167" t="s">
        <v>183</v>
      </c>
      <c r="C204" s="167" t="s">
        <v>183</v>
      </c>
      <c r="D204" s="167" t="s">
        <v>183</v>
      </c>
      <c r="E204" s="167" t="s">
        <v>183</v>
      </c>
      <c r="F204" s="167" t="s">
        <v>183</v>
      </c>
      <c r="G204" s="167" t="s">
        <v>183</v>
      </c>
      <c r="H204" s="167" t="s">
        <v>183</v>
      </c>
      <c r="I204" s="167" t="s">
        <v>183</v>
      </c>
      <c r="J204" s="167" t="s">
        <v>183</v>
      </c>
      <c r="K204" s="167" t="s">
        <v>183</v>
      </c>
      <c r="L204" s="167" t="s">
        <v>183</v>
      </c>
      <c r="M204" s="167" t="s">
        <v>183</v>
      </c>
      <c r="N204" s="167" t="s">
        <v>183</v>
      </c>
      <c r="O204" s="142"/>
      <c r="P204" s="141"/>
      <c r="Q204" s="142"/>
      <c r="S204" s="144" t="s">
        <v>125</v>
      </c>
    </row>
    <row r="205" spans="1:19" x14ac:dyDescent="0.3">
      <c r="A205" s="143" t="s">
        <v>106</v>
      </c>
      <c r="B205" s="167" t="s">
        <v>87</v>
      </c>
      <c r="C205" s="167" t="s">
        <v>87</v>
      </c>
      <c r="D205" s="167" t="s">
        <v>87</v>
      </c>
      <c r="E205" s="167" t="s">
        <v>87</v>
      </c>
      <c r="F205" s="167" t="s">
        <v>87</v>
      </c>
      <c r="G205" s="167" t="s">
        <v>87</v>
      </c>
      <c r="H205" s="167" t="s">
        <v>87</v>
      </c>
      <c r="I205" s="167" t="s">
        <v>87</v>
      </c>
      <c r="J205" s="167" t="s">
        <v>87</v>
      </c>
      <c r="K205" s="167" t="s">
        <v>87</v>
      </c>
      <c r="L205" s="167" t="s">
        <v>87</v>
      </c>
      <c r="M205" s="167" t="s">
        <v>87</v>
      </c>
      <c r="N205" s="167" t="s">
        <v>87</v>
      </c>
      <c r="O205" s="142"/>
      <c r="P205" s="141" t="s">
        <v>6</v>
      </c>
      <c r="Q205" s="142"/>
      <c r="S205" s="143" t="s">
        <v>106</v>
      </c>
    </row>
    <row r="206" spans="1:19" x14ac:dyDescent="0.3">
      <c r="A206" s="143" t="s">
        <v>109</v>
      </c>
      <c r="B206" s="167" t="s">
        <v>87</v>
      </c>
      <c r="C206" s="167" t="s">
        <v>87</v>
      </c>
      <c r="D206" s="167" t="s">
        <v>87</v>
      </c>
      <c r="E206" s="167" t="s">
        <v>87</v>
      </c>
      <c r="F206" s="167" t="s">
        <v>87</v>
      </c>
      <c r="G206" s="167" t="s">
        <v>87</v>
      </c>
      <c r="H206" s="167" t="s">
        <v>87</v>
      </c>
      <c r="I206" s="167" t="s">
        <v>87</v>
      </c>
      <c r="J206" s="167" t="s">
        <v>87</v>
      </c>
      <c r="K206" s="167" t="s">
        <v>87</v>
      </c>
      <c r="L206" s="167" t="s">
        <v>87</v>
      </c>
      <c r="M206" s="167" t="s">
        <v>87</v>
      </c>
      <c r="N206" s="167" t="s">
        <v>87</v>
      </c>
      <c r="O206" s="142"/>
      <c r="P206" s="141" t="s">
        <v>6</v>
      </c>
      <c r="Q206" s="142"/>
      <c r="S206" s="143" t="s">
        <v>109</v>
      </c>
    </row>
    <row r="207" spans="1:19" x14ac:dyDescent="0.3">
      <c r="A207" s="143" t="s">
        <v>112</v>
      </c>
      <c r="B207" s="167" t="s">
        <v>87</v>
      </c>
      <c r="C207" s="167" t="s">
        <v>87</v>
      </c>
      <c r="D207" s="167" t="s">
        <v>87</v>
      </c>
      <c r="E207" s="167" t="s">
        <v>87</v>
      </c>
      <c r="F207" s="167" t="s">
        <v>87</v>
      </c>
      <c r="G207" s="167" t="s">
        <v>87</v>
      </c>
      <c r="H207" s="167" t="s">
        <v>87</v>
      </c>
      <c r="I207" s="167" t="s">
        <v>87</v>
      </c>
      <c r="J207" s="167" t="s">
        <v>87</v>
      </c>
      <c r="K207" s="167" t="s">
        <v>87</v>
      </c>
      <c r="L207" s="167" t="s">
        <v>87</v>
      </c>
      <c r="M207" s="167" t="s">
        <v>87</v>
      </c>
      <c r="N207" s="167" t="s">
        <v>87</v>
      </c>
      <c r="O207" s="142"/>
      <c r="P207" s="141" t="s">
        <v>6</v>
      </c>
      <c r="Q207" s="142"/>
      <c r="S207" s="143" t="s">
        <v>112</v>
      </c>
    </row>
    <row r="208" spans="1:19" x14ac:dyDescent="0.3">
      <c r="A208" s="143" t="s">
        <v>130</v>
      </c>
      <c r="B208" s="167" t="s">
        <v>183</v>
      </c>
      <c r="C208" s="167"/>
      <c r="D208" s="167" t="s">
        <v>183</v>
      </c>
      <c r="E208" s="167" t="s">
        <v>183</v>
      </c>
      <c r="F208" s="167" t="s">
        <v>183</v>
      </c>
      <c r="G208" s="167" t="s">
        <v>183</v>
      </c>
      <c r="H208" s="167" t="s">
        <v>183</v>
      </c>
      <c r="I208" s="167" t="s">
        <v>183</v>
      </c>
      <c r="J208" s="167" t="s">
        <v>183</v>
      </c>
      <c r="K208" s="167" t="s">
        <v>183</v>
      </c>
      <c r="L208" s="167" t="s">
        <v>183</v>
      </c>
      <c r="M208" s="167" t="s">
        <v>183</v>
      </c>
      <c r="N208" s="167" t="s">
        <v>183</v>
      </c>
      <c r="O208" s="142"/>
      <c r="P208" s="141"/>
      <c r="Q208" s="142"/>
      <c r="S208" s="144" t="s">
        <v>130</v>
      </c>
    </row>
    <row r="209" spans="1:19" x14ac:dyDescent="0.3">
      <c r="A209" s="143" t="s">
        <v>115</v>
      </c>
      <c r="B209" s="167" t="s">
        <v>87</v>
      </c>
      <c r="C209" s="167" t="s">
        <v>87</v>
      </c>
      <c r="D209" s="167" t="s">
        <v>87</v>
      </c>
      <c r="E209" s="167" t="s">
        <v>87</v>
      </c>
      <c r="F209" s="167" t="s">
        <v>87</v>
      </c>
      <c r="G209" s="167" t="s">
        <v>87</v>
      </c>
      <c r="H209" s="167" t="s">
        <v>87</v>
      </c>
      <c r="I209" s="167" t="s">
        <v>87</v>
      </c>
      <c r="J209" s="167" t="s">
        <v>87</v>
      </c>
      <c r="K209" s="167" t="s">
        <v>87</v>
      </c>
      <c r="L209" s="167" t="s">
        <v>87</v>
      </c>
      <c r="M209" s="167" t="s">
        <v>87</v>
      </c>
      <c r="N209" s="167" t="s">
        <v>87</v>
      </c>
      <c r="O209" s="142"/>
      <c r="P209" s="141" t="s">
        <v>6</v>
      </c>
      <c r="Q209" s="142"/>
      <c r="S209" s="143" t="s">
        <v>115</v>
      </c>
    </row>
    <row r="298" spans="2:18" x14ac:dyDescent="0.3">
      <c r="B298" s="170"/>
    </row>
    <row r="299" spans="2:18" x14ac:dyDescent="0.3">
      <c r="B299" s="170"/>
      <c r="C299" s="170"/>
      <c r="D299" s="170"/>
      <c r="E299" s="170"/>
      <c r="F299" s="170"/>
      <c r="G299" s="170"/>
      <c r="H299" s="170"/>
      <c r="I299" s="170"/>
      <c r="J299" s="170"/>
      <c r="L299" s="171"/>
      <c r="M299" s="171"/>
      <c r="N299" s="171"/>
      <c r="O299" s="6"/>
      <c r="P299" s="6"/>
      <c r="Q299" s="6"/>
      <c r="R299" s="6"/>
    </row>
    <row r="300" spans="2:18" x14ac:dyDescent="0.3">
      <c r="C300" s="172"/>
    </row>
    <row r="301" spans="2:18" x14ac:dyDescent="0.3">
      <c r="C301" s="172"/>
    </row>
    <row r="302" spans="2:18" x14ac:dyDescent="0.3">
      <c r="C302" s="172"/>
    </row>
    <row r="303" spans="2:18" x14ac:dyDescent="0.3">
      <c r="C303" s="172"/>
    </row>
    <row r="304" spans="2:18" x14ac:dyDescent="0.3">
      <c r="C304" s="172"/>
    </row>
    <row r="305" spans="3:3" x14ac:dyDescent="0.3">
      <c r="C305" s="172"/>
    </row>
    <row r="306" spans="3:3" x14ac:dyDescent="0.3">
      <c r="C306" s="172"/>
    </row>
    <row r="307" spans="3:3" x14ac:dyDescent="0.3">
      <c r="C307" s="172"/>
    </row>
    <row r="308" spans="3:3" x14ac:dyDescent="0.3">
      <c r="C308" s="172"/>
    </row>
    <row r="309" spans="3:3" x14ac:dyDescent="0.3">
      <c r="C309" s="172"/>
    </row>
    <row r="310" spans="3:3" x14ac:dyDescent="0.3">
      <c r="C310" s="172"/>
    </row>
    <row r="311" spans="3:3" x14ac:dyDescent="0.3">
      <c r="C311" s="172"/>
    </row>
  </sheetData>
  <sheetProtection algorithmName="SHA-512" hashValue="lu8C4VBsBY9lGqqogM2uPi/DJiEwvqPgWojfjn4zXEi+HrgTRf8fU0NV/QZfDIwsxuoIklEgBAruImkjLem7EA==" saltValue="KJq7h2TFgYtbddtP4DnKMA==" spinCount="100000" sheet="1" selectLockedCells="1"/>
  <phoneticPr fontId="5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5017-223E-4F1A-B600-B8BC774C159C}">
  <dimension ref="B1:H24"/>
  <sheetViews>
    <sheetView workbookViewId="0">
      <selection activeCell="L15" sqref="L15"/>
    </sheetView>
  </sheetViews>
  <sheetFormatPr defaultRowHeight="14.4" x14ac:dyDescent="0.3"/>
  <cols>
    <col min="2" max="2" width="10.77734375" style="251" bestFit="1" customWidth="1"/>
  </cols>
  <sheetData>
    <row r="1" spans="2:8" ht="15" thickBot="1" x14ac:dyDescent="0.35"/>
    <row r="2" spans="2:8" s="251" customFormat="1" ht="17.25" customHeight="1" thickBot="1" x14ac:dyDescent="0.35">
      <c r="B2" s="254" t="s">
        <v>149</v>
      </c>
      <c r="C2" s="266" t="s">
        <v>334</v>
      </c>
      <c r="D2" s="267" t="s">
        <v>333</v>
      </c>
      <c r="E2" s="267" t="s">
        <v>332</v>
      </c>
      <c r="F2" s="267" t="s">
        <v>331</v>
      </c>
      <c r="G2" s="267" t="s">
        <v>330</v>
      </c>
      <c r="H2" s="268" t="s">
        <v>329</v>
      </c>
    </row>
    <row r="3" spans="2:8" ht="17.25" customHeight="1" x14ac:dyDescent="0.3">
      <c r="B3" s="264" t="s">
        <v>184</v>
      </c>
      <c r="C3" s="255" t="s">
        <v>463</v>
      </c>
      <c r="D3" s="256" t="s">
        <v>511</v>
      </c>
      <c r="E3" s="256" t="s">
        <v>435</v>
      </c>
      <c r="F3" s="256" t="s">
        <v>471</v>
      </c>
      <c r="G3" s="256" t="s">
        <v>472</v>
      </c>
      <c r="H3" s="257" t="s">
        <v>473</v>
      </c>
    </row>
    <row r="4" spans="2:8" ht="17.25" customHeight="1" x14ac:dyDescent="0.3">
      <c r="B4" s="265" t="s">
        <v>185</v>
      </c>
      <c r="C4" s="258" t="s">
        <v>464</v>
      </c>
      <c r="D4" s="259" t="s">
        <v>452</v>
      </c>
      <c r="E4" s="259" t="s">
        <v>436</v>
      </c>
      <c r="F4" s="259" t="s">
        <v>474</v>
      </c>
      <c r="G4" s="259" t="s">
        <v>475</v>
      </c>
      <c r="H4" s="260" t="s">
        <v>476</v>
      </c>
    </row>
    <row r="5" spans="2:8" ht="17.25" customHeight="1" x14ac:dyDescent="0.3">
      <c r="B5" s="265" t="s">
        <v>188</v>
      </c>
      <c r="C5" s="315" t="s">
        <v>438</v>
      </c>
      <c r="D5" s="259" t="s">
        <v>453</v>
      </c>
      <c r="E5" s="316" t="s">
        <v>438</v>
      </c>
      <c r="F5" s="316" t="s">
        <v>438</v>
      </c>
      <c r="G5" s="259" t="s">
        <v>477</v>
      </c>
      <c r="H5" s="317" t="s">
        <v>438</v>
      </c>
    </row>
    <row r="6" spans="2:8" ht="17.25" customHeight="1" x14ac:dyDescent="0.3">
      <c r="B6" s="265" t="s">
        <v>192</v>
      </c>
      <c r="C6" s="315">
        <v>0</v>
      </c>
      <c r="D6" s="316">
        <v>0</v>
      </c>
      <c r="E6" s="259" t="s">
        <v>437</v>
      </c>
      <c r="F6" s="316">
        <v>0</v>
      </c>
      <c r="G6" s="316">
        <v>0</v>
      </c>
      <c r="H6" s="260" t="s">
        <v>430</v>
      </c>
    </row>
    <row r="7" spans="2:8" ht="17.25" customHeight="1" x14ac:dyDescent="0.3">
      <c r="B7" s="265" t="s">
        <v>186</v>
      </c>
      <c r="C7" s="258" t="s">
        <v>465</v>
      </c>
      <c r="D7" s="259" t="s">
        <v>454</v>
      </c>
      <c r="E7" s="259" t="s">
        <v>439</v>
      </c>
      <c r="F7" s="259" t="s">
        <v>478</v>
      </c>
      <c r="G7" s="259" t="s">
        <v>479</v>
      </c>
      <c r="H7" s="260" t="s">
        <v>480</v>
      </c>
    </row>
    <row r="8" spans="2:8" ht="17.25" customHeight="1" x14ac:dyDescent="0.3">
      <c r="B8" s="265" t="s">
        <v>187</v>
      </c>
      <c r="C8" s="258" t="s">
        <v>466</v>
      </c>
      <c r="D8" s="259" t="s">
        <v>455</v>
      </c>
      <c r="E8" s="259" t="s">
        <v>440</v>
      </c>
      <c r="F8" s="259" t="s">
        <v>481</v>
      </c>
      <c r="G8" s="259" t="s">
        <v>483</v>
      </c>
      <c r="H8" s="260" t="s">
        <v>482</v>
      </c>
    </row>
    <row r="9" spans="2:8" ht="17.25" customHeight="1" x14ac:dyDescent="0.3">
      <c r="B9" s="265" t="s">
        <v>189</v>
      </c>
      <c r="C9" s="315" t="s">
        <v>438</v>
      </c>
      <c r="D9" s="316" t="s">
        <v>438</v>
      </c>
      <c r="E9" s="316" t="s">
        <v>438</v>
      </c>
      <c r="F9" s="259" t="s">
        <v>430</v>
      </c>
      <c r="G9" s="316" t="s">
        <v>438</v>
      </c>
      <c r="H9" s="317" t="s">
        <v>438</v>
      </c>
    </row>
    <row r="10" spans="2:8" ht="17.25" customHeight="1" x14ac:dyDescent="0.3">
      <c r="B10" s="265" t="s">
        <v>190</v>
      </c>
      <c r="C10" s="258" t="s">
        <v>430</v>
      </c>
      <c r="D10" s="316">
        <v>0</v>
      </c>
      <c r="E10" s="316">
        <v>0</v>
      </c>
      <c r="F10" s="316">
        <v>0</v>
      </c>
      <c r="G10" s="259" t="s">
        <v>430</v>
      </c>
      <c r="H10" s="317">
        <v>0</v>
      </c>
    </row>
    <row r="11" spans="2:8" ht="17.25" customHeight="1" x14ac:dyDescent="0.3">
      <c r="B11" s="265" t="s">
        <v>193</v>
      </c>
      <c r="C11" s="315">
        <v>0</v>
      </c>
      <c r="D11" s="259" t="s">
        <v>430</v>
      </c>
      <c r="E11" s="316">
        <v>0</v>
      </c>
      <c r="F11" s="316">
        <v>0</v>
      </c>
      <c r="G11" s="316" t="s">
        <v>438</v>
      </c>
      <c r="H11" s="260" t="s">
        <v>430</v>
      </c>
    </row>
    <row r="12" spans="2:8" ht="17.25" customHeight="1" x14ac:dyDescent="0.3">
      <c r="B12" s="265" t="s">
        <v>335</v>
      </c>
      <c r="C12" s="315">
        <v>0</v>
      </c>
      <c r="D12" s="316">
        <v>0</v>
      </c>
      <c r="E12" s="259" t="s">
        <v>430</v>
      </c>
      <c r="F12" s="316">
        <v>0</v>
      </c>
      <c r="G12" s="316">
        <v>0</v>
      </c>
      <c r="H12" s="317">
        <v>0</v>
      </c>
    </row>
    <row r="13" spans="2:8" ht="17.25" customHeight="1" x14ac:dyDescent="0.3">
      <c r="B13" s="265" t="s">
        <v>417</v>
      </c>
      <c r="C13" s="258" t="s">
        <v>430</v>
      </c>
      <c r="D13" s="316">
        <v>0</v>
      </c>
      <c r="E13" s="316">
        <v>0</v>
      </c>
      <c r="F13" s="259" t="s">
        <v>430</v>
      </c>
      <c r="G13" s="316">
        <v>0</v>
      </c>
      <c r="H13" s="317">
        <v>0</v>
      </c>
    </row>
    <row r="14" spans="2:8" ht="17.25" customHeight="1" x14ac:dyDescent="0.3">
      <c r="B14" s="265" t="s">
        <v>418</v>
      </c>
      <c r="C14" s="315">
        <v>0</v>
      </c>
      <c r="D14" s="259" t="s">
        <v>430</v>
      </c>
      <c r="E14" s="316">
        <v>0</v>
      </c>
      <c r="F14" s="316">
        <v>0</v>
      </c>
      <c r="G14" s="259" t="s">
        <v>430</v>
      </c>
      <c r="H14" s="317">
        <v>0</v>
      </c>
    </row>
    <row r="15" spans="2:8" ht="17.25" customHeight="1" x14ac:dyDescent="0.3">
      <c r="B15" s="265" t="s">
        <v>419</v>
      </c>
      <c r="C15" s="315">
        <v>0</v>
      </c>
      <c r="D15" s="316">
        <v>0</v>
      </c>
      <c r="E15" s="259" t="s">
        <v>430</v>
      </c>
      <c r="F15" s="316">
        <v>0</v>
      </c>
      <c r="G15" s="316">
        <v>0</v>
      </c>
      <c r="H15" s="260" t="s">
        <v>430</v>
      </c>
    </row>
    <row r="16" spans="2:8" ht="17.25" customHeight="1" x14ac:dyDescent="0.3">
      <c r="B16" s="265" t="s">
        <v>99</v>
      </c>
      <c r="C16" s="258" t="s">
        <v>467</v>
      </c>
      <c r="D16" s="259" t="s">
        <v>456</v>
      </c>
      <c r="E16" s="259" t="s">
        <v>441</v>
      </c>
      <c r="F16" s="259" t="s">
        <v>467</v>
      </c>
      <c r="G16" s="259" t="s">
        <v>484</v>
      </c>
      <c r="H16" s="260" t="s">
        <v>485</v>
      </c>
    </row>
    <row r="17" spans="2:8" ht="17.25" customHeight="1" x14ac:dyDescent="0.3">
      <c r="B17" s="265" t="s">
        <v>106</v>
      </c>
      <c r="C17" s="258" t="s">
        <v>468</v>
      </c>
      <c r="D17" s="259" t="s">
        <v>457</v>
      </c>
      <c r="E17" s="259" t="s">
        <v>442</v>
      </c>
      <c r="F17" s="259" t="s">
        <v>486</v>
      </c>
      <c r="G17" s="259" t="s">
        <v>487</v>
      </c>
      <c r="H17" s="260" t="s">
        <v>488</v>
      </c>
    </row>
    <row r="18" spans="2:8" ht="17.25" customHeight="1" x14ac:dyDescent="0.3">
      <c r="B18" s="265" t="s">
        <v>125</v>
      </c>
      <c r="C18" s="258" t="s">
        <v>431</v>
      </c>
      <c r="D18" s="259" t="s">
        <v>458</v>
      </c>
      <c r="E18" s="259" t="s">
        <v>443</v>
      </c>
      <c r="F18" s="259" t="s">
        <v>431</v>
      </c>
      <c r="G18" s="259" t="s">
        <v>489</v>
      </c>
      <c r="H18" s="260" t="s">
        <v>490</v>
      </c>
    </row>
    <row r="19" spans="2:8" ht="17.25" customHeight="1" x14ac:dyDescent="0.3">
      <c r="B19" s="265" t="s">
        <v>135</v>
      </c>
      <c r="C19" s="315" t="s">
        <v>438</v>
      </c>
      <c r="D19" s="259" t="s">
        <v>431</v>
      </c>
      <c r="E19" s="259" t="s">
        <v>444</v>
      </c>
      <c r="F19" s="316" t="s">
        <v>438</v>
      </c>
      <c r="G19" s="259" t="s">
        <v>431</v>
      </c>
      <c r="H19" s="260" t="s">
        <v>491</v>
      </c>
    </row>
    <row r="20" spans="2:8" ht="17.25" customHeight="1" x14ac:dyDescent="0.3">
      <c r="B20" s="265" t="s">
        <v>112</v>
      </c>
      <c r="C20" s="258" t="s">
        <v>510</v>
      </c>
      <c r="D20" s="259" t="s">
        <v>459</v>
      </c>
      <c r="E20" s="259" t="s">
        <v>446</v>
      </c>
      <c r="F20" s="259" t="s">
        <v>492</v>
      </c>
      <c r="G20" s="259" t="s">
        <v>509</v>
      </c>
      <c r="H20" s="260" t="s">
        <v>493</v>
      </c>
    </row>
    <row r="21" spans="2:8" ht="17.25" customHeight="1" x14ac:dyDescent="0.3">
      <c r="B21" s="265" t="s">
        <v>130</v>
      </c>
      <c r="C21" s="258" t="s">
        <v>431</v>
      </c>
      <c r="D21" s="259" t="s">
        <v>460</v>
      </c>
      <c r="E21" s="259" t="s">
        <v>447</v>
      </c>
      <c r="F21" s="259" t="s">
        <v>431</v>
      </c>
      <c r="G21" s="259" t="s">
        <v>494</v>
      </c>
      <c r="H21" s="260" t="s">
        <v>495</v>
      </c>
    </row>
    <row r="22" spans="2:8" ht="17.25" customHeight="1" x14ac:dyDescent="0.3">
      <c r="B22" s="265" t="s">
        <v>115</v>
      </c>
      <c r="C22" s="258" t="s">
        <v>470</v>
      </c>
      <c r="D22" s="259" t="s">
        <v>461</v>
      </c>
      <c r="E22" s="259" t="s">
        <v>448</v>
      </c>
      <c r="F22" s="259" t="s">
        <v>508</v>
      </c>
      <c r="G22" s="259" t="s">
        <v>496</v>
      </c>
      <c r="H22" s="260" t="s">
        <v>497</v>
      </c>
    </row>
    <row r="23" spans="2:8" ht="17.25" customHeight="1" x14ac:dyDescent="0.3">
      <c r="B23" s="265" t="s">
        <v>109</v>
      </c>
      <c r="C23" s="258" t="s">
        <v>469</v>
      </c>
      <c r="D23" s="259" t="s">
        <v>462</v>
      </c>
      <c r="E23" s="259" t="s">
        <v>445</v>
      </c>
      <c r="F23" s="259" t="s">
        <v>498</v>
      </c>
      <c r="G23" s="259" t="s">
        <v>499</v>
      </c>
      <c r="H23" s="260" t="s">
        <v>500</v>
      </c>
    </row>
    <row r="24" spans="2:8" ht="17.25" customHeight="1" thickBot="1" x14ac:dyDescent="0.35">
      <c r="B24" s="272" t="s">
        <v>375</v>
      </c>
      <c r="C24" s="269" t="s">
        <v>505</v>
      </c>
      <c r="D24" s="270" t="s">
        <v>504</v>
      </c>
      <c r="E24" s="270" t="s">
        <v>449</v>
      </c>
      <c r="F24" s="270" t="s">
        <v>501</v>
      </c>
      <c r="G24" s="270" t="s">
        <v>502</v>
      </c>
      <c r="H24" s="271" t="s">
        <v>503</v>
      </c>
    </row>
  </sheetData>
  <phoneticPr fontId="5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F919-5E25-4F40-BD2D-21A2778A9CC7}">
  <sheetPr>
    <tabColor rgb="FFFFCCFF"/>
  </sheetPr>
  <dimension ref="B2:K26"/>
  <sheetViews>
    <sheetView workbookViewId="0">
      <selection activeCell="L17" sqref="L17"/>
    </sheetView>
  </sheetViews>
  <sheetFormatPr defaultColWidth="9.21875" defaultRowHeight="15" x14ac:dyDescent="0.25"/>
  <cols>
    <col min="1" max="1" width="2.21875" style="240" customWidth="1"/>
    <col min="2" max="4" width="15.77734375" style="239" customWidth="1"/>
    <col min="5" max="5" width="2.77734375" style="239" customWidth="1"/>
    <col min="6" max="8" width="15.77734375" style="239" customWidth="1"/>
    <col min="9" max="11" width="11.44140625" style="240" customWidth="1"/>
    <col min="12" max="16384" width="9.21875" style="240"/>
  </cols>
  <sheetData>
    <row r="2" spans="2:8" s="238" customFormat="1" ht="17.25" customHeight="1" x14ac:dyDescent="0.3">
      <c r="B2" s="233" t="s">
        <v>195</v>
      </c>
      <c r="C2" s="233" t="s">
        <v>196</v>
      </c>
      <c r="D2" s="234" t="s">
        <v>197</v>
      </c>
      <c r="E2" s="235"/>
      <c r="F2" s="236" t="s">
        <v>198</v>
      </c>
      <c r="G2" s="237" t="s">
        <v>199</v>
      </c>
      <c r="H2" s="237" t="s">
        <v>200</v>
      </c>
    </row>
    <row r="3" spans="2:8" s="275" customFormat="1" ht="17.25" customHeight="1" x14ac:dyDescent="0.3">
      <c r="B3" s="278" t="s">
        <v>184</v>
      </c>
      <c r="C3" s="278" t="s">
        <v>184</v>
      </c>
      <c r="D3" s="279" t="s">
        <v>184</v>
      </c>
      <c r="E3" s="280"/>
      <c r="F3" s="281" t="s">
        <v>184</v>
      </c>
      <c r="G3" s="277" t="s">
        <v>184</v>
      </c>
      <c r="H3" s="277" t="s">
        <v>184</v>
      </c>
    </row>
    <row r="4" spans="2:8" s="275" customFormat="1" ht="17.25" customHeight="1" x14ac:dyDescent="0.3">
      <c r="B4" s="278" t="s">
        <v>185</v>
      </c>
      <c r="C4" s="278" t="s">
        <v>185</v>
      </c>
      <c r="D4" s="279" t="s">
        <v>185</v>
      </c>
      <c r="E4" s="280"/>
      <c r="F4" s="281" t="s">
        <v>185</v>
      </c>
      <c r="G4" s="277" t="s">
        <v>185</v>
      </c>
      <c r="H4" s="277" t="s">
        <v>185</v>
      </c>
    </row>
    <row r="5" spans="2:8" s="275" customFormat="1" ht="17.25" customHeight="1" x14ac:dyDescent="0.3">
      <c r="B5" s="278" t="s">
        <v>186</v>
      </c>
      <c r="C5" s="278" t="s">
        <v>188</v>
      </c>
      <c r="D5" s="279" t="s">
        <v>192</v>
      </c>
      <c r="E5" s="280"/>
      <c r="F5" s="281" t="s">
        <v>186</v>
      </c>
      <c r="G5" s="277" t="s">
        <v>188</v>
      </c>
      <c r="H5" s="277" t="s">
        <v>192</v>
      </c>
    </row>
    <row r="6" spans="2:8" s="275" customFormat="1" ht="17.25" customHeight="1" x14ac:dyDescent="0.3">
      <c r="B6" s="282" t="s">
        <v>187</v>
      </c>
      <c r="C6" s="282" t="s">
        <v>186</v>
      </c>
      <c r="D6" s="283" t="s">
        <v>186</v>
      </c>
      <c r="E6" s="280"/>
      <c r="F6" s="281" t="s">
        <v>187</v>
      </c>
      <c r="G6" s="277" t="s">
        <v>186</v>
      </c>
      <c r="H6" s="277" t="s">
        <v>186</v>
      </c>
    </row>
    <row r="7" spans="2:8" s="275" customFormat="1" ht="17.25" customHeight="1" x14ac:dyDescent="0.3">
      <c r="B7" s="282" t="s">
        <v>189</v>
      </c>
      <c r="C7" s="282" t="s">
        <v>187</v>
      </c>
      <c r="D7" s="283" t="s">
        <v>187</v>
      </c>
      <c r="E7" s="280"/>
      <c r="F7" s="284" t="s">
        <v>190</v>
      </c>
      <c r="G7" s="285" t="s">
        <v>187</v>
      </c>
      <c r="H7" s="285" t="s">
        <v>187</v>
      </c>
    </row>
    <row r="8" spans="2:8" s="275" customFormat="1" ht="17.25" customHeight="1" x14ac:dyDescent="0.3">
      <c r="B8" s="285" t="s">
        <v>417</v>
      </c>
      <c r="C8" s="282" t="s">
        <v>190</v>
      </c>
      <c r="D8" s="283" t="s">
        <v>193</v>
      </c>
      <c r="E8" s="286"/>
      <c r="F8" s="285" t="s">
        <v>417</v>
      </c>
      <c r="G8" s="285" t="s">
        <v>193</v>
      </c>
      <c r="H8" s="285" t="s">
        <v>335</v>
      </c>
    </row>
    <row r="9" spans="2:8" s="275" customFormat="1" ht="17.25" customHeight="1" x14ac:dyDescent="0.3">
      <c r="B9" s="285" t="s">
        <v>125</v>
      </c>
      <c r="C9" s="285" t="s">
        <v>418</v>
      </c>
      <c r="D9" s="285" t="s">
        <v>419</v>
      </c>
      <c r="E9" s="287"/>
      <c r="F9" s="277" t="s">
        <v>125</v>
      </c>
      <c r="G9" s="285" t="s">
        <v>418</v>
      </c>
      <c r="H9" s="285" t="s">
        <v>419</v>
      </c>
    </row>
    <row r="10" spans="2:8" s="275" customFormat="1" ht="17.25" customHeight="1" x14ac:dyDescent="0.3">
      <c r="B10" s="282" t="s">
        <v>99</v>
      </c>
      <c r="C10" s="282" t="s">
        <v>125</v>
      </c>
      <c r="D10" s="285" t="s">
        <v>125</v>
      </c>
      <c r="E10" s="288"/>
      <c r="F10" s="285" t="s">
        <v>99</v>
      </c>
      <c r="G10" s="285" t="s">
        <v>125</v>
      </c>
      <c r="H10" s="285" t="s">
        <v>125</v>
      </c>
    </row>
    <row r="11" spans="2:8" s="275" customFormat="1" ht="17.25" customHeight="1" x14ac:dyDescent="0.3">
      <c r="B11" s="282" t="s">
        <v>106</v>
      </c>
      <c r="C11" s="282" t="s">
        <v>99</v>
      </c>
      <c r="D11" s="285" t="s">
        <v>99</v>
      </c>
      <c r="E11" s="288"/>
      <c r="F11" s="285" t="s">
        <v>106</v>
      </c>
      <c r="G11" s="285" t="s">
        <v>99</v>
      </c>
      <c r="H11" s="285" t="s">
        <v>99</v>
      </c>
    </row>
    <row r="12" spans="2:8" s="275" customFormat="1" ht="17.25" customHeight="1" x14ac:dyDescent="0.3">
      <c r="B12" s="282" t="s">
        <v>109</v>
      </c>
      <c r="C12" s="282" t="s">
        <v>106</v>
      </c>
      <c r="D12" s="285" t="s">
        <v>106</v>
      </c>
      <c r="E12" s="288"/>
      <c r="F12" s="285" t="s">
        <v>109</v>
      </c>
      <c r="G12" s="285" t="s">
        <v>106</v>
      </c>
      <c r="H12" s="285" t="s">
        <v>106</v>
      </c>
    </row>
    <row r="13" spans="2:8" s="275" customFormat="1" ht="17.25" customHeight="1" x14ac:dyDescent="0.3">
      <c r="B13" s="282" t="s">
        <v>112</v>
      </c>
      <c r="C13" s="289" t="s">
        <v>135</v>
      </c>
      <c r="D13" s="285" t="s">
        <v>135</v>
      </c>
      <c r="E13" s="288"/>
      <c r="F13" s="285" t="s">
        <v>112</v>
      </c>
      <c r="G13" s="285" t="s">
        <v>135</v>
      </c>
      <c r="H13" s="285" t="s">
        <v>135</v>
      </c>
    </row>
    <row r="14" spans="2:8" s="275" customFormat="1" ht="17.25" customHeight="1" x14ac:dyDescent="0.3">
      <c r="B14" s="285" t="s">
        <v>130</v>
      </c>
      <c r="C14" s="282" t="s">
        <v>109</v>
      </c>
      <c r="D14" s="285" t="s">
        <v>109</v>
      </c>
      <c r="E14" s="288"/>
      <c r="F14" s="285" t="s">
        <v>130</v>
      </c>
      <c r="G14" s="285" t="s">
        <v>109</v>
      </c>
      <c r="H14" s="285" t="s">
        <v>109</v>
      </c>
    </row>
    <row r="15" spans="2:8" s="275" customFormat="1" ht="17.25" customHeight="1" x14ac:dyDescent="0.3">
      <c r="B15" s="282" t="s">
        <v>115</v>
      </c>
      <c r="C15" s="285" t="s">
        <v>112</v>
      </c>
      <c r="D15" s="285" t="s">
        <v>112</v>
      </c>
      <c r="E15" s="288"/>
      <c r="F15" s="283" t="s">
        <v>115</v>
      </c>
      <c r="G15" s="285" t="s">
        <v>112</v>
      </c>
      <c r="H15" s="285" t="s">
        <v>112</v>
      </c>
    </row>
    <row r="16" spans="2:8" s="275" customFormat="1" ht="17.25" customHeight="1" x14ac:dyDescent="0.3">
      <c r="B16" s="288"/>
      <c r="C16" s="285" t="s">
        <v>130</v>
      </c>
      <c r="D16" s="285" t="s">
        <v>130</v>
      </c>
      <c r="E16" s="288"/>
      <c r="F16" s="288"/>
      <c r="G16" s="285" t="s">
        <v>130</v>
      </c>
      <c r="H16" s="285" t="s">
        <v>130</v>
      </c>
    </row>
    <row r="17" spans="2:11" s="275" customFormat="1" ht="17.25" customHeight="1" x14ac:dyDescent="0.3">
      <c r="B17" s="288"/>
      <c r="C17" s="285" t="s">
        <v>115</v>
      </c>
      <c r="D17" s="285" t="s">
        <v>115</v>
      </c>
      <c r="E17" s="288"/>
      <c r="F17" s="288"/>
      <c r="G17" s="285" t="s">
        <v>115</v>
      </c>
      <c r="H17" s="285" t="s">
        <v>115</v>
      </c>
    </row>
    <row r="18" spans="2:11" s="275" customFormat="1" ht="17.25" customHeight="1" x14ac:dyDescent="0.3">
      <c r="B18" s="288"/>
      <c r="C18" s="288"/>
      <c r="D18" s="288"/>
      <c r="E18" s="288"/>
      <c r="F18" s="288"/>
      <c r="G18" s="288"/>
      <c r="H18" s="288"/>
    </row>
    <row r="19" spans="2:11" s="276" customFormat="1" ht="17.25" customHeight="1" x14ac:dyDescent="0.3">
      <c r="B19" s="290" t="s">
        <v>191</v>
      </c>
      <c r="C19" s="285" t="s">
        <v>191</v>
      </c>
      <c r="D19" s="285" t="s">
        <v>191</v>
      </c>
      <c r="E19" s="288"/>
      <c r="F19" s="285" t="s">
        <v>191</v>
      </c>
      <c r="G19" s="285" t="s">
        <v>191</v>
      </c>
      <c r="H19" s="285" t="s">
        <v>191</v>
      </c>
      <c r="I19" s="323"/>
      <c r="J19" s="323"/>
      <c r="K19" s="323"/>
    </row>
    <row r="20" spans="2:11" ht="16.05" customHeight="1" thickBot="1" x14ac:dyDescent="0.3"/>
    <row r="21" spans="2:11" ht="65.25" customHeight="1" thickBot="1" x14ac:dyDescent="0.35">
      <c r="B21" s="327" t="s">
        <v>373</v>
      </c>
      <c r="C21" s="328"/>
      <c r="D21" s="328"/>
      <c r="E21" s="328"/>
      <c r="F21" s="328"/>
      <c r="G21" s="328"/>
      <c r="H21" s="329"/>
    </row>
    <row r="22" spans="2:11" ht="16.05" customHeight="1" thickBot="1" x14ac:dyDescent="0.3"/>
    <row r="23" spans="2:11" ht="54" customHeight="1" thickBot="1" x14ac:dyDescent="0.3">
      <c r="B23" s="324" t="s">
        <v>372</v>
      </c>
      <c r="C23" s="325"/>
      <c r="D23" s="325"/>
      <c r="E23" s="325"/>
      <c r="F23" s="325"/>
      <c r="G23" s="325"/>
      <c r="H23" s="326"/>
    </row>
    <row r="24" spans="2:11" ht="16.05" customHeight="1" thickBot="1" x14ac:dyDescent="0.3"/>
    <row r="25" spans="2:11" ht="16.05" customHeight="1" thickBot="1" x14ac:dyDescent="0.35">
      <c r="B25" s="274" t="str">
        <f>"Match No. "&amp;Overallresults!N38</f>
        <v>Match No. 1</v>
      </c>
    </row>
    <row r="26" spans="2:11" ht="16.05" customHeight="1" x14ac:dyDescent="0.25">
      <c r="B26" s="240"/>
      <c r="C26" s="240"/>
      <c r="D26" s="240"/>
      <c r="E26" s="240"/>
      <c r="F26" s="240"/>
      <c r="G26" s="240"/>
      <c r="H26" s="240"/>
    </row>
  </sheetData>
  <mergeCells count="3">
    <mergeCell ref="I19:K19"/>
    <mergeCell ref="B23:H23"/>
    <mergeCell ref="B21:H21"/>
  </mergeCells>
  <hyperlinks>
    <hyperlink ref="B3" location="Under14Girls!A13" display="100m" xr:uid="{AF8C68C8-527D-48DD-A8D1-AE1EEFADBD83}"/>
    <hyperlink ref="B4" location="Under14Girls!A29" display="200m" xr:uid="{97A00332-5B17-4021-B5C9-7DF1667F14AD}"/>
    <hyperlink ref="B5" location="Under14Girls!A45" display="800m" xr:uid="{9285B6CA-7D3A-4F06-B470-720B49392DE0}"/>
    <hyperlink ref="B6" location="Under14Girls!A61" display="1500m" xr:uid="{90275FC7-4253-44EE-BE42-4F889EA4D2A0}"/>
    <hyperlink ref="B7" location="Under14Girls!A77" display="75mH" xr:uid="{DBBF29D5-16ED-49FA-B10D-6784E9BCEF01}"/>
    <hyperlink ref="B10" location="Under14Girls!A109" display="HJ" xr:uid="{E11DC7CC-1993-45F7-8913-EEB8303EB8F2}"/>
    <hyperlink ref="B11" location="Under14Girls!A133" display="LJ" xr:uid="{8E73883F-CF78-4B63-8872-37FAEFBA813E}"/>
    <hyperlink ref="B12" location="Under14Girls!A149" display="SP" xr:uid="{1CD641AF-6E98-41D7-8319-C20F16F64846}"/>
    <hyperlink ref="B13" location="Under14Girls!A165" display="DT" xr:uid="{301FA881-5B85-4A52-9A3F-D115F28E1DE2}"/>
    <hyperlink ref="B15" location="Under14Girls!A189" display="JT" xr:uid="{F87677C4-6C08-45B2-B4BC-4132C6BFCA0D}"/>
    <hyperlink ref="B19" location="Under14Girls!A205" display="4X1R" xr:uid="{35EF403B-1A1A-4044-B590-EFB01901512E}"/>
    <hyperlink ref="C3" location="Under16Girls!A13" display="100m" xr:uid="{D843C5BD-7272-4B47-B86F-6C2DE6176BC1}"/>
    <hyperlink ref="C4" location="Under16Girls!A29" display="200m" xr:uid="{36AEC921-2CCB-4F97-80AB-670B49DA36BA}"/>
    <hyperlink ref="C5" location="Under16Girls!A45" display="300m" xr:uid="{C544F510-8BA5-4DB6-982E-538A455F93A5}"/>
    <hyperlink ref="C6" location="Under16Girls!A61" display="800m" xr:uid="{B0250A91-833C-4181-8764-5D36A958A45D}"/>
    <hyperlink ref="C7" location="Under16Girls!A77" display="1500m" xr:uid="{B905A5BE-93E5-49C2-94A8-F82D6D32BA75}"/>
    <hyperlink ref="C8" location="Under16Girls!A93" display="80mH" xr:uid="{7776D047-8A20-48C3-88C3-8A76A3AEB32E}"/>
    <hyperlink ref="C10" location="Under16Girls!A125" display="PV" xr:uid="{2705388B-CE35-4C7F-A6CF-4F7DF10FB94C}"/>
    <hyperlink ref="C11" location="Under16Girls!A133" display="HJ" xr:uid="{41E9067E-01E3-4F14-90E8-949B26D67908}"/>
    <hyperlink ref="C12" location="Under16Girls!A149" display="LJ" xr:uid="{36904D53-3F12-4FCA-9692-F470BEB7B6D9}"/>
    <hyperlink ref="C14" location="Under16Girls!A173" display="SP" xr:uid="{84391CDC-A17E-43A8-AFBB-E420717DDAF5}"/>
    <hyperlink ref="C15" location="Under16Girls!A189" display="DT" xr:uid="{1E32F493-3C06-4123-8ABC-F9CA8EEC7AA9}"/>
    <hyperlink ref="C16" location="Under16Girls!A205" display="HT" xr:uid="{3F1800CA-E6F2-4B03-8E87-F88A35C544E2}"/>
    <hyperlink ref="C19" location="Under16Girls!A229" display="4x1 R" xr:uid="{C45B7B8F-0D0D-496A-9D6B-512D07349B62}"/>
    <hyperlink ref="D4" location="Under18Women!A29" display="200m" xr:uid="{D73D4144-D005-43A6-8863-257D14BAA6DD}"/>
    <hyperlink ref="D5" location="Under18Women!A45" display="400m" xr:uid="{55E9A1F4-7C41-44C1-9902-D5C264B3B592}"/>
    <hyperlink ref="D6" location="Under18Women!A61" display="800m" xr:uid="{5D552A39-509B-4868-A821-43E5505627E8}"/>
    <hyperlink ref="D7" location="Under18Women!A77" display="1500m" xr:uid="{B00F334A-1CF7-49E9-BB9A-BC892254E511}"/>
    <hyperlink ref="D8" location="Under18Women!A93" display="100mH" xr:uid="{63CD47CD-128F-4C24-A7E6-C39E02E438A7}"/>
    <hyperlink ref="D10" location="Under18Women!A129" display="PV" xr:uid="{36FC8FB1-A083-4B20-9E17-AEE036A909DE}"/>
    <hyperlink ref="D11" location="Under18Women!A133" display="HJ" xr:uid="{4AC784C8-BBCA-4921-A9EB-57E32213789A}"/>
    <hyperlink ref="D12" location="Under18Women!A149" display="LJ" xr:uid="{84CDFF7E-421B-4C52-A45F-4D5E343B8B8F}"/>
    <hyperlink ref="D13" location="Under18Women!A165" display="TJ" xr:uid="{94D6AF34-BA08-4F08-8482-C01CC96349BD}"/>
    <hyperlink ref="D14" location="Under18Women!A173" display="SP" xr:uid="{B435C6E9-60CB-4FFE-A009-401DFF4A5728}"/>
    <hyperlink ref="D15" location="Under18Women!A189" display="DT" xr:uid="{ECF07E8B-8466-4667-ACDF-071B145EB509}"/>
    <hyperlink ref="D16" location="Under18Women!A205" display="HT" xr:uid="{3D5D195E-8EB2-441E-A0DB-84B90DF2A0EF}"/>
    <hyperlink ref="D17" location="Under18Women!A213" display="JT" xr:uid="{04C9EE22-8854-403D-A0C5-EA32B9159143}"/>
    <hyperlink ref="D19" location="Under18Women!A229" display="4x1R" xr:uid="{B4E9D387-8206-47A1-85E9-0181CDCCD176}"/>
    <hyperlink ref="F3" location="Under14Boys!A13" display="100m" xr:uid="{73644411-4E53-4886-9001-334E39403257}"/>
    <hyperlink ref="F4" location="Under14Boys!A29" display="200m" xr:uid="{BFD07928-AEFA-42BF-8624-C40D050196BD}"/>
    <hyperlink ref="F5" location="Under14Boys!A45" display="800m" xr:uid="{73D24722-1C38-4449-A5E8-CC479DC3F0A1}"/>
    <hyperlink ref="F6" location="Under14Boys!A61" display="1500m" xr:uid="{E0DDCA57-B445-41F6-AC46-4765C5CF7676}"/>
    <hyperlink ref="F7" location="Under14Boys!A77" display="80mH" xr:uid="{357DFA69-4323-4CFF-818E-FC805C12EC12}"/>
    <hyperlink ref="F10" location="Under14Boys!A109" display="HJ" xr:uid="{808011D9-D887-40A9-A649-5C4C054D9681}"/>
    <hyperlink ref="F11" location="Under14Boys!A133" display="LJ" xr:uid="{F3C7F2BB-BBF3-47C3-8E5E-434B43616136}"/>
    <hyperlink ref="F12" location="Under14Boys!A149" display="SP" xr:uid="{7CF003D4-BF7A-4666-8324-6209FA8443DF}"/>
    <hyperlink ref="F13" location="Under14Boys!A165" display="DT" xr:uid="{0FE084BA-8C7C-433D-BC47-4E18A91C2E5F}"/>
    <hyperlink ref="F15" location="Under14Boys!A189" display="JT" xr:uid="{25079BF4-3CC8-440F-AD1A-9BECB5E66EC4}"/>
    <hyperlink ref="F19" location="Under14Boys!A205" display="4X1R" xr:uid="{C8F2A261-70C7-46B0-A348-383CB6BE1368}"/>
    <hyperlink ref="G3" location="Under16Boys!A13" display="100m" xr:uid="{245D8DD9-8B66-4312-98EC-28223E809DA8}"/>
    <hyperlink ref="G4" location="Under16Boys!A29" display="200m" xr:uid="{6FA7E70D-C6BE-4BE2-AC5B-13A119F82119}"/>
    <hyperlink ref="G5" location="Under16Boys!A45" display="300m" xr:uid="{098CE8EC-414B-4F03-BF4E-53C450580592}"/>
    <hyperlink ref="G6" location="Under16Boys!A61" display="800m" xr:uid="{81A7D70C-04FB-4CCB-833D-413CA4CA11F7}"/>
    <hyperlink ref="G7" location="Under16Boys!A77" display="1500m" xr:uid="{3EE277B0-B223-4FC1-AF15-BAFDE07A5B0C}"/>
    <hyperlink ref="G8" location="Under16Boys!A93" display="100mH" xr:uid="{B53CA19A-5D13-4EB6-821F-E950638CE160}"/>
    <hyperlink ref="G10" location="Under16Boys!A125" display="PV" xr:uid="{D53D8AA0-C13B-4FD2-ACBC-815D2B35E0E4}"/>
    <hyperlink ref="G11" location="Under16Boys!A133" display="HJ" xr:uid="{46166600-D1CB-4D72-A82A-D67AC6036459}"/>
    <hyperlink ref="G12" location="Under16Boys!A149" display="LJ" xr:uid="{1456BCDE-E618-4F31-9522-EFFC5CFA4EEA}"/>
    <hyperlink ref="G14" location="Under16Boys!A173" display="SP" xr:uid="{CCAE9C73-EB21-4D0F-85CE-C136665986D5}"/>
    <hyperlink ref="G15" location="Under16Boys!A189" display="DT" xr:uid="{7C630173-8AA8-4225-AC9A-418738E2585D}"/>
    <hyperlink ref="G16" location="Under16Boys!A205" display="HT" xr:uid="{DE51B843-37B4-4BFB-95FA-1F17107087CB}"/>
    <hyperlink ref="G17" location="Under16Boys!A213" display="JT" xr:uid="{5C5D300F-5D6A-4476-94DC-F123C65A789C}"/>
    <hyperlink ref="G19" location="Under16Boys!A229" display="4x1 R" xr:uid="{16EF4E98-1B5D-4D68-8A1A-3729BB73CDAF}"/>
    <hyperlink ref="H3" location="Under18Men!A13" display="100m" xr:uid="{7C5279DD-51EF-4BC7-8587-04C3CA74EEC7}"/>
    <hyperlink ref="H4" location="Under18Men!A29" display="200m" xr:uid="{15938F53-69F8-4627-A971-1C61635F7697}"/>
    <hyperlink ref="H5" location="Under18Men!A45" display="400m" xr:uid="{285EB6A5-4171-4214-A799-B2879AECAA21}"/>
    <hyperlink ref="H6" location="Under18Men!A61" display="800m" xr:uid="{7739DCC5-097C-44F0-87C5-986F3210768C}"/>
    <hyperlink ref="H7" location="Under18Men!A77" display="1500m" xr:uid="{C4EDE330-925E-49A1-9092-E0B2BC910D2E}"/>
    <hyperlink ref="H10" location="Under18Men!A125" display="PV" xr:uid="{34B69F3F-CC2C-42A3-AE1D-993881FB9FA5}"/>
    <hyperlink ref="H8" location="Under18Men!A93" display="110mH" xr:uid="{774744D7-5E7F-47B3-B7EF-DB02DD082A16}"/>
    <hyperlink ref="H11" location="Under18Men!A117" display="HJ" xr:uid="{066B4217-8DA4-42BB-B08E-9281BFDC4F62}"/>
    <hyperlink ref="H12" location="Under18Men!A133" display="LJ" xr:uid="{F955DCBF-01CF-403B-B49F-5AC202AA51AE}"/>
    <hyperlink ref="H13" location="Under18Men!A149" display="TJ" xr:uid="{36A48151-DDA0-42CD-83D9-12CB56252216}"/>
    <hyperlink ref="H14" location="Progress!A157" display="SP" xr:uid="{C1E7663D-1BAD-4EF2-8E82-2C588083EC7D}"/>
    <hyperlink ref="H15" location="Under18Men!A173" display="DT" xr:uid="{ADB1F32A-9625-4710-A9AA-687F53A2221A}"/>
    <hyperlink ref="H16" location="Under18Men!A189" display="HT" xr:uid="{F34EEAAF-AF23-4406-A697-F2D7FEDED461}"/>
    <hyperlink ref="H17" location="Progress!A197" display="JT" xr:uid="{244D247D-FA7A-4974-8EF1-5004D1D2379D}"/>
    <hyperlink ref="H19" location="Under18Men!A229" display="4x1R" xr:uid="{74DE591E-9417-45EF-833D-8B8511B87E1E}"/>
    <hyperlink ref="D3" location="Under18Women!A13" display="100m" xr:uid="{866FC72D-BAA8-456F-A375-7D40A5D54F9A}"/>
    <hyperlink ref="C17" location="Under16Girls!A213" display="JT" xr:uid="{91F1B5B2-CDFD-4C8E-9BB3-810FD1882555}"/>
    <hyperlink ref="F9" location="Under14Boys!A125" display="PV" xr:uid="{566DA998-7D5D-42EF-8EE8-8DDE1E63CA95}"/>
    <hyperlink ref="G13" location="Under16Boys!A165" display="TJ" xr:uid="{ECC63A00-5A24-4EEA-81BD-2078AFE4F2E1}"/>
    <hyperlink ref="B8" location="Under14Girls!A93" display="200mH" xr:uid="{6A064C6F-FE66-491B-8A6F-1AE52A08E288}"/>
    <hyperlink ref="C9" location="Under16Girls!A109" display="300mH" xr:uid="{BA4F7F83-642F-4E7B-AB82-ADB7C34E7F23}"/>
    <hyperlink ref="D9" location="Under18Women!A109" display="400mH" xr:uid="{32D7C0F8-13AD-4D55-A7C0-B6DB809BC39E}"/>
    <hyperlink ref="F8" location="Under14Boys!A93" display="200mH" xr:uid="{6DD7F63F-4324-4B02-9A0E-B241BA589390}"/>
    <hyperlink ref="G9" location="Under16Boys!A109" display="300mH" xr:uid="{3A4ECDA2-4F4F-4D2D-9C7A-5F5B2FC36AA8}"/>
    <hyperlink ref="H9" location="Under18Men!A109" display="400mH" xr:uid="{CC99C199-F4D2-4ED8-B72D-2A689AC6E523}"/>
    <hyperlink ref="B9" location="Under14Girls!A125" display="PV" xr:uid="{00CF5469-3F49-4EB8-821E-83E5240D0E7B}"/>
    <hyperlink ref="B14" location="Under14Girls!A181" display="HT" xr:uid="{85EFF057-E601-4CEF-85D9-CE3DD64BCC0C}"/>
    <hyperlink ref="C13" location="Under16Girls!A165" display="TJ" xr:uid="{B3321643-BD34-4836-960C-B0E25594752A}"/>
    <hyperlink ref="F14" location="Under14Boys!A181" display="HT" xr:uid="{349666D5-5AC9-49E7-B3E8-339BD133C97C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9" id="{2E834D5B-31D8-40EB-948F-EF5F9A35EE9A}">
            <xm:f>Under14Girls!$A$13&lt;&gt;""</xm:f>
            <x14:dxf>
              <fill>
                <patternFill>
                  <bgColor rgb="FFCCFF33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128" id="{3000823F-F3C3-4F45-880B-4DE8B61A58E4}">
            <xm:f>Under14Girls!$A$29&lt;&gt;""</xm:f>
            <x14:dxf>
              <fill>
                <patternFill>
                  <bgColor rgb="FFCCFF33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127" id="{C96FBF1B-9B31-45A5-BE5A-197C580F4D5F}">
            <xm:f>Under14Girls!$A$45&lt;&gt;""</xm:f>
            <x14:dxf>
              <fill>
                <patternFill>
                  <bgColor rgb="FFCCFF33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126" id="{E4A2F97C-0CED-42BD-896C-9C06F382A24A}">
            <xm:f>Under14Girls!$A$61&lt;&gt;""</xm:f>
            <x14:dxf>
              <fill>
                <patternFill>
                  <bgColor rgb="FFCCFF3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25" id="{DA3CD41C-E893-43D2-8AA6-EAEDDF438FD4}">
            <xm:f>Under14Girls!$A$77&lt;&gt;""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5" id="{74A827D4-ADC8-491A-96D5-7228C7F5C96E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6" id="{361E9B11-D964-4F9C-87DE-84F2C95E9AFD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34" id="{5F56B273-688A-4419-906C-5D359BB34313}">
            <xm:f>Under14Girls!$A$93&lt;&gt;""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3" id="{F921BCA8-FAE4-4896-924E-E183E1A3EB13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2" id="{E64DD331-2C67-4B0E-8DB9-18684B929FAC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" id="{14AEF9AB-7CA4-4AB8-849A-A3D14635F505}">
            <xm:f>Under14Girls!$A$125&lt;&gt;""</xm:f>
            <x14:dxf>
              <fill>
                <patternFill>
                  <bgColor rgb="FFCCFF33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24" id="{41EFEFE2-6F6F-4CDC-B8E3-3F9038153304}">
            <xm:f>Under14Girls!$A$109&lt;&gt;""</xm:f>
            <x14:dxf>
              <fill>
                <patternFill>
                  <bgColor rgb="FFCCFF33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23" id="{8C0D0DDE-F142-4C39-8107-DFE07EC7A844}">
            <xm:f>Under14Girls!$A$133&lt;&gt;""</xm:f>
            <x14:dxf>
              <fill>
                <patternFill>
                  <bgColor rgb="FFCCFF33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22" id="{862120E0-66C5-4BEC-B051-9574C53411FF}">
            <xm:f>Under14Girls!$A$149&lt;&gt;""</xm:f>
            <x14:dxf>
              <fill>
                <patternFill>
                  <bgColor rgb="FFCCFF3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21" id="{C70702D3-6E46-4453-B65D-758FFE8A1020}">
            <xm:f>Under14Girls!$A$165&lt;&gt;""</xm:f>
            <x14:dxf>
              <fill>
                <patternFill>
                  <bgColor rgb="FFCCFF3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" id="{53DDC1EE-5AA0-42FC-B308-737ED327B6DF}">
            <xm:f>Under14Girls!$A$181&lt;&gt;""</xm:f>
            <x14:dxf>
              <fill>
                <patternFill>
                  <bgColor rgb="FFCCFF33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20" id="{7BEC2EFB-AAB2-4740-8BE2-D4BEAAB5BEBF}">
            <xm:f>Under14Girls!$A$189&lt;&gt;""</xm:f>
            <x14:dxf>
              <fill>
                <patternFill>
                  <bgColor rgb="FFCCFF33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119" id="{54742B1C-6AB2-4DEE-859C-A8E052D94AAF}">
            <xm:f>Under14Girls!$A$205&lt;&gt;""</xm:f>
            <x14:dxf>
              <fill>
                <patternFill>
                  <bgColor rgb="FFCCFF33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16" id="{D2BD42E3-8738-4389-A9EF-404C1255DFCE}">
            <xm:f>Under16Girls!$A$13&lt;&gt;""</xm:f>
            <x14:dxf>
              <fill>
                <patternFill>
                  <bgColor rgb="FFCCFF33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14" id="{F656DB4B-0F0A-4F44-BBD3-41746C3EF87F}">
            <xm:f>Under16Girls!$A$29&lt;&gt;""</xm:f>
            <x14:dxf>
              <fill>
                <patternFill>
                  <bgColor rgb="FFCCFF33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13" id="{844B51EB-57C1-462E-8E67-2608136CA9E0}">
            <xm:f>Under16Girls!$A$45&lt;&gt;""</xm:f>
            <x14:dxf>
              <fill>
                <patternFill>
                  <bgColor rgb="FFCCFF33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12" id="{67C3FDEF-7EE5-4EB1-A301-4E2A579B6477}">
            <xm:f>Under16Girls!$A$61&lt;&gt;""</xm:f>
            <x14:dxf>
              <fill>
                <patternFill>
                  <bgColor rgb="FFCCFF33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11" id="{8ADCDD3C-5F65-43E0-89BE-F03B3F01EAB2}">
            <xm:f>Under16Girls!$A$77&lt;&gt;""</xm:f>
            <x14:dxf>
              <fill>
                <patternFill>
                  <bgColor rgb="FFCCFF33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0" id="{1F520365-FF2C-4645-9494-AAA243E8AC7F}">
            <xm:f>Overallresults!$N$38=2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10" id="{B35FC900-8DFF-423E-9E38-E7EE386938D2}">
            <xm:f>Under16Girls!$A$93&lt;&gt;""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9" id="{79F8FA68-3B9A-4BE6-88E5-11B570F80DE1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6" id="{79973CCD-82D2-4F20-A554-8843185D493E}">
            <xm:f>Overallresults!$N$38=1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27" id="{2D08B0D3-CC91-4DFB-B87C-C600D408A41E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8" id="{A59073DC-2FC0-4A9C-9C4D-C5224AB909D0}">
            <xm:f>Under16Girls!$A$109&lt;&gt;""</xm:f>
            <x14:dxf>
              <fill>
                <patternFill>
                  <bgColor rgb="FFCCFF33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09" id="{5A2CB2C0-F8D7-42FC-B6D0-2D08F6AFEDE5}">
            <xm:f>Under16Girls!$A$125&lt;&gt;""</xm:f>
            <x14:dxf>
              <fill>
                <patternFill>
                  <bgColor rgb="FFCCFF33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08" id="{C8738165-93FF-41F5-8C05-91D0A3DE0A49}">
            <xm:f>Under16Girls!$A$133&lt;&gt;""</xm:f>
            <x14:dxf>
              <fill>
                <patternFill>
                  <bgColor rgb="FFCCFF33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07" id="{71917DAE-710F-4E97-979D-AA39DE5BC894}">
            <xm:f>Under16Girls!$A$149&lt;&gt;""</xm:f>
            <x14:dxf>
              <fill>
                <patternFill>
                  <bgColor rgb="FFCCFF33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" id="{28D35A78-2D8B-4414-B164-D7ECFA7CEA48}">
            <xm:f>Under16Girls!$A$165&lt;&gt;""</xm:f>
            <x14:dxf>
              <fill>
                <patternFill>
                  <bgColor rgb="FFCCFF33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06" id="{43F24D67-8315-4CE5-8A08-26E913AF0FF4}">
            <xm:f>Under16Girls!$A$173&lt;&gt;""</xm:f>
            <x14:dxf>
              <fill>
                <patternFill>
                  <bgColor rgb="FFCCFF33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05" id="{CD597AFD-FE4A-4609-8BAA-7543B0A53570}">
            <xm:f>Under16Girls!$A$189&lt;&gt;""</xm:f>
            <x14:dxf>
              <fill>
                <patternFill>
                  <bgColor rgb="FFCCFF33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104" id="{7A045346-567C-4841-B0D7-47B20D41B117}">
            <xm:f>Under16Girls!$A$205&lt;&gt;""</xm:f>
            <x14:dxf>
              <fill>
                <patternFill>
                  <bgColor rgb="FFCCFF33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03" id="{EB68F77D-2B1A-4EE1-A362-AFC2F8CE2D20}">
            <xm:f>Under16Girls!$A$213&lt;&gt;""</xm:f>
            <x14:dxf>
              <fill>
                <patternFill>
                  <bgColor rgb="FFCCFF33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02" id="{DA5FA6A4-A6FC-4CA3-8AF7-FABCF331B3F2}">
            <xm:f>Under16Girls!$A$229&lt;&gt;""</xm:f>
            <x14:dxf>
              <fill>
                <patternFill>
                  <bgColor rgb="FFCCFF33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99" id="{DF12D42B-5F53-4123-A52A-F4EEE45C02FE}">
            <xm:f>Under18Women!$A$13&lt;&gt;""</xm:f>
            <x14:dxf>
              <fill>
                <patternFill>
                  <bgColor rgb="FFCCFF33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98" id="{CD8CC493-86D0-4A77-BC4D-502DE0F05A2A}">
            <xm:f>Under18Women!$A$29&lt;&gt;""</xm:f>
            <x14:dxf>
              <fill>
                <patternFill>
                  <bgColor rgb="FFCCFF33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expression" priority="97" id="{5BFC1865-FE5E-4CBE-BA0D-B4711EEE8F7F}">
            <xm:f>Under18Women!$A$45&lt;&gt;""</xm:f>
            <x14:dxf>
              <fill>
                <patternFill>
                  <bgColor rgb="FFCCFF33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6" id="{D649BC8F-AD58-4AD3-8A1E-5D864A00B809}">
            <xm:f>Under18Women!$A$61&lt;&gt;""</xm:f>
            <x14:dxf>
              <fill>
                <patternFill>
                  <bgColor rgb="FFCCFF33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95" id="{D3659A40-8063-4E0B-8F50-C061931620F4}">
            <xm:f>Under18Women!$A$77&lt;&gt;""</xm:f>
            <x14:dxf>
              <fill>
                <patternFill>
                  <bgColor rgb="FFCCFF33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25" id="{C10FC5D1-57F9-46E2-A00B-09C312608848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3" id="{FA34410E-6973-4606-9597-E4D77CCEA9E4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4" id="{5E36ACFA-17C6-4935-8344-0706DFD36B0A}">
            <xm:f>Under18Women!$A$93&lt;&gt;""</xm:f>
            <x14:dxf>
              <fill>
                <patternFill>
                  <bgColor rgb="FFCCFF33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1" id="{E86ACF15-6732-4121-8E27-CD11F4F115C2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2" id="{EAA72806-6094-4ABB-9DBA-4A5BF933E28A}">
            <xm:f>Under18Women!$A$109&lt;&gt;""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0" id="{503C232C-3756-4FE5-BFAB-26BE9491C06D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93" id="{08E64C61-7D2D-4E91-93EB-0AB379FEE254}">
            <xm:f>Under18Women!$A$125&lt;&gt;""</xm:f>
            <x14:dxf>
              <fill>
                <patternFill>
                  <bgColor rgb="FFCCFF33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92" id="{98E17160-456C-4E14-BABC-28699F8C06CF}">
            <xm:f>Under18Women!$A$133&lt;&gt;""</xm:f>
            <x14:dxf>
              <fill>
                <patternFill>
                  <bgColor rgb="FFCCFF33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91" id="{9F05AA86-1071-41D3-8706-1378A8003780}">
            <xm:f>Under18Women!$A$149&lt;&gt;""</xm:f>
            <x14:dxf>
              <fill>
                <patternFill>
                  <bgColor rgb="FFCCFF33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90" id="{54EB19E2-7C99-414D-92C7-578EC7B7E627}">
            <xm:f>Under18Women!$A$165&lt;&gt;""</xm:f>
            <x14:dxf>
              <fill>
                <patternFill>
                  <bgColor rgb="FFCCFF33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89" id="{FF099D56-94A0-4628-8C60-B189A5286780}">
            <xm:f>Under18Women!$A$173&lt;&gt;""</xm:f>
            <x14:dxf>
              <fill>
                <patternFill>
                  <bgColor rgb="FFCCFF33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88" id="{7FBFE125-9CED-445B-8E21-70AD7BD771C3}">
            <xm:f>Under18Women!$A$189&lt;&gt;""</xm:f>
            <x14:dxf>
              <fill>
                <patternFill>
                  <bgColor rgb="FFCCFF33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87" id="{D849608C-6286-4F77-B32B-C8587794B0D2}">
            <xm:f>Under18Women!$A$205&lt;&gt;""</xm:f>
            <x14:dxf>
              <fill>
                <patternFill>
                  <bgColor rgb="FFCCFF33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6" id="{58EEA074-E161-4323-8E82-1CD878E61F0E}">
            <xm:f>Under18Women!$A$213&lt;&gt;""</xm:f>
            <x14:dxf>
              <fill>
                <patternFill>
                  <bgColor rgb="FFCCFF33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85" id="{E7C6934A-5A6E-4274-AF6D-903917EA1605}">
            <xm:f>Under18Women!$A$229&lt;&gt;""</xm:f>
            <x14:dxf>
              <fill>
                <patternFill>
                  <bgColor rgb="FFCCFF3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82" id="{1ED959B7-E8A6-42DF-B5E9-E846B8B7FAB9}">
            <xm:f>Under14Boys!$A$13&lt;&gt;""</xm:f>
            <x14:dxf>
              <fill>
                <patternFill>
                  <bgColor rgb="FFCCFF33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81" id="{4F8B495A-18E9-401B-89A9-4FF50F95602C}">
            <xm:f>Under14Boys!$A$29&lt;&gt;""</xm:f>
            <x14:dxf>
              <fill>
                <patternFill>
                  <bgColor rgb="FFCCFF33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80" id="{F735D54A-6CE4-40B3-B0ED-47B280D42D21}">
            <xm:f>Under14Boys!$A$45&lt;&gt;""</xm:f>
            <x14:dxf>
              <fill>
                <patternFill>
                  <bgColor rgb="FFCCFF33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9" id="{977EC1E4-1BCF-4976-8252-EB43934B2905}">
            <xm:f>Under14Boys!$A$61&lt;&gt;""</xm:f>
            <x14:dxf>
              <fill>
                <patternFill>
                  <bgColor rgb="FFCCFF3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78" id="{121BA975-DCEF-4C8B-8ACD-04235D65F186}">
            <xm:f>Under14Boys!$A$77&lt;&gt;""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6" id="{30934CD7-467D-47AC-A391-DC9091D65852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5" id="{521A6A8C-C2D9-40B9-A738-0BBDCD92DE67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9" id="{AC4D2D42-4A0C-4C26-BC17-812191F90783}">
            <xm:f>Under14Boys!$A$93&lt;&gt;""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3" id="{7CA4D750-B57C-40F7-B16F-70CF63EA8718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14" id="{D8954A78-D9F2-417E-9D99-63B13F78957D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2" id="{CE07D3E5-A673-40E4-9879-EFCE8BB8BB70}">
            <xm:f>Under14Boys!$A$125&lt;&gt;""</xm:f>
            <x14:dxf>
              <fill>
                <patternFill>
                  <bgColor rgb="FFCCFF33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77" id="{082F240A-A288-4DC6-8849-013036F1D5C2}">
            <xm:f>Under14Boys!$A$109&lt;&gt;""</xm:f>
            <x14:dxf>
              <fill>
                <patternFill>
                  <bgColor rgb="FFCCFF3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76" id="{40E9B4E5-1DDD-4876-B67E-0BE0F9A4B531}">
            <xm:f>Under14Boys!$A$133&lt;&gt;""</xm:f>
            <x14:dxf>
              <fill>
                <patternFill>
                  <bgColor rgb="FFCCFF33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75" id="{8A3F17E2-BEE4-48A4-8C81-B5F03806469A}">
            <xm:f>Under14Boys!$A$149&lt;&gt;""</xm:f>
            <x14:dxf>
              <fill>
                <patternFill>
                  <bgColor rgb="FFCCFF3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74" id="{A4F920FB-7182-45A6-8C54-EC752B2CA2DB}">
            <xm:f>Under14Boys!$A$165&lt;&gt;""</xm:f>
            <x14:dxf>
              <fill>
                <patternFill>
                  <bgColor rgb="FFCCFF33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1" id="{1D208514-37D7-426D-BEE6-315DC5E136E2}">
            <xm:f>Under14Boys!$A$181&lt;&gt;""</xm:f>
            <x14:dxf>
              <fill>
                <patternFill>
                  <bgColor rgb="FFCCFF33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73" id="{511C8507-34F6-4AD8-8E65-0AF75EA82A47}">
            <xm:f>Under14Boys!$A$189&lt;&gt;""</xm:f>
            <x14:dxf>
              <fill>
                <patternFill>
                  <bgColor rgb="FFCCFF33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72" id="{E5AD8804-9B16-4F90-ADF3-9C1EA5983F9E}">
            <xm:f>Under14Boys!$A$205&lt;&gt;""</xm:f>
            <x14:dxf>
              <fill>
                <patternFill>
                  <bgColor rgb="FFCCFF33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71" id="{09856D09-BCEB-4B9F-B74B-FBCB10A1CBE2}">
            <xm:f>Under16Boys!$A$13&lt;&gt;""</xm:f>
            <x14:dxf>
              <fill>
                <patternFill>
                  <bgColor rgb="FFCCFF33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70" id="{BA5C460B-3680-4D80-A698-39775673204B}">
            <xm:f>Under16Boys!$A$29&lt;&gt;""</xm:f>
            <x14:dxf>
              <fill>
                <patternFill>
                  <bgColor rgb="FFCCFF33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69" id="{C22ED32E-9F89-4291-8AAB-B5ED11BC47EF}">
            <xm:f>Under16Boys!$A$45&lt;&gt;""</xm:f>
            <x14:dxf>
              <fill>
                <patternFill>
                  <bgColor rgb="FFCCFF33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68" id="{035AD761-D856-4849-8733-B17B51C22956}">
            <xm:f>Under16Boys!$A$61&lt;&gt;""</xm:f>
            <x14:dxf>
              <fill>
                <patternFill>
                  <bgColor rgb="FFCCFF33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67" id="{318E8388-C822-45B7-9797-CCB7930EBADB}">
            <xm:f>Under16Boys!$A$77&lt;&gt;""</xm:f>
            <x14:dxf>
              <fill>
                <patternFill>
                  <bgColor rgb="FFCCFF33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66" id="{F2119B87-3AC8-4D1A-99AA-71DEDA749E9C}">
            <xm:f>Under16Boys!$A$93&lt;&gt;""</xm:f>
            <x14:dxf>
              <fill>
                <patternFill>
                  <bgColor rgb="FFCCFF33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8" id="{62781031-3298-49D8-B253-41356236E660}">
            <xm:f>Under16Boys!$A$109&lt;&gt;""</xm:f>
            <x14:dxf>
              <fill>
                <patternFill>
                  <bgColor rgb="FFCCFF33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1" id="{C1F93777-42B3-4C96-8F01-CF083E39087A}">
            <xm:f>Under16Boys!$A$125&lt;&gt;""</xm:f>
            <x14:dxf>
              <fill>
                <patternFill>
                  <bgColor rgb="FFCCFF33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64" id="{C7D0E29F-65CC-4B0B-9D3B-D1D18CFCC2E9}">
            <xm:f>Under16Boys!$A$133&lt;&gt;""</xm:f>
            <x14:dxf>
              <fill>
                <patternFill>
                  <bgColor rgb="FFCCFF33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63" id="{CDE52AEC-AC18-4D87-B636-F4A2FF7347BF}">
            <xm:f>Under16Boys!$A$149&lt;&gt;""</xm:f>
            <x14:dxf>
              <fill>
                <patternFill>
                  <bgColor rgb="FFCCFF33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39" id="{10576D5A-4C6A-47A0-9452-606F932E7BE1}">
            <xm:f>Under16Boys!$A$165&lt;&gt;""</xm:f>
            <x14:dxf>
              <fill>
                <patternFill>
                  <bgColor rgb="FFCCFF33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62" id="{915FC320-61D1-4854-889E-34E82BE99F7E}">
            <xm:f>Under16Boys!$A$173&lt;&gt;""</xm:f>
            <x14:dxf>
              <fill>
                <patternFill>
                  <bgColor rgb="FFCCFF33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61" id="{96EE59B4-437A-487A-A5B0-B4078FDF0A4B}">
            <xm:f>Under16Boys!$A$189&lt;&gt;""</xm:f>
            <x14:dxf>
              <fill>
                <patternFill>
                  <bgColor rgb="FFCCFF33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60" id="{BF86C472-B31A-4F2A-B529-DD9689102615}">
            <xm:f>Under16Boys!$A$205&lt;&gt;""</xm:f>
            <x14:dxf>
              <fill>
                <patternFill>
                  <bgColor rgb="FFCCFF33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9" id="{00867982-8BA3-4080-A308-388838FD6173}">
            <xm:f>Under16Boys!$A$213&lt;&gt;""</xm:f>
            <x14:dxf>
              <fill>
                <patternFill>
                  <bgColor rgb="FFCCFF33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58" id="{139345FA-F33F-45EA-8E8F-088FC0A8EAA5}">
            <xm:f>Under16Boys!$A$229&lt;&gt;""</xm:f>
            <x14:dxf>
              <fill>
                <patternFill>
                  <bgColor rgb="FFCCFF33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6" id="{83623A4B-1075-4156-921D-A2B0CC672B27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5" id="{7E61673F-F6F4-4BDF-B56A-8C2140C66B5C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G8:H8</xm:sqref>
        </x14:conditionalFormatting>
        <x14:conditionalFormatting xmlns:xm="http://schemas.microsoft.com/office/excel/2006/main">
          <x14:cfRule type="expression" priority="10" id="{A577219C-CB88-47C2-BA0D-83BB6276B193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" id="{1A03CB4F-F423-4C37-B143-F1A628C36669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G9:H9</xm:sqref>
        </x14:conditionalFormatting>
        <x14:conditionalFormatting xmlns:xm="http://schemas.microsoft.com/office/excel/2006/main">
          <x14:cfRule type="expression" priority="57" id="{32173E6D-6FBF-4E89-8C1A-108DA05CCAED}">
            <xm:f>Under18Men!$A$13&lt;&gt;""</xm:f>
            <x14:dxf>
              <fill>
                <patternFill>
                  <bgColor rgb="FFCCFF33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56" id="{D755F420-A139-4ECB-8660-49F1501DB6DA}">
            <xm:f>Under18Men!$A$29&lt;&gt;""</xm:f>
            <x14:dxf>
              <fill>
                <patternFill>
                  <bgColor rgb="FFCCFF33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55" id="{6330FEC4-FFB6-407C-A154-80FB1596704E}">
            <xm:f>Under18Men!$A$45&lt;&gt;""</xm:f>
            <x14:dxf>
              <fill>
                <patternFill>
                  <bgColor rgb="FFCCFF33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54" id="{1C5795C5-FB1B-4AE0-9315-85C99560F5A7}">
            <xm:f>Under18Men!$A$61&lt;&gt;""</xm:f>
            <x14:dxf>
              <fill>
                <patternFill>
                  <bgColor rgb="FFCCFF33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53" id="{A49BFF95-485F-4C28-9747-6CBFC640F407}">
            <xm:f>Under18Men!$A$77&lt;&gt;""</xm:f>
            <x14:dxf>
              <fill>
                <patternFill>
                  <bgColor rgb="FFCCFF33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52" id="{AB590FE2-7804-42A1-9C7B-82BCD502B2E0}">
            <xm:f>Under18Men!$A$93&lt;&gt;""</xm:f>
            <x14:dxf>
              <fill>
                <patternFill>
                  <bgColor rgb="FFCCFF33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7" id="{7EE39327-72AD-4366-9B27-074B08CD9C99}">
            <xm:f>Under18Men!$A$109&lt;&gt;""</xm:f>
            <x14:dxf>
              <fill>
                <patternFill>
                  <bgColor rgb="FFCCFF33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1" id="{A223DE9A-0279-4409-8DFE-96C44C049F6F}">
            <xm:f>Under18Men!$A$125&lt;&gt;""</xm:f>
            <x14:dxf>
              <fill>
                <patternFill>
                  <bgColor rgb="FFCCFF33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50" id="{7E62D084-B968-44F5-ADEE-471F48324B9C}">
            <xm:f>Under18Men!$A$133&lt;&gt;""</xm:f>
            <x14:dxf>
              <fill>
                <patternFill>
                  <bgColor rgb="FFCCFF33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49" id="{47F9660F-B500-4AFA-8751-5E06AB1DAEA6}">
            <xm:f>Under18Men!$A$149&lt;&gt;""</xm:f>
            <x14:dxf>
              <fill>
                <patternFill>
                  <bgColor rgb="FFCCFF3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48" id="{354DB72D-3472-426D-A89E-1E7D142E70E3}">
            <xm:f>Under18Men!$A$165&lt;&gt;""</xm:f>
            <x14:dxf>
              <fill>
                <patternFill>
                  <bgColor rgb="FFCCFF33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7" id="{6E46801B-0049-45E8-83FE-095E6E7ED87C}">
            <xm:f>Under18Men!$A$173&lt;&gt;""</xm:f>
            <x14:dxf>
              <fill>
                <patternFill>
                  <bgColor rgb="FFCCFF3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6" id="{CDE52CBD-B4DF-4216-B84D-A0642C45ACEC}">
            <xm:f>Under18Men!$A$189&lt;&gt;""</xm:f>
            <x14:dxf>
              <fill>
                <patternFill>
                  <bgColor rgb="FFCCFF33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45" id="{9AC45DBE-67CB-482A-9EFE-2C3F4C86A0E8}">
            <xm:f>Under18Men!$A$205&lt;&gt;""</xm:f>
            <x14:dxf>
              <fill>
                <patternFill>
                  <bgColor rgb="FFCCFF3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44" id="{B023C5E5-18AD-4D6A-942B-B2813268A2B0}">
            <xm:f>Under18Men!$A$213&lt;&gt;""</xm:f>
            <x14:dxf>
              <fill>
                <patternFill>
                  <bgColor rgb="FFCCFF33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43" id="{6ED73936-A1E2-44E5-A937-2FFF024BB109}">
            <xm:f>Under18Men!$A$229&lt;&gt;""</xm:f>
            <x14:dxf>
              <fill>
                <patternFill>
                  <bgColor rgb="FFCCFF33"/>
                </patternFill>
              </fill>
            </x14:dxf>
          </x14:cfRule>
          <xm:sqref>H19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33"/>
    <pageSetUpPr fitToPage="1"/>
  </sheetPr>
  <dimension ref="A1:AC211"/>
  <sheetViews>
    <sheetView workbookViewId="0">
      <selection activeCell="A205" sqref="A205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304" customWidth="1"/>
    <col min="5" max="5" width="14.218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5" customWidth="1"/>
    <col min="21" max="21" width="4.21875" customWidth="1"/>
    <col min="22" max="22" width="9.21875" customWidth="1"/>
    <col min="23" max="23" width="19.77734375" customWidth="1"/>
    <col min="24" max="24" width="14.44140625" customWidth="1"/>
    <col min="25" max="25" width="9.21875" customWidth="1"/>
    <col min="26" max="26" width="6.77734375" customWidth="1"/>
    <col min="27" max="27" width="20.77734375" customWidth="1"/>
    <col min="28" max="28" width="14.21875" customWidth="1"/>
  </cols>
  <sheetData>
    <row r="1" spans="1:29" s="51" customFormat="1" ht="18" x14ac:dyDescent="0.35">
      <c r="A1" s="333" t="s">
        <v>201</v>
      </c>
      <c r="B1" s="333"/>
      <c r="C1" s="333"/>
      <c r="D1" s="334"/>
      <c r="E1" s="105"/>
      <c r="F1" s="305"/>
      <c r="G1" s="48"/>
      <c r="H1" s="48"/>
      <c r="J1" s="51">
        <f>Overallresults!I38</f>
        <v>0</v>
      </c>
      <c r="P1" s="330" t="str">
        <f>Overallresults!L38</f>
        <v>-</v>
      </c>
      <c r="Q1" s="330"/>
      <c r="R1" s="330"/>
      <c r="W1" s="333"/>
      <c r="X1" s="333"/>
      <c r="Y1" s="333"/>
      <c r="Z1" s="333"/>
      <c r="AA1" s="333"/>
      <c r="AB1" s="333"/>
      <c r="AC1" s="107"/>
    </row>
    <row r="2" spans="1:29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x14ac:dyDescent="0.3">
      <c r="A3" s="23"/>
      <c r="B3" s="110" t="s">
        <v>127</v>
      </c>
      <c r="C3" s="292" t="str">
        <f>Decsheets!T5</f>
        <v>-</v>
      </c>
      <c r="D3" s="295">
        <f>SUM(J13:J211)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x14ac:dyDescent="0.3">
      <c r="A4" s="23"/>
      <c r="B4" s="110" t="s">
        <v>128</v>
      </c>
      <c r="C4" s="293" t="str">
        <f>Decsheets!T6</f>
        <v>-</v>
      </c>
      <c r="D4" s="296">
        <f>SUM(K13:K211)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29" x14ac:dyDescent="0.3">
      <c r="A5" s="23"/>
      <c r="B5" s="110" t="s">
        <v>129</v>
      </c>
      <c r="C5" s="293" t="str">
        <f>Decsheets!T7</f>
        <v>-</v>
      </c>
      <c r="D5" s="296">
        <f>SUM(L13:L211)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29" x14ac:dyDescent="0.3">
      <c r="A6" s="23"/>
      <c r="B6" s="110" t="s">
        <v>77</v>
      </c>
      <c r="C6" s="293" t="str">
        <f>Decsheets!T8</f>
        <v>-</v>
      </c>
      <c r="D6" s="296">
        <f>SUM(M13:M211)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U6" s="96"/>
      <c r="V6" s="96"/>
      <c r="W6" s="106"/>
      <c r="X6" s="106"/>
      <c r="Y6" s="124"/>
      <c r="Z6" s="106"/>
      <c r="AA6" s="106"/>
      <c r="AB6" s="106"/>
      <c r="AC6" s="124"/>
    </row>
    <row r="7" spans="1:29" x14ac:dyDescent="0.3">
      <c r="A7" s="23"/>
      <c r="B7" s="110" t="s">
        <v>78</v>
      </c>
      <c r="C7" s="293" t="str">
        <f>Decsheets!T9</f>
        <v>-</v>
      </c>
      <c r="D7" s="296">
        <f>SUM(N13:N211)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U7" s="96"/>
      <c r="V7" s="96"/>
      <c r="W7" s="106"/>
      <c r="X7" s="106"/>
      <c r="Y7" s="124"/>
      <c r="Z7" s="106"/>
      <c r="AA7" s="106"/>
      <c r="AB7" s="106"/>
      <c r="AC7" s="124"/>
    </row>
    <row r="8" spans="1:29" x14ac:dyDescent="0.3">
      <c r="A8" s="23"/>
      <c r="B8" s="110" t="s">
        <v>79</v>
      </c>
      <c r="C8" s="293" t="str">
        <f>Decsheets!T10</f>
        <v>-</v>
      </c>
      <c r="D8" s="296">
        <f>SUM(O13:O211)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U8" s="96"/>
      <c r="V8" s="96"/>
      <c r="W8" s="106"/>
      <c r="X8" s="106"/>
      <c r="Y8" s="124"/>
      <c r="Z8" s="106"/>
      <c r="AA8" s="106"/>
      <c r="AB8" s="106"/>
      <c r="AC8" s="124"/>
    </row>
    <row r="9" spans="1:29" x14ac:dyDescent="0.3">
      <c r="A9" s="23"/>
      <c r="B9" s="110" t="s">
        <v>80</v>
      </c>
      <c r="C9" s="293" t="str">
        <f>Decsheets!T11</f>
        <v>-</v>
      </c>
      <c r="D9" s="296">
        <f>SUM(P13:P211)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U9" s="96"/>
      <c r="V9" s="96"/>
      <c r="W9" s="106"/>
      <c r="X9" s="106"/>
      <c r="Y9" s="124"/>
      <c r="Z9" s="106"/>
      <c r="AA9" s="106"/>
      <c r="AB9" s="106"/>
      <c r="AC9" s="124"/>
    </row>
    <row r="10" spans="1:29" x14ac:dyDescent="0.3">
      <c r="A10" s="23"/>
      <c r="C10" s="294" t="s">
        <v>81</v>
      </c>
      <c r="D10" s="296">
        <f>SUM(R13:R211)-56</f>
        <v>644</v>
      </c>
      <c r="E10" s="262"/>
      <c r="F10" s="301"/>
      <c r="G10" s="9"/>
      <c r="H10" s="9"/>
      <c r="I10" s="314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U10" s="96"/>
      <c r="V10" s="96"/>
      <c r="W10" s="106"/>
      <c r="X10" s="106"/>
      <c r="Y10" s="124"/>
      <c r="Z10" s="106"/>
      <c r="AA10" s="106"/>
      <c r="AB10" s="106"/>
      <c r="AC10" s="124"/>
    </row>
    <row r="11" spans="1:29" ht="19.5" customHeight="1" x14ac:dyDescent="0.3">
      <c r="A11" s="99" t="s">
        <v>83</v>
      </c>
      <c r="B11" s="241"/>
      <c r="C11" s="11"/>
      <c r="D11" s="11"/>
      <c r="E11" s="100" t="s">
        <v>84</v>
      </c>
      <c r="F11" s="301"/>
      <c r="G11" s="9"/>
      <c r="H11" s="9"/>
      <c r="I11" s="314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U11" s="96"/>
      <c r="V11" s="96"/>
      <c r="W11" s="106"/>
      <c r="X11" s="106"/>
      <c r="Y11" s="124"/>
      <c r="Z11" s="106"/>
      <c r="AA11" s="106"/>
      <c r="AB11" s="106"/>
      <c r="AC11" s="124"/>
    </row>
    <row r="12" spans="1:29" x14ac:dyDescent="0.3">
      <c r="A12" s="12" t="s">
        <v>85</v>
      </c>
      <c r="B12" s="241"/>
      <c r="C12" s="13" t="s">
        <v>202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2" t="str">
        <f>Decsheets!S12</f>
        <v>-</v>
      </c>
      <c r="R12" s="332"/>
      <c r="S12" s="9" t="s">
        <v>88</v>
      </c>
      <c r="U12" s="96"/>
      <c r="V12" s="96"/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IFERROR(IF(A13="","",VLOOKUP($A$12,IF(LEN(A13)=2,U14GB,U14GA),VLOOKUP(LEFT(A13,1),club,6,FALSE),FALSE)),"No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IFERROR(IF(E13=".","",IF(E13&lt;Records!F3,"LR",IF(E13=Records!F3,"=LR","-"))),"???")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U13" s="96"/>
      <c r="V13" s="96"/>
      <c r="W13" s="106"/>
      <c r="X13" s="108"/>
      <c r="Y13" s="123"/>
      <c r="Z13" s="106"/>
      <c r="AA13" s="106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IF(A14="","",VLOOKUP($A$12,IF(LEN(A14)=2,U14GB,U14GA),VLOOKUP(LEFT(A14,1),club,6,FALSE),FALSE))</f>
        <v/>
      </c>
      <c r="D14" s="17" t="str">
        <f t="shared" ref="D14:D67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U14" s="96"/>
      <c r="V14" s="96"/>
      <c r="W14" s="106"/>
      <c r="X14" s="106"/>
      <c r="Y14" s="124"/>
      <c r="Z14" s="106"/>
      <c r="AA14" s="106"/>
      <c r="AB14" s="106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U15" s="96"/>
      <c r="V15" s="96"/>
      <c r="W15" s="106"/>
      <c r="X15" s="106"/>
      <c r="Y15" s="124"/>
      <c r="Z15" s="106"/>
      <c r="AA15" s="106"/>
      <c r="AB15" s="106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U16" s="96"/>
      <c r="V16" s="96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U17" s="96"/>
      <c r="V17" s="96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U18" s="96"/>
      <c r="V18" s="96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U19" s="96"/>
      <c r="V19" s="96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203</v>
      </c>
      <c r="D20" s="8" t="s">
        <v>86</v>
      </c>
      <c r="E20" s="18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U20" s="96"/>
      <c r="V20" s="96"/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IF(A21="","",VLOOKUP($A$20,IF(LEN(A21)=2,U14GB,U14GA),VLOOKUP(LEFT(A21,1),club,6,FALSE),FALSE))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IFERROR(IF(E21=".","",IF(E21&lt;Records!F3,"LR",IF(E21=Records!F3,"=LR","-"))),"???")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U21" s="96"/>
      <c r="V21" s="96"/>
      <c r="W21" s="106"/>
      <c r="X21" s="106"/>
      <c r="Y21" s="107"/>
      <c r="Z21" s="106"/>
      <c r="AA21" s="106"/>
      <c r="AB21" s="106"/>
      <c r="AC21" s="107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U22" s="96"/>
      <c r="V22" s="96"/>
      <c r="W22" s="106"/>
      <c r="X22" s="107"/>
      <c r="Y22" s="107"/>
      <c r="Z22" s="106"/>
      <c r="AA22" s="106"/>
      <c r="AB22" s="106"/>
      <c r="AC22" s="107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U23" s="96"/>
      <c r="V23" s="96"/>
      <c r="W23" s="106"/>
      <c r="X23" s="107"/>
      <c r="Y23" s="107"/>
      <c r="Z23" s="106"/>
      <c r="AA23" s="106"/>
      <c r="AB23" s="106"/>
      <c r="AC23" s="107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U24" s="96"/>
      <c r="V24" s="96"/>
      <c r="W24" s="106"/>
      <c r="X24" s="107"/>
      <c r="Y24" s="107"/>
      <c r="Z24" s="106"/>
      <c r="AA24" s="106"/>
      <c r="AB24" s="106"/>
      <c r="AC24" s="107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U25" s="96"/>
      <c r="V25" s="96"/>
      <c r="W25" s="106"/>
      <c r="X25" s="107"/>
      <c r="Y25" s="107"/>
      <c r="Z25" s="106"/>
      <c r="AA25" s="106"/>
      <c r="AB25" s="106"/>
      <c r="AC25" s="107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U26" s="96"/>
      <c r="V26" s="96"/>
      <c r="W26" s="106"/>
      <c r="X26" s="107"/>
      <c r="Y26" s="107"/>
      <c r="Z26" s="106"/>
      <c r="AA26" s="106"/>
      <c r="AB26" s="106"/>
      <c r="AC26" s="107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U27" s="96"/>
      <c r="V27" s="96"/>
      <c r="W27" s="106"/>
      <c r="X27" s="107"/>
      <c r="Y27" s="107"/>
      <c r="Z27" s="106"/>
      <c r="AA27" s="106"/>
      <c r="AB27" s="106"/>
      <c r="AC27" s="107"/>
    </row>
    <row r="28" spans="1:29" x14ac:dyDescent="0.3">
      <c r="A28" s="12" t="s">
        <v>90</v>
      </c>
      <c r="B28" s="241"/>
      <c r="C28" s="21" t="s">
        <v>204</v>
      </c>
      <c r="D28" s="8" t="s">
        <v>86</v>
      </c>
      <c r="E28" s="18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U28" s="96"/>
      <c r="V28" s="96"/>
      <c r="W28" s="106"/>
      <c r="X28" s="107"/>
      <c r="Y28" s="107"/>
      <c r="Z28" s="106"/>
      <c r="AA28" s="106"/>
      <c r="AB28" s="106"/>
      <c r="AC28" s="107"/>
    </row>
    <row r="29" spans="1:29" x14ac:dyDescent="0.3">
      <c r="A29" s="16"/>
      <c r="B29" s="230" t="s">
        <v>127</v>
      </c>
      <c r="C29" s="17" t="str">
        <f>IFERROR(IF(A29="","",VLOOKUP($A$28,IF(LEN(A29)=2,U14GB,U14GA),VLOOKUP(LEFT(A29,1),club,6,FALSE),FALSE)),"No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IFERROR(IF(E29=".","",IF(E29&lt;Records!F4,"LR",IF(E29=Records!F4,"=LR","-"))),"???")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U29" s="96"/>
      <c r="V29" s="96"/>
      <c r="W29" s="106"/>
      <c r="X29" s="107"/>
      <c r="Y29" s="107"/>
      <c r="Z29" s="106"/>
      <c r="AA29" s="106"/>
      <c r="AB29" s="106"/>
      <c r="AC29" s="107"/>
    </row>
    <row r="30" spans="1:29" x14ac:dyDescent="0.3">
      <c r="A30" s="16"/>
      <c r="B30" s="230" t="s">
        <v>128</v>
      </c>
      <c r="C30" s="17" t="str">
        <f t="shared" ref="C30:C35" si="7">IF(A30="","",VLOOKUP($A$28,IF(LEN(A30)=2,U14GB,U14GA),VLOOKUP(LEFT(A30,1),club,6,FALSE),FALSE))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U30" s="96"/>
      <c r="V30" s="96"/>
      <c r="W30" s="106"/>
      <c r="X30" s="107"/>
      <c r="Y30" s="107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U31" s="96"/>
      <c r="V31" s="96"/>
      <c r="W31" s="106"/>
      <c r="X31" s="107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U32" s="96"/>
      <c r="V32" s="96"/>
      <c r="W32" s="106"/>
      <c r="X32" s="107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U33" s="96"/>
      <c r="V33" s="96"/>
      <c r="W33" s="106"/>
      <c r="X33" s="107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7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7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205</v>
      </c>
      <c r="D36" s="8" t="s">
        <v>86</v>
      </c>
      <c r="E36" s="18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7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IF(A37="","",VLOOKUP($A$36,IF(LEN(A37)=2,U14GB,U14GA),VLOOKUP(LEFT(A37,1),club,6,FALSE),FALSE))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IFERROR(IF(E37=".","",IF(E37&lt;Records!F4,"LR",IF(E37=Records!F4,"=LR","-"))),"???")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7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7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/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7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8"/>
      <c r="Y40" s="123"/>
      <c r="Z40" s="124"/>
      <c r="AA40" s="106"/>
      <c r="AB40" s="108"/>
      <c r="AC40" s="123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24"/>
      <c r="Z41" s="124"/>
      <c r="AA41" s="106"/>
      <c r="AB41" s="106"/>
      <c r="AC41" s="124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24"/>
      <c r="Z42" s="124"/>
      <c r="AA42" s="106"/>
      <c r="AB42" s="106"/>
      <c r="AC42" s="124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24"/>
      <c r="Z43" s="124"/>
      <c r="AA43" s="106"/>
      <c r="AB43" s="106"/>
      <c r="AC43" s="124"/>
    </row>
    <row r="44" spans="1:29" x14ac:dyDescent="0.3">
      <c r="A44" s="12" t="s">
        <v>93</v>
      </c>
      <c r="B44" s="241"/>
      <c r="C44" s="21" t="s">
        <v>206</v>
      </c>
      <c r="D44" s="303" t="s">
        <v>427</v>
      </c>
      <c r="E44" s="18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94</v>
      </c>
      <c r="W44" s="106"/>
      <c r="X44" s="106"/>
      <c r="Y44" s="124"/>
      <c r="Z44" s="124"/>
      <c r="AA44" s="106"/>
      <c r="AB44" s="106"/>
      <c r="AC44" s="124"/>
    </row>
    <row r="45" spans="1:29" x14ac:dyDescent="0.3">
      <c r="A45" s="16"/>
      <c r="B45" s="230" t="s">
        <v>127</v>
      </c>
      <c r="C45" s="17" t="str">
        <f>IFERROR(IF(A45="","",VLOOKUP($A$44,IF(LEN(A45)=2,U14GB,U14GA),VLOOKUP(LEFT(A45,1),club,6,FALSE),FALSE)),"No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IFERROR(IF(E45=".","",IF(E45&lt;Records!F7,"LR",IF(E45=Records!F7,"=LR","-"))),"???")</f>
        <v/>
      </c>
      <c r="J45" s="15" t="str">
        <f t="shared" ref="J45:Q51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24"/>
      <c r="Z45" s="124"/>
      <c r="AA45" s="106"/>
      <c r="AB45" s="106"/>
      <c r="AC45" s="124"/>
    </row>
    <row r="46" spans="1:29" x14ac:dyDescent="0.3">
      <c r="A46" s="16"/>
      <c r="B46" s="230" t="s">
        <v>128</v>
      </c>
      <c r="C46" s="17" t="str">
        <f t="shared" ref="C46:C51" si="12">IF(A46="","",VLOOKUP($A$44,IF(LEN(A46)=2,U14GB,U14GA),VLOOKUP(LEFT(A46,1),club,6,FALSE),FALSE))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24"/>
      <c r="Z46" s="124"/>
      <c r="AA46" s="106"/>
      <c r="AB46" s="106"/>
      <c r="AC46" s="124"/>
    </row>
    <row r="47" spans="1:29" x14ac:dyDescent="0.3">
      <c r="A47" s="16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24"/>
      <c r="Z47" s="124"/>
      <c r="AA47" s="106"/>
      <c r="AB47" s="106"/>
      <c r="AC47" s="124"/>
    </row>
    <row r="48" spans="1:29" x14ac:dyDescent="0.3">
      <c r="A48" s="16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24"/>
      <c r="Z48" s="124"/>
      <c r="AA48" s="106"/>
      <c r="AB48" s="106"/>
      <c r="AC48" s="107"/>
    </row>
    <row r="49" spans="1:29" x14ac:dyDescent="0.3">
      <c r="A49" s="16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6"/>
      <c r="Y49" s="124"/>
      <c r="Z49" s="124"/>
      <c r="AA49" s="106"/>
      <c r="AB49" s="106"/>
      <c r="AC49" s="107"/>
    </row>
    <row r="50" spans="1:29" x14ac:dyDescent="0.3">
      <c r="A50" s="16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24"/>
      <c r="AA50" s="106"/>
      <c r="AB50" s="106"/>
      <c r="AC50" s="107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24"/>
      <c r="AA51" s="106"/>
      <c r="AB51" s="106"/>
      <c r="AC51" s="107"/>
    </row>
    <row r="52" spans="1:29" x14ac:dyDescent="0.3">
      <c r="A52" s="12" t="s">
        <v>93</v>
      </c>
      <c r="B52" s="241"/>
      <c r="C52" s="20" t="s">
        <v>207</v>
      </c>
      <c r="D52" s="303" t="s">
        <v>427</v>
      </c>
      <c r="E52" s="18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95</v>
      </c>
      <c r="W52" s="106"/>
      <c r="X52" s="106"/>
      <c r="Y52" s="124"/>
      <c r="Z52" s="124"/>
      <c r="AA52" s="106"/>
      <c r="AB52" s="106"/>
      <c r="AC52" s="107"/>
    </row>
    <row r="53" spans="1:29" x14ac:dyDescent="0.3">
      <c r="A53" s="16"/>
      <c r="B53" s="230" t="s">
        <v>127</v>
      </c>
      <c r="C53" s="17" t="str">
        <f t="shared" ref="C53:C59" si="13">IF(A53="","",VLOOKUP($A$52,IF(LEN(A53)=2,U14GB,U14GA),VLOOKUP(LEFT(A53,1),club,6,FALSE),FALSE))</f>
        <v/>
      </c>
      <c r="D53" s="17" t="str">
        <f t="shared" si="2"/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IFERROR(IF(E53=".","",IF(E53&lt;Records!F7,"LR",IF(E53=Records!F7,"=LR","-"))),"???")</f>
        <v/>
      </c>
      <c r="J53" s="15" t="str">
        <f t="shared" ref="J53:Q59" si="14">IF($A53="","",IF(LEFT($A53,1)=J$12,$F53,""))</f>
        <v/>
      </c>
      <c r="K53" s="15" t="str">
        <f t="shared" si="14"/>
        <v/>
      </c>
      <c r="L53" s="15" t="str">
        <f t="shared" si="14"/>
        <v/>
      </c>
      <c r="M53" s="15" t="str">
        <f t="shared" si="14"/>
        <v/>
      </c>
      <c r="N53" s="15" t="str">
        <f t="shared" si="14"/>
        <v/>
      </c>
      <c r="O53" s="15" t="str">
        <f t="shared" si="14"/>
        <v/>
      </c>
      <c r="P53" s="15" t="str">
        <f t="shared" si="14"/>
        <v/>
      </c>
      <c r="Q53" s="15" t="str">
        <f t="shared" si="14"/>
        <v/>
      </c>
      <c r="R53" s="15"/>
      <c r="S53" s="9"/>
      <c r="W53" s="106"/>
      <c r="X53" s="106"/>
      <c r="Y53" s="124"/>
      <c r="Z53" s="124"/>
      <c r="AA53" s="106"/>
      <c r="AB53" s="106"/>
      <c r="AC53" s="107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2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4"/>
        <v/>
      </c>
      <c r="K54" s="15" t="str">
        <f t="shared" si="14"/>
        <v/>
      </c>
      <c r="L54" s="15" t="str">
        <f t="shared" si="14"/>
        <v/>
      </c>
      <c r="M54" s="15" t="str">
        <f t="shared" si="14"/>
        <v/>
      </c>
      <c r="N54" s="15" t="str">
        <f t="shared" si="14"/>
        <v/>
      </c>
      <c r="O54" s="15" t="str">
        <f t="shared" si="14"/>
        <v/>
      </c>
      <c r="P54" s="15" t="str">
        <f t="shared" si="14"/>
        <v/>
      </c>
      <c r="Q54" s="15" t="str">
        <f t="shared" si="14"/>
        <v/>
      </c>
      <c r="R54" s="15"/>
      <c r="S54" s="9"/>
      <c r="W54" s="106"/>
      <c r="X54" s="106"/>
      <c r="Y54" s="124"/>
      <c r="Z54" s="124"/>
      <c r="AA54" s="106"/>
      <c r="AB54" s="106"/>
      <c r="AC54" s="107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2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 t="shared" si="14"/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 t="shared" si="14"/>
        <v/>
      </c>
      <c r="R55" s="15"/>
      <c r="S55" s="9"/>
      <c r="W55" s="106"/>
      <c r="X55" s="106"/>
      <c r="Y55" s="124"/>
      <c r="Z55" s="124"/>
      <c r="AA55" s="106"/>
      <c r="AB55" s="106"/>
      <c r="AC55" s="107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2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4"/>
        <v/>
      </c>
      <c r="K56" s="15" t="str">
        <f t="shared" si="14"/>
        <v/>
      </c>
      <c r="L56" s="15" t="str">
        <f t="shared" si="14"/>
        <v/>
      </c>
      <c r="M56" s="15" t="str">
        <f t="shared" si="14"/>
        <v/>
      </c>
      <c r="N56" s="15" t="str">
        <f t="shared" si="14"/>
        <v/>
      </c>
      <c r="O56" s="15" t="str">
        <f t="shared" si="14"/>
        <v/>
      </c>
      <c r="P56" s="15" t="str">
        <f t="shared" si="14"/>
        <v/>
      </c>
      <c r="Q56" s="15" t="str">
        <f t="shared" si="14"/>
        <v/>
      </c>
      <c r="R56" s="15"/>
      <c r="S56" s="9"/>
      <c r="W56" s="106"/>
      <c r="X56" s="106"/>
      <c r="Y56" s="124"/>
      <c r="Z56" s="106"/>
      <c r="AA56" s="106"/>
      <c r="AB56" s="106"/>
      <c r="AC56" s="107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2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4"/>
        <v/>
      </c>
      <c r="K57" s="15" t="str">
        <f t="shared" si="14"/>
        <v/>
      </c>
      <c r="L57" s="15" t="str">
        <f t="shared" si="14"/>
        <v/>
      </c>
      <c r="M57" s="15" t="str">
        <f t="shared" si="14"/>
        <v/>
      </c>
      <c r="N57" s="15" t="str">
        <f t="shared" si="14"/>
        <v/>
      </c>
      <c r="O57" s="15" t="str">
        <f t="shared" si="14"/>
        <v/>
      </c>
      <c r="P57" s="15" t="str">
        <f t="shared" si="14"/>
        <v/>
      </c>
      <c r="Q57" s="15" t="str">
        <f t="shared" si="14"/>
        <v/>
      </c>
      <c r="R57" s="15"/>
      <c r="S57" s="9"/>
      <c r="W57" s="106"/>
      <c r="X57" s="106"/>
      <c r="Y57" s="107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2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4"/>
        <v/>
      </c>
      <c r="K58" s="15" t="str">
        <f t="shared" si="14"/>
        <v/>
      </c>
      <c r="L58" s="15" t="str">
        <f t="shared" si="14"/>
        <v/>
      </c>
      <c r="M58" s="15" t="str">
        <f t="shared" si="14"/>
        <v/>
      </c>
      <c r="N58" s="15" t="str">
        <f t="shared" si="14"/>
        <v/>
      </c>
      <c r="O58" s="15" t="str">
        <f t="shared" si="14"/>
        <v/>
      </c>
      <c r="P58" s="15" t="str">
        <f t="shared" si="14"/>
        <v/>
      </c>
      <c r="Q58" s="15" t="str">
        <f t="shared" si="14"/>
        <v/>
      </c>
      <c r="R58" s="15"/>
      <c r="S58" s="9"/>
      <c r="W58" s="106"/>
      <c r="X58" s="106"/>
      <c r="Y58" s="107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2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4"/>
        <v/>
      </c>
      <c r="K59" s="15" t="str">
        <f t="shared" si="14"/>
        <v/>
      </c>
      <c r="L59" s="15" t="str">
        <f t="shared" si="14"/>
        <v/>
      </c>
      <c r="M59" s="15" t="str">
        <f t="shared" si="14"/>
        <v/>
      </c>
      <c r="N59" s="15" t="str">
        <f t="shared" si="14"/>
        <v/>
      </c>
      <c r="O59" s="15" t="str">
        <f t="shared" si="14"/>
        <v/>
      </c>
      <c r="P59" s="15" t="str">
        <f t="shared" si="14"/>
        <v/>
      </c>
      <c r="Q59" s="15" t="str">
        <f t="shared" si="14"/>
        <v/>
      </c>
      <c r="R59" s="15">
        <f>SUM(Decsheets!$V$5:$V$12)-(SUM(J53:P59))</f>
        <v>28</v>
      </c>
      <c r="S59" s="9"/>
      <c r="W59" s="106"/>
      <c r="X59" s="106"/>
      <c r="Y59" s="107"/>
      <c r="Z59" s="106"/>
      <c r="AA59" s="106"/>
      <c r="AB59" s="106"/>
      <c r="AC59" s="107"/>
    </row>
    <row r="60" spans="1:29" x14ac:dyDescent="0.3">
      <c r="A60" s="12" t="s">
        <v>96</v>
      </c>
      <c r="B60" s="241"/>
      <c r="C60" s="20" t="s">
        <v>208</v>
      </c>
      <c r="D60" s="303" t="s">
        <v>427</v>
      </c>
      <c r="E60" s="1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97</v>
      </c>
      <c r="W60" s="106"/>
      <c r="X60" s="106"/>
      <c r="Y60" s="125"/>
      <c r="Z60" s="106"/>
      <c r="AA60" s="106"/>
      <c r="AB60" s="106"/>
      <c r="AC60" s="125"/>
    </row>
    <row r="61" spans="1:29" x14ac:dyDescent="0.3">
      <c r="A61" s="16"/>
      <c r="B61" s="230" t="s">
        <v>127</v>
      </c>
      <c r="C61" s="17" t="str">
        <f>IFERROR(IF(A61="","",VLOOKUP($A$60,IF(LEN(A61)=2,U14GB,U14GA),VLOOKUP(LEFT(A61,1),club,6,FALSE),FALSE)),"No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IFERROR(IF(E61=".","",IF(E61&lt;Records!F8,"LR",IF(E61=Records!F8,"=LR","-"))),"???")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5"/>
      <c r="Z61" s="106"/>
      <c r="AA61" s="106"/>
      <c r="AB61" s="106"/>
      <c r="AC61" s="125"/>
    </row>
    <row r="62" spans="1:29" x14ac:dyDescent="0.3">
      <c r="A62" s="16"/>
      <c r="B62" s="230" t="s">
        <v>128</v>
      </c>
      <c r="C62" s="17" t="str">
        <f t="shared" ref="C62:C67" si="16">IF(A62="","",VLOOKUP($A$60,IF(LEN(A62)=2,U14GB,U14GA),VLOOKUP(LEFT(A62,1),club,6,FALSE),FALSE))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5"/>
      <c r="Z62" s="106"/>
      <c r="AA62" s="106"/>
      <c r="AB62" s="106"/>
      <c r="AC62" s="125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5"/>
      <c r="Z63" s="106"/>
      <c r="AA63" s="106"/>
      <c r="AB63" s="106"/>
      <c r="AC63" s="125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5"/>
      <c r="Z64" s="106"/>
      <c r="AA64" s="106"/>
      <c r="AB64" s="106"/>
      <c r="AC64" s="125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5"/>
      <c r="Z65" s="106"/>
      <c r="AA65" s="106"/>
      <c r="AB65" s="106"/>
      <c r="AC65" s="125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25"/>
      <c r="Z66" s="106"/>
      <c r="AA66" s="106"/>
      <c r="AB66" s="106"/>
      <c r="AC66" s="125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25"/>
      <c r="Z67" s="106"/>
      <c r="AA67" s="106"/>
      <c r="AB67" s="106"/>
      <c r="AC67" s="125"/>
    </row>
    <row r="68" spans="1:29" x14ac:dyDescent="0.3">
      <c r="A68" s="12" t="s">
        <v>96</v>
      </c>
      <c r="B68" s="241"/>
      <c r="C68" s="20" t="s">
        <v>209</v>
      </c>
      <c r="D68" s="303" t="s">
        <v>427</v>
      </c>
      <c r="E68" s="1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98</v>
      </c>
      <c r="W68" s="106"/>
      <c r="X68" s="106"/>
      <c r="Y68" s="125"/>
      <c r="Z68" s="106"/>
      <c r="AA68" s="106"/>
      <c r="AB68" s="106"/>
      <c r="AC68" s="125"/>
    </row>
    <row r="69" spans="1:29" x14ac:dyDescent="0.3">
      <c r="A69" s="16"/>
      <c r="B69" s="230" t="s">
        <v>127</v>
      </c>
      <c r="C69" s="17" t="str">
        <f t="shared" ref="C69:C75" si="17">IF(A69="","",VLOOKUP($A$68,IF(LEN(A69)=2,U14GB,U14GA),VLOOKUP(LEFT(A69,1),club,6,FALSE),FALSE))</f>
        <v/>
      </c>
      <c r="D69" s="17" t="str">
        <f t="shared" ref="D69:D147" si="18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IFERROR(IF(E69=".","",IF(E69&lt;Records!F8,"LR",IF(E69=Records!F8,"=LR","-"))),"???")</f>
        <v/>
      </c>
      <c r="J69" s="15" t="str">
        <f t="shared" ref="J69:Q75" si="19">IF($A69="","",IF(LEFT($A69,1)=J$12,$F69,""))</f>
        <v/>
      </c>
      <c r="K69" s="15" t="str">
        <f t="shared" si="19"/>
        <v/>
      </c>
      <c r="L69" s="15" t="str">
        <f t="shared" si="19"/>
        <v/>
      </c>
      <c r="M69" s="15" t="str">
        <f t="shared" si="19"/>
        <v/>
      </c>
      <c r="N69" s="15" t="str">
        <f t="shared" si="19"/>
        <v/>
      </c>
      <c r="O69" s="15" t="str">
        <f t="shared" si="19"/>
        <v/>
      </c>
      <c r="P69" s="15" t="str">
        <f t="shared" si="19"/>
        <v/>
      </c>
      <c r="Q69" s="15" t="str">
        <f t="shared" si="19"/>
        <v/>
      </c>
      <c r="R69" s="15"/>
      <c r="S69" s="9"/>
      <c r="W69" s="106"/>
      <c r="X69" s="106"/>
      <c r="Y69" s="125"/>
      <c r="Z69" s="106"/>
      <c r="AA69" s="106"/>
      <c r="AB69" s="106"/>
      <c r="AC69" s="125"/>
    </row>
    <row r="70" spans="1:29" x14ac:dyDescent="0.3">
      <c r="A70" s="16"/>
      <c r="B70" s="230" t="s">
        <v>128</v>
      </c>
      <c r="C70" s="17" t="str">
        <f t="shared" si="17"/>
        <v/>
      </c>
      <c r="D70" s="17" t="str">
        <f t="shared" si="18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19"/>
        <v/>
      </c>
      <c r="K70" s="15" t="str">
        <f t="shared" si="19"/>
        <v/>
      </c>
      <c r="L70" s="15" t="str">
        <f t="shared" si="19"/>
        <v/>
      </c>
      <c r="M70" s="15" t="str">
        <f t="shared" si="19"/>
        <v/>
      </c>
      <c r="N70" s="15" t="str">
        <f t="shared" si="19"/>
        <v/>
      </c>
      <c r="O70" s="15" t="str">
        <f t="shared" si="19"/>
        <v/>
      </c>
      <c r="P70" s="15" t="str">
        <f t="shared" si="19"/>
        <v/>
      </c>
      <c r="Q70" s="15" t="str">
        <f t="shared" si="19"/>
        <v/>
      </c>
      <c r="R70" s="15"/>
      <c r="S70" s="9"/>
      <c r="W70" s="106"/>
      <c r="X70" s="106"/>
      <c r="Y70" s="125"/>
      <c r="Z70" s="106"/>
      <c r="AA70" s="106"/>
      <c r="AB70" s="106"/>
      <c r="AC70" s="125"/>
    </row>
    <row r="71" spans="1:29" x14ac:dyDescent="0.3">
      <c r="A71" s="16"/>
      <c r="B71" s="230" t="s">
        <v>129</v>
      </c>
      <c r="C71" s="17" t="str">
        <f t="shared" si="17"/>
        <v/>
      </c>
      <c r="D71" s="17" t="str">
        <f t="shared" si="18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19"/>
        <v/>
      </c>
      <c r="K71" s="15" t="str">
        <f t="shared" si="19"/>
        <v/>
      </c>
      <c r="L71" s="15" t="str">
        <f t="shared" si="19"/>
        <v/>
      </c>
      <c r="M71" s="15" t="str">
        <f t="shared" si="19"/>
        <v/>
      </c>
      <c r="N71" s="15" t="str">
        <f t="shared" si="19"/>
        <v/>
      </c>
      <c r="O71" s="15" t="str">
        <f t="shared" si="19"/>
        <v/>
      </c>
      <c r="P71" s="15" t="str">
        <f t="shared" si="19"/>
        <v/>
      </c>
      <c r="Q71" s="15" t="str">
        <f t="shared" si="19"/>
        <v/>
      </c>
      <c r="R71" s="15"/>
      <c r="S71" s="9"/>
      <c r="W71" s="106"/>
      <c r="X71" s="106"/>
      <c r="Y71" s="125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17"/>
        <v/>
      </c>
      <c r="D72" s="17" t="str">
        <f t="shared" si="18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19"/>
        <v/>
      </c>
      <c r="K72" s="15" t="str">
        <f t="shared" si="19"/>
        <v/>
      </c>
      <c r="L72" s="15" t="str">
        <f t="shared" si="19"/>
        <v/>
      </c>
      <c r="M72" s="15" t="str">
        <f t="shared" si="19"/>
        <v/>
      </c>
      <c r="N72" s="15" t="str">
        <f t="shared" si="19"/>
        <v/>
      </c>
      <c r="O72" s="15" t="str">
        <f t="shared" si="19"/>
        <v/>
      </c>
      <c r="P72" s="15" t="str">
        <f t="shared" si="19"/>
        <v/>
      </c>
      <c r="Q72" s="15" t="str">
        <f t="shared" si="19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17"/>
        <v/>
      </c>
      <c r="D73" s="17" t="str">
        <f t="shared" si="18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19"/>
        <v/>
      </c>
      <c r="K73" s="15" t="str">
        <f t="shared" si="19"/>
        <v/>
      </c>
      <c r="L73" s="15" t="str">
        <f t="shared" si="19"/>
        <v/>
      </c>
      <c r="M73" s="15" t="str">
        <f t="shared" si="19"/>
        <v/>
      </c>
      <c r="N73" s="15" t="str">
        <f t="shared" si="19"/>
        <v/>
      </c>
      <c r="O73" s="15" t="str">
        <f t="shared" si="19"/>
        <v/>
      </c>
      <c r="P73" s="15" t="str">
        <f t="shared" si="19"/>
        <v/>
      </c>
      <c r="Q73" s="15" t="str">
        <f t="shared" si="19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17"/>
        <v/>
      </c>
      <c r="D74" s="17" t="str">
        <f t="shared" si="18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19"/>
        <v/>
      </c>
      <c r="K74" s="15" t="str">
        <f t="shared" si="19"/>
        <v/>
      </c>
      <c r="L74" s="15" t="str">
        <f t="shared" si="19"/>
        <v/>
      </c>
      <c r="M74" s="15" t="str">
        <f t="shared" si="19"/>
        <v/>
      </c>
      <c r="N74" s="15" t="str">
        <f t="shared" si="19"/>
        <v/>
      </c>
      <c r="O74" s="15" t="str">
        <f t="shared" si="19"/>
        <v/>
      </c>
      <c r="P74" s="15" t="str">
        <f t="shared" si="19"/>
        <v/>
      </c>
      <c r="Q74" s="15" t="str">
        <f t="shared" si="19"/>
        <v/>
      </c>
      <c r="R74" s="15"/>
      <c r="S74" s="9"/>
      <c r="W74" s="106"/>
      <c r="X74" s="106"/>
      <c r="Y74" s="125"/>
      <c r="Z74" s="106"/>
      <c r="AA74" s="106"/>
      <c r="AB74" s="106"/>
      <c r="AC74" s="125"/>
    </row>
    <row r="75" spans="1:29" x14ac:dyDescent="0.3">
      <c r="A75" s="16"/>
      <c r="B75" s="230" t="s">
        <v>80</v>
      </c>
      <c r="C75" s="17" t="str">
        <f t="shared" si="17"/>
        <v/>
      </c>
      <c r="D75" s="17" t="str">
        <f t="shared" si="18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19"/>
        <v/>
      </c>
      <c r="K75" s="15" t="str">
        <f t="shared" si="19"/>
        <v/>
      </c>
      <c r="L75" s="15" t="str">
        <f t="shared" si="19"/>
        <v/>
      </c>
      <c r="M75" s="15" t="str">
        <f t="shared" si="19"/>
        <v/>
      </c>
      <c r="N75" s="15" t="str">
        <f t="shared" si="19"/>
        <v/>
      </c>
      <c r="O75" s="15" t="str">
        <f t="shared" si="19"/>
        <v/>
      </c>
      <c r="P75" s="15" t="str">
        <f t="shared" si="19"/>
        <v/>
      </c>
      <c r="Q75" s="15" t="str">
        <f t="shared" si="19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25"/>
    </row>
    <row r="76" spans="1:29" x14ac:dyDescent="0.3">
      <c r="A76" s="12" t="s">
        <v>122</v>
      </c>
      <c r="B76" s="241"/>
      <c r="C76" s="228" t="s">
        <v>402</v>
      </c>
      <c r="D76" s="8" t="s">
        <v>86</v>
      </c>
      <c r="E76" s="1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123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IFERROR(IF(A77="","",VLOOKUP($A$76,IF(LEN(A77)=2,U14GB,U14GA),VLOOKUP(LEFT(A77,1),club,6,FALSE),FALSE)),"No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IFERROR(IF(E77=".","",IF(E77&lt;Records!F9,"LR",IF(E77=Records!F9,"=LR","-"))),"???")</f>
        <v/>
      </c>
      <c r="J77" s="15" t="str">
        <f t="shared" ref="J77:Q83" si="20">IF($A77="","",IF(LEFT($A77,1)=J$12,$F77,""))</f>
        <v/>
      </c>
      <c r="K77" s="15" t="str">
        <f t="shared" si="20"/>
        <v/>
      </c>
      <c r="L77" s="15" t="str">
        <f t="shared" si="20"/>
        <v/>
      </c>
      <c r="M77" s="15" t="str">
        <f t="shared" si="20"/>
        <v/>
      </c>
      <c r="N77" s="15" t="str">
        <f t="shared" si="20"/>
        <v/>
      </c>
      <c r="O77" s="15" t="str">
        <f t="shared" si="20"/>
        <v/>
      </c>
      <c r="P77" s="15" t="str">
        <f t="shared" si="20"/>
        <v/>
      </c>
      <c r="Q77" s="15" t="str">
        <f t="shared" si="20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1">IF(A78="","",VLOOKUP($A$76,IF(LEN(A78)=2,U14GB,U14GA),VLOOKUP(LEFT(A78,1),club,6,FALSE),FALSE))</f>
        <v/>
      </c>
      <c r="D78" s="17" t="str">
        <f t="shared" si="18"/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0"/>
        <v/>
      </c>
      <c r="K78" s="15" t="str">
        <f t="shared" si="20"/>
        <v/>
      </c>
      <c r="L78" s="15" t="str">
        <f t="shared" si="20"/>
        <v/>
      </c>
      <c r="M78" s="15" t="str">
        <f t="shared" si="20"/>
        <v/>
      </c>
      <c r="N78" s="15" t="str">
        <f t="shared" si="20"/>
        <v/>
      </c>
      <c r="O78" s="15" t="str">
        <f t="shared" si="20"/>
        <v/>
      </c>
      <c r="P78" s="15" t="str">
        <f t="shared" si="20"/>
        <v/>
      </c>
      <c r="Q78" s="15" t="str">
        <f t="shared" si="20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1"/>
        <v/>
      </c>
      <c r="D79" s="17" t="str">
        <f t="shared" si="18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0"/>
        <v/>
      </c>
      <c r="K79" s="15" t="str">
        <f t="shared" si="20"/>
        <v/>
      </c>
      <c r="L79" s="15" t="str">
        <f t="shared" si="20"/>
        <v/>
      </c>
      <c r="M79" s="15" t="str">
        <f t="shared" si="20"/>
        <v/>
      </c>
      <c r="N79" s="15" t="str">
        <f t="shared" si="20"/>
        <v/>
      </c>
      <c r="O79" s="15" t="str">
        <f t="shared" si="20"/>
        <v/>
      </c>
      <c r="P79" s="15" t="str">
        <f t="shared" si="20"/>
        <v/>
      </c>
      <c r="Q79" s="15" t="str">
        <f t="shared" si="20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1"/>
        <v/>
      </c>
      <c r="D80" s="17" t="str">
        <f t="shared" si="18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0"/>
        <v/>
      </c>
      <c r="K80" s="15" t="str">
        <f t="shared" si="20"/>
        <v/>
      </c>
      <c r="L80" s="15" t="str">
        <f t="shared" si="20"/>
        <v/>
      </c>
      <c r="M80" s="15" t="str">
        <f t="shared" si="20"/>
        <v/>
      </c>
      <c r="N80" s="15" t="str">
        <f t="shared" si="20"/>
        <v/>
      </c>
      <c r="O80" s="15" t="str">
        <f t="shared" si="20"/>
        <v/>
      </c>
      <c r="P80" s="15" t="str">
        <f t="shared" si="20"/>
        <v/>
      </c>
      <c r="Q80" s="15" t="str">
        <f t="shared" si="20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1"/>
        <v/>
      </c>
      <c r="D81" s="17" t="str">
        <f t="shared" si="18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0"/>
        <v/>
      </c>
      <c r="K81" s="15" t="str">
        <f t="shared" si="20"/>
        <v/>
      </c>
      <c r="L81" s="15" t="str">
        <f t="shared" si="20"/>
        <v/>
      </c>
      <c r="M81" s="15" t="str">
        <f t="shared" si="20"/>
        <v/>
      </c>
      <c r="N81" s="15" t="str">
        <f t="shared" si="20"/>
        <v/>
      </c>
      <c r="O81" s="15" t="str">
        <f t="shared" si="20"/>
        <v/>
      </c>
      <c r="P81" s="15" t="str">
        <f t="shared" si="20"/>
        <v/>
      </c>
      <c r="Q81" s="15" t="str">
        <f t="shared" si="20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1"/>
        <v/>
      </c>
      <c r="D82" s="17" t="str">
        <f t="shared" si="18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0"/>
        <v/>
      </c>
      <c r="K82" s="15" t="str">
        <f t="shared" si="20"/>
        <v/>
      </c>
      <c r="L82" s="15" t="str">
        <f t="shared" si="20"/>
        <v/>
      </c>
      <c r="M82" s="15" t="str">
        <f t="shared" si="20"/>
        <v/>
      </c>
      <c r="N82" s="15" t="str">
        <f t="shared" si="20"/>
        <v/>
      </c>
      <c r="O82" s="15" t="str">
        <f t="shared" si="20"/>
        <v/>
      </c>
      <c r="P82" s="15" t="str">
        <f t="shared" si="20"/>
        <v/>
      </c>
      <c r="Q82" s="15" t="str">
        <f t="shared" si="20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1"/>
        <v/>
      </c>
      <c r="D83" s="17" t="str">
        <f t="shared" si="18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0"/>
        <v/>
      </c>
      <c r="K83" s="15" t="str">
        <f t="shared" si="20"/>
        <v/>
      </c>
      <c r="L83" s="15" t="str">
        <f t="shared" si="20"/>
        <v/>
      </c>
      <c r="M83" s="15" t="str">
        <f t="shared" si="20"/>
        <v/>
      </c>
      <c r="N83" s="15" t="str">
        <f t="shared" si="20"/>
        <v/>
      </c>
      <c r="O83" s="15" t="str">
        <f t="shared" si="20"/>
        <v/>
      </c>
      <c r="P83" s="15" t="str">
        <f t="shared" si="20"/>
        <v/>
      </c>
      <c r="Q83" s="15" t="str">
        <f t="shared" si="20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122</v>
      </c>
      <c r="B84" s="241"/>
      <c r="C84" s="228" t="s">
        <v>401</v>
      </c>
      <c r="D84" s="8" t="s">
        <v>86</v>
      </c>
      <c r="E84" s="1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124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2">IF(A85="","",VLOOKUP($A$84,IF(LEN(A85)=2,U14GB,U14GA),VLOOKUP(LEFT(A85,1),club,6,FALSE),FALSE))</f>
        <v/>
      </c>
      <c r="D85" s="17" t="str">
        <f t="shared" si="18"/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IFERROR(IF(E85=".","",IF(E85&lt;Records!F9,"LR",IF(E85=Records!F9,"=LR","-"))),"???")</f>
        <v/>
      </c>
      <c r="J85" s="15" t="str">
        <f t="shared" ref="J85:Q91" si="23">IF($A85="","",IF(LEFT($A85,1)=J$12,$F85,""))</f>
        <v/>
      </c>
      <c r="K85" s="15" t="str">
        <f t="shared" si="23"/>
        <v/>
      </c>
      <c r="L85" s="15" t="str">
        <f t="shared" si="23"/>
        <v/>
      </c>
      <c r="M85" s="15" t="str">
        <f t="shared" si="23"/>
        <v/>
      </c>
      <c r="N85" s="15" t="str">
        <f t="shared" si="23"/>
        <v/>
      </c>
      <c r="O85" s="15" t="str">
        <f t="shared" si="23"/>
        <v/>
      </c>
      <c r="P85" s="15" t="str">
        <f t="shared" si="23"/>
        <v/>
      </c>
      <c r="Q85" s="15" t="str">
        <f t="shared" si="23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2"/>
        <v/>
      </c>
      <c r="D86" s="17" t="str">
        <f t="shared" si="18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3"/>
        <v/>
      </c>
      <c r="K86" s="15" t="str">
        <f t="shared" si="23"/>
        <v/>
      </c>
      <c r="L86" s="15" t="str">
        <f t="shared" si="23"/>
        <v/>
      </c>
      <c r="M86" s="15" t="str">
        <f t="shared" si="23"/>
        <v/>
      </c>
      <c r="N86" s="15" t="str">
        <f t="shared" si="23"/>
        <v/>
      </c>
      <c r="O86" s="15" t="str">
        <f t="shared" si="23"/>
        <v/>
      </c>
      <c r="P86" s="15" t="str">
        <f t="shared" si="23"/>
        <v/>
      </c>
      <c r="Q86" s="15" t="str">
        <f t="shared" si="23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2"/>
        <v/>
      </c>
      <c r="D87" s="17" t="str">
        <f t="shared" si="18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3"/>
        <v/>
      </c>
      <c r="K87" s="15" t="str">
        <f t="shared" si="23"/>
        <v/>
      </c>
      <c r="L87" s="15" t="str">
        <f t="shared" si="23"/>
        <v/>
      </c>
      <c r="M87" s="15" t="str">
        <f t="shared" si="23"/>
        <v/>
      </c>
      <c r="N87" s="15" t="str">
        <f t="shared" si="23"/>
        <v/>
      </c>
      <c r="O87" s="15" t="str">
        <f t="shared" si="23"/>
        <v/>
      </c>
      <c r="P87" s="15" t="str">
        <f t="shared" si="23"/>
        <v/>
      </c>
      <c r="Q87" s="15" t="str">
        <f t="shared" si="23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2"/>
        <v/>
      </c>
      <c r="D88" s="17" t="str">
        <f t="shared" si="18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3"/>
        <v/>
      </c>
      <c r="K88" s="15" t="str">
        <f t="shared" si="23"/>
        <v/>
      </c>
      <c r="L88" s="15" t="str">
        <f t="shared" si="23"/>
        <v/>
      </c>
      <c r="M88" s="15" t="str">
        <f t="shared" si="23"/>
        <v/>
      </c>
      <c r="N88" s="15" t="str">
        <f t="shared" si="23"/>
        <v/>
      </c>
      <c r="O88" s="15" t="str">
        <f t="shared" si="23"/>
        <v/>
      </c>
      <c r="P88" s="15" t="str">
        <f t="shared" si="23"/>
        <v/>
      </c>
      <c r="Q88" s="15" t="str">
        <f t="shared" si="23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2"/>
        <v/>
      </c>
      <c r="D89" s="17" t="str">
        <f t="shared" si="18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3"/>
        <v/>
      </c>
      <c r="K89" s="15" t="str">
        <f t="shared" si="23"/>
        <v/>
      </c>
      <c r="L89" s="15" t="str">
        <f t="shared" si="23"/>
        <v/>
      </c>
      <c r="M89" s="15" t="str">
        <f t="shared" si="23"/>
        <v/>
      </c>
      <c r="N89" s="15" t="str">
        <f t="shared" si="23"/>
        <v/>
      </c>
      <c r="O89" s="15" t="str">
        <f t="shared" si="23"/>
        <v/>
      </c>
      <c r="P89" s="15" t="str">
        <f t="shared" si="23"/>
        <v/>
      </c>
      <c r="Q89" s="15" t="str">
        <f t="shared" si="23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2"/>
        <v/>
      </c>
      <c r="D90" s="17" t="str">
        <f t="shared" si="18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3"/>
        <v/>
      </c>
      <c r="K90" s="15" t="str">
        <f t="shared" si="23"/>
        <v/>
      </c>
      <c r="L90" s="15" t="str">
        <f t="shared" si="23"/>
        <v/>
      </c>
      <c r="M90" s="15" t="str">
        <f t="shared" si="23"/>
        <v/>
      </c>
      <c r="N90" s="15" t="str">
        <f t="shared" si="23"/>
        <v/>
      </c>
      <c r="O90" s="15" t="str">
        <f t="shared" si="23"/>
        <v/>
      </c>
      <c r="P90" s="15" t="str">
        <f t="shared" si="23"/>
        <v/>
      </c>
      <c r="Q90" s="15" t="str">
        <f t="shared" si="23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2"/>
        <v/>
      </c>
      <c r="D91" s="17" t="str">
        <f t="shared" si="18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3"/>
        <v/>
      </c>
      <c r="K91" s="15" t="str">
        <f t="shared" si="23"/>
        <v/>
      </c>
      <c r="L91" s="15" t="str">
        <f t="shared" si="23"/>
        <v/>
      </c>
      <c r="M91" s="15" t="str">
        <f t="shared" si="23"/>
        <v/>
      </c>
      <c r="N91" s="15" t="str">
        <f t="shared" si="23"/>
        <v/>
      </c>
      <c r="O91" s="15" t="str">
        <f t="shared" si="23"/>
        <v/>
      </c>
      <c r="P91" s="15" t="str">
        <f t="shared" si="23"/>
        <v/>
      </c>
      <c r="Q91" s="15" t="str">
        <f t="shared" si="23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376</v>
      </c>
      <c r="B92" s="241"/>
      <c r="C92" s="228" t="s">
        <v>399</v>
      </c>
      <c r="D92" s="8" t="s">
        <v>86</v>
      </c>
      <c r="E92" s="18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22" t="s">
        <v>378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IFERROR(IF(A93="","",VLOOKUP($A$92,IF(LEN(A93)=2,U14GB,U14GA),VLOOKUP(LEFT(A93,1),club,6,FALSE),FALSE)),"No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IFERROR(IF(E93=".","",IF(E93&lt;Records!F13,"LR",IF(E93=Records!F13,"=LR","-"))),"???")</f>
        <v/>
      </c>
      <c r="J93" s="15" t="str">
        <f t="shared" ref="J93:Q99" si="24">IF($A93="","",IF(LEFT($A93,1)=J$12,$F93,""))</f>
        <v/>
      </c>
      <c r="K93" s="15" t="str">
        <f t="shared" si="24"/>
        <v/>
      </c>
      <c r="L93" s="15" t="str">
        <f t="shared" si="24"/>
        <v/>
      </c>
      <c r="M93" s="15" t="str">
        <f t="shared" si="24"/>
        <v/>
      </c>
      <c r="N93" s="15" t="str">
        <f t="shared" si="24"/>
        <v/>
      </c>
      <c r="O93" s="15" t="str">
        <f t="shared" si="24"/>
        <v/>
      </c>
      <c r="P93" s="15" t="str">
        <f t="shared" si="24"/>
        <v/>
      </c>
      <c r="Q93" s="15" t="str">
        <f t="shared" si="24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5">IF(A94="","",VLOOKUP($A$92,IF(LEN(A94)=2,U14GB,U14GA),VLOOKUP(LEFT(A94,1),club,6,FALSE),FALSE))</f>
        <v/>
      </c>
      <c r="D94" s="17" t="str">
        <f t="shared" ref="D94:D99" si="26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I94" s="19"/>
      <c r="J94" s="15" t="str">
        <f t="shared" si="24"/>
        <v/>
      </c>
      <c r="K94" s="15" t="str">
        <f t="shared" si="24"/>
        <v/>
      </c>
      <c r="L94" s="15" t="str">
        <f t="shared" si="24"/>
        <v/>
      </c>
      <c r="M94" s="15" t="str">
        <f t="shared" si="24"/>
        <v/>
      </c>
      <c r="N94" s="15" t="str">
        <f t="shared" si="24"/>
        <v/>
      </c>
      <c r="O94" s="15" t="str">
        <f t="shared" si="24"/>
        <v/>
      </c>
      <c r="P94" s="15" t="str">
        <f t="shared" si="24"/>
        <v/>
      </c>
      <c r="Q94" s="15" t="str">
        <f t="shared" si="24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5"/>
        <v/>
      </c>
      <c r="D95" s="17" t="str">
        <f t="shared" si="26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4"/>
        <v/>
      </c>
      <c r="K95" s="15" t="str">
        <f t="shared" si="24"/>
        <v/>
      </c>
      <c r="L95" s="15" t="str">
        <f t="shared" si="24"/>
        <v/>
      </c>
      <c r="M95" s="15" t="str">
        <f t="shared" si="24"/>
        <v/>
      </c>
      <c r="N95" s="15" t="str">
        <f t="shared" si="24"/>
        <v/>
      </c>
      <c r="O95" s="15" t="str">
        <f t="shared" si="24"/>
        <v/>
      </c>
      <c r="P95" s="15" t="str">
        <f t="shared" si="24"/>
        <v/>
      </c>
      <c r="Q95" s="15" t="str">
        <f t="shared" si="24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5"/>
        <v/>
      </c>
      <c r="D96" s="17" t="str">
        <f t="shared" si="26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4"/>
        <v/>
      </c>
      <c r="K96" s="15" t="str">
        <f t="shared" si="24"/>
        <v/>
      </c>
      <c r="L96" s="15" t="str">
        <f t="shared" si="24"/>
        <v/>
      </c>
      <c r="M96" s="15" t="str">
        <f t="shared" si="24"/>
        <v/>
      </c>
      <c r="N96" s="15" t="str">
        <f t="shared" si="24"/>
        <v/>
      </c>
      <c r="O96" s="15" t="str">
        <f t="shared" si="24"/>
        <v/>
      </c>
      <c r="P96" s="15" t="str">
        <f t="shared" si="24"/>
        <v/>
      </c>
      <c r="Q96" s="15" t="str">
        <f t="shared" si="24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5"/>
        <v/>
      </c>
      <c r="D97" s="17" t="str">
        <f t="shared" si="26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4"/>
        <v/>
      </c>
      <c r="K97" s="15" t="str">
        <f t="shared" si="24"/>
        <v/>
      </c>
      <c r="L97" s="15" t="str">
        <f t="shared" si="24"/>
        <v/>
      </c>
      <c r="M97" s="15" t="str">
        <f t="shared" si="24"/>
        <v/>
      </c>
      <c r="N97" s="15" t="str">
        <f t="shared" si="24"/>
        <v/>
      </c>
      <c r="O97" s="15" t="str">
        <f t="shared" si="24"/>
        <v/>
      </c>
      <c r="P97" s="15" t="str">
        <f t="shared" si="24"/>
        <v/>
      </c>
      <c r="Q97" s="15" t="str">
        <f t="shared" si="24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5"/>
        <v/>
      </c>
      <c r="D98" s="17" t="str">
        <f t="shared" si="26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4"/>
        <v/>
      </c>
      <c r="K98" s="15" t="str">
        <f t="shared" si="24"/>
        <v/>
      </c>
      <c r="L98" s="15" t="str">
        <f t="shared" si="24"/>
        <v/>
      </c>
      <c r="M98" s="15" t="str">
        <f t="shared" si="24"/>
        <v/>
      </c>
      <c r="N98" s="15" t="str">
        <f t="shared" si="24"/>
        <v/>
      </c>
      <c r="O98" s="15" t="str">
        <f t="shared" si="24"/>
        <v/>
      </c>
      <c r="P98" s="15" t="str">
        <f t="shared" si="24"/>
        <v/>
      </c>
      <c r="Q98" s="15" t="str">
        <f t="shared" si="24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5"/>
        <v/>
      </c>
      <c r="D99" s="17" t="str">
        <f t="shared" si="26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4"/>
        <v/>
      </c>
      <c r="K99" s="15" t="str">
        <f t="shared" si="24"/>
        <v/>
      </c>
      <c r="L99" s="15" t="str">
        <f t="shared" si="24"/>
        <v/>
      </c>
      <c r="M99" s="15" t="str">
        <f t="shared" si="24"/>
        <v/>
      </c>
      <c r="N99" s="15" t="str">
        <f t="shared" si="24"/>
        <v/>
      </c>
      <c r="O99" s="15" t="str">
        <f t="shared" si="24"/>
        <v/>
      </c>
      <c r="P99" s="15" t="str">
        <f t="shared" si="24"/>
        <v/>
      </c>
      <c r="Q99" s="15" t="str">
        <f t="shared" si="24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376</v>
      </c>
      <c r="B100" s="241"/>
      <c r="C100" s="228" t="s">
        <v>400</v>
      </c>
      <c r="D100" s="8" t="s">
        <v>86</v>
      </c>
      <c r="E100" s="18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22" t="s">
        <v>379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7">IF(A101="","",VLOOKUP($A$100,IF(LEN(A101)=2,U14GB,U14GA),VLOOKUP(LEFT(A101,1),club,6,FALSE),FALSE))</f>
        <v/>
      </c>
      <c r="D101" s="17" t="str">
        <f t="shared" ref="D101:D107" si="28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IFERROR(IF(E101=".","",IF(E101&lt;Records!F13,"LR",IF(E101=Records!F13,"=LR","-"))),"???")</f>
        <v/>
      </c>
      <c r="J101" s="15" t="str">
        <f t="shared" ref="J101:Q107" si="29">IF($A101="","",IF(LEFT($A101,1)=J$12,$F101,""))</f>
        <v/>
      </c>
      <c r="K101" s="15" t="str">
        <f t="shared" si="29"/>
        <v/>
      </c>
      <c r="L101" s="15" t="str">
        <f t="shared" si="29"/>
        <v/>
      </c>
      <c r="M101" s="15" t="str">
        <f t="shared" si="29"/>
        <v/>
      </c>
      <c r="N101" s="15" t="str">
        <f t="shared" si="29"/>
        <v/>
      </c>
      <c r="O101" s="15" t="str">
        <f t="shared" si="29"/>
        <v/>
      </c>
      <c r="P101" s="15" t="str">
        <f t="shared" si="29"/>
        <v/>
      </c>
      <c r="Q101" s="15" t="str">
        <f t="shared" si="29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7"/>
        <v/>
      </c>
      <c r="D102" s="17" t="str">
        <f t="shared" si="28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29"/>
        <v/>
      </c>
      <c r="K102" s="15" t="str">
        <f t="shared" si="29"/>
        <v/>
      </c>
      <c r="L102" s="15" t="str">
        <f t="shared" si="29"/>
        <v/>
      </c>
      <c r="M102" s="15" t="str">
        <f t="shared" si="29"/>
        <v/>
      </c>
      <c r="N102" s="15" t="str">
        <f t="shared" si="29"/>
        <v/>
      </c>
      <c r="O102" s="15" t="str">
        <f t="shared" si="29"/>
        <v/>
      </c>
      <c r="P102" s="15" t="str">
        <f t="shared" si="29"/>
        <v/>
      </c>
      <c r="Q102" s="15" t="str">
        <f t="shared" si="29"/>
        <v/>
      </c>
      <c r="R102" s="15"/>
      <c r="S102" s="9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7"/>
        <v/>
      </c>
      <c r="D103" s="17" t="str">
        <f t="shared" si="28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29"/>
        <v/>
      </c>
      <c r="K103" s="15" t="str">
        <f t="shared" si="29"/>
        <v/>
      </c>
      <c r="L103" s="15" t="str">
        <f t="shared" si="29"/>
        <v/>
      </c>
      <c r="M103" s="15" t="str">
        <f t="shared" si="29"/>
        <v/>
      </c>
      <c r="N103" s="15" t="str">
        <f t="shared" si="29"/>
        <v/>
      </c>
      <c r="O103" s="15" t="str">
        <f t="shared" si="29"/>
        <v/>
      </c>
      <c r="P103" s="15" t="str">
        <f t="shared" si="29"/>
        <v/>
      </c>
      <c r="Q103" s="15" t="str">
        <f t="shared" si="29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7"/>
        <v/>
      </c>
      <c r="D104" s="17" t="str">
        <f t="shared" si="28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29"/>
        <v/>
      </c>
      <c r="K104" s="15" t="str">
        <f t="shared" si="29"/>
        <v/>
      </c>
      <c r="L104" s="15" t="str">
        <f t="shared" si="29"/>
        <v/>
      </c>
      <c r="M104" s="15" t="str">
        <f t="shared" si="29"/>
        <v/>
      </c>
      <c r="N104" s="15" t="str">
        <f t="shared" si="29"/>
        <v/>
      </c>
      <c r="O104" s="15" t="str">
        <f t="shared" si="29"/>
        <v/>
      </c>
      <c r="P104" s="15" t="str">
        <f t="shared" si="29"/>
        <v/>
      </c>
      <c r="Q104" s="15" t="str">
        <f t="shared" si="29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7"/>
        <v/>
      </c>
      <c r="D105" s="17" t="str">
        <f t="shared" si="28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29"/>
        <v/>
      </c>
      <c r="K105" s="15" t="str">
        <f t="shared" si="29"/>
        <v/>
      </c>
      <c r="L105" s="15" t="str">
        <f t="shared" si="29"/>
        <v/>
      </c>
      <c r="M105" s="15" t="str">
        <f t="shared" si="29"/>
        <v/>
      </c>
      <c r="N105" s="15" t="str">
        <f t="shared" si="29"/>
        <v/>
      </c>
      <c r="O105" s="15" t="str">
        <f t="shared" si="29"/>
        <v/>
      </c>
      <c r="P105" s="15" t="str">
        <f t="shared" si="29"/>
        <v/>
      </c>
      <c r="Q105" s="15" t="str">
        <f t="shared" si="29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7"/>
        <v/>
      </c>
      <c r="D106" s="17" t="str">
        <f t="shared" si="28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29"/>
        <v/>
      </c>
      <c r="K106" s="15" t="str">
        <f t="shared" si="29"/>
        <v/>
      </c>
      <c r="L106" s="15" t="str">
        <f t="shared" si="29"/>
        <v/>
      </c>
      <c r="M106" s="15" t="str">
        <f t="shared" si="29"/>
        <v/>
      </c>
      <c r="N106" s="15" t="str">
        <f t="shared" si="29"/>
        <v/>
      </c>
      <c r="O106" s="15" t="str">
        <f t="shared" si="29"/>
        <v/>
      </c>
      <c r="P106" s="15" t="str">
        <f t="shared" si="29"/>
        <v/>
      </c>
      <c r="Q106" s="15" t="str">
        <f t="shared" si="29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7"/>
        <v/>
      </c>
      <c r="D107" s="17" t="str">
        <f t="shared" si="28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29"/>
        <v/>
      </c>
      <c r="K107" s="15" t="str">
        <f t="shared" si="29"/>
        <v/>
      </c>
      <c r="L107" s="15" t="str">
        <f t="shared" si="29"/>
        <v/>
      </c>
      <c r="M107" s="15" t="str">
        <f t="shared" si="29"/>
        <v/>
      </c>
      <c r="N107" s="15" t="str">
        <f t="shared" si="29"/>
        <v/>
      </c>
      <c r="O107" s="15" t="str">
        <f t="shared" si="29"/>
        <v/>
      </c>
      <c r="P107" s="15" t="str">
        <f t="shared" si="29"/>
        <v/>
      </c>
      <c r="Q107" s="15" t="str">
        <f t="shared" si="29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23" t="s">
        <v>99</v>
      </c>
      <c r="B108" s="241"/>
      <c r="C108" s="20" t="s">
        <v>210</v>
      </c>
      <c r="D108" s="19"/>
      <c r="E108" s="18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9" t="s">
        <v>100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IFERROR(IF(A109="","",VLOOKUP($A$108,IF(LEN(A109)=2,U14GB,U14GA),VLOOKUP(LEFT(A109,1),club,6,FALSE),FALSE)),"No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7">
        <f>Decsheets!$V$5</f>
        <v>7</v>
      </c>
      <c r="G109" s="9"/>
      <c r="H109" s="9"/>
      <c r="I109" s="253" t="str">
        <f>IFERROR(IF(E109=".","",IF(E109&gt;Records!F16,"LR",IF(E109=Records!F16,"=LR","-"))),"???")</f>
        <v/>
      </c>
      <c r="J109" s="15" t="str">
        <f t="shared" ref="J109:Q115" si="30">IF($A109="","",IF(LEFT($A109,1)=J$12,$F109,""))</f>
        <v/>
      </c>
      <c r="K109" s="15" t="str">
        <f t="shared" si="30"/>
        <v/>
      </c>
      <c r="L109" s="15" t="str">
        <f t="shared" si="30"/>
        <v/>
      </c>
      <c r="M109" s="15" t="str">
        <f t="shared" si="30"/>
        <v/>
      </c>
      <c r="N109" s="15" t="str">
        <f t="shared" si="30"/>
        <v/>
      </c>
      <c r="O109" s="15" t="str">
        <f t="shared" si="30"/>
        <v/>
      </c>
      <c r="P109" s="15" t="str">
        <f t="shared" si="30"/>
        <v/>
      </c>
      <c r="Q109" s="15" t="str">
        <f t="shared" si="30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1">IF(A110="","",VLOOKUP($A$108,IF(LEN(A110)=2,U14GB,U14GA),VLOOKUP(LEFT(A110,1),club,6,FALSE),FALSE))</f>
        <v/>
      </c>
      <c r="D110" s="17" t="str">
        <f t="shared" si="18"/>
        <v/>
      </c>
      <c r="E110" s="18" t="s">
        <v>87</v>
      </c>
      <c r="F110" s="307">
        <f>Decsheets!$V$6</f>
        <v>6</v>
      </c>
      <c r="G110" s="9"/>
      <c r="H110" s="9"/>
      <c r="I110" s="128" t="s">
        <v>101</v>
      </c>
      <c r="J110" s="15" t="str">
        <f t="shared" si="30"/>
        <v/>
      </c>
      <c r="K110" s="15" t="str">
        <f t="shared" si="30"/>
        <v/>
      </c>
      <c r="L110" s="15" t="str">
        <f t="shared" si="30"/>
        <v/>
      </c>
      <c r="M110" s="15" t="str">
        <f t="shared" si="30"/>
        <v/>
      </c>
      <c r="N110" s="15" t="str">
        <f t="shared" si="30"/>
        <v/>
      </c>
      <c r="O110" s="15" t="str">
        <f t="shared" si="30"/>
        <v/>
      </c>
      <c r="P110" s="15" t="str">
        <f t="shared" si="30"/>
        <v/>
      </c>
      <c r="Q110" s="15" t="str">
        <f t="shared" si="30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1"/>
        <v/>
      </c>
      <c r="D111" s="17" t="str">
        <f t="shared" si="18"/>
        <v/>
      </c>
      <c r="E111" s="18" t="s">
        <v>87</v>
      </c>
      <c r="F111" s="307">
        <f>Decsheets!$V$7</f>
        <v>5</v>
      </c>
      <c r="G111" s="9"/>
      <c r="H111" s="9"/>
      <c r="I111" s="128" t="s">
        <v>102</v>
      </c>
      <c r="J111" s="15" t="str">
        <f t="shared" si="30"/>
        <v/>
      </c>
      <c r="K111" s="15" t="str">
        <f t="shared" si="30"/>
        <v/>
      </c>
      <c r="L111" s="15" t="str">
        <f t="shared" si="30"/>
        <v/>
      </c>
      <c r="M111" s="15" t="str">
        <f t="shared" si="30"/>
        <v/>
      </c>
      <c r="N111" s="15" t="str">
        <f t="shared" si="30"/>
        <v/>
      </c>
      <c r="O111" s="15" t="str">
        <f t="shared" si="30"/>
        <v/>
      </c>
      <c r="P111" s="15" t="str">
        <f t="shared" si="30"/>
        <v/>
      </c>
      <c r="Q111" s="15" t="str">
        <f t="shared" si="30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1"/>
        <v/>
      </c>
      <c r="D112" s="17" t="str">
        <f t="shared" si="18"/>
        <v/>
      </c>
      <c r="E112" s="18" t="s">
        <v>87</v>
      </c>
      <c r="F112" s="307">
        <f>Decsheets!$V$8</f>
        <v>4</v>
      </c>
      <c r="G112" s="9"/>
      <c r="H112" s="9"/>
      <c r="I112" s="128" t="s">
        <v>103</v>
      </c>
      <c r="J112" s="15" t="str">
        <f t="shared" si="30"/>
        <v/>
      </c>
      <c r="K112" s="15" t="str">
        <f t="shared" si="30"/>
        <v/>
      </c>
      <c r="L112" s="15" t="str">
        <f t="shared" si="30"/>
        <v/>
      </c>
      <c r="M112" s="15" t="str">
        <f t="shared" si="30"/>
        <v/>
      </c>
      <c r="N112" s="15" t="str">
        <f t="shared" si="30"/>
        <v/>
      </c>
      <c r="O112" s="15" t="str">
        <f t="shared" si="30"/>
        <v/>
      </c>
      <c r="P112" s="15" t="str">
        <f t="shared" si="30"/>
        <v/>
      </c>
      <c r="Q112" s="15" t="str">
        <f t="shared" si="30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1"/>
        <v/>
      </c>
      <c r="D113" s="17" t="str">
        <f t="shared" si="18"/>
        <v/>
      </c>
      <c r="E113" s="18" t="s">
        <v>87</v>
      </c>
      <c r="F113" s="307">
        <f>Decsheets!$V$9</f>
        <v>3</v>
      </c>
      <c r="G113" s="9"/>
      <c r="H113" s="9"/>
      <c r="I113" s="128" t="s">
        <v>104</v>
      </c>
      <c r="J113" s="15" t="str">
        <f t="shared" si="30"/>
        <v/>
      </c>
      <c r="K113" s="15" t="str">
        <f t="shared" si="30"/>
        <v/>
      </c>
      <c r="L113" s="15" t="str">
        <f t="shared" si="30"/>
        <v/>
      </c>
      <c r="M113" s="15" t="str">
        <f t="shared" si="30"/>
        <v/>
      </c>
      <c r="N113" s="15" t="str">
        <f t="shared" si="30"/>
        <v/>
      </c>
      <c r="O113" s="15" t="str">
        <f t="shared" si="30"/>
        <v/>
      </c>
      <c r="P113" s="15" t="str">
        <f t="shared" si="30"/>
        <v/>
      </c>
      <c r="Q113" s="15" t="str">
        <f t="shared" si="30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1"/>
        <v/>
      </c>
      <c r="D114" s="17" t="str">
        <f t="shared" si="18"/>
        <v/>
      </c>
      <c r="E114" s="18" t="s">
        <v>87</v>
      </c>
      <c r="F114" s="307">
        <f>Decsheets!$V$10</f>
        <v>2</v>
      </c>
      <c r="G114" s="9"/>
      <c r="H114" s="9"/>
      <c r="I114" s="19"/>
      <c r="J114" s="15" t="str">
        <f t="shared" si="30"/>
        <v/>
      </c>
      <c r="K114" s="15" t="str">
        <f t="shared" si="30"/>
        <v/>
      </c>
      <c r="L114" s="15" t="str">
        <f t="shared" si="30"/>
        <v/>
      </c>
      <c r="M114" s="15" t="str">
        <f t="shared" si="30"/>
        <v/>
      </c>
      <c r="N114" s="15" t="str">
        <f t="shared" si="30"/>
        <v/>
      </c>
      <c r="O114" s="15" t="str">
        <f t="shared" si="30"/>
        <v/>
      </c>
      <c r="P114" s="15" t="str">
        <f t="shared" si="30"/>
        <v/>
      </c>
      <c r="Q114" s="15" t="str">
        <f t="shared" si="30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1"/>
        <v/>
      </c>
      <c r="D115" s="17" t="str">
        <f t="shared" si="18"/>
        <v/>
      </c>
      <c r="E115" s="18" t="s">
        <v>87</v>
      </c>
      <c r="F115" s="307">
        <f>Decsheets!$V$11</f>
        <v>1</v>
      </c>
      <c r="G115" s="9"/>
      <c r="H115" s="9"/>
      <c r="I115" s="19"/>
      <c r="J115" s="15" t="str">
        <f t="shared" si="30"/>
        <v/>
      </c>
      <c r="K115" s="15" t="str">
        <f t="shared" si="30"/>
        <v/>
      </c>
      <c r="L115" s="15" t="str">
        <f t="shared" si="30"/>
        <v/>
      </c>
      <c r="M115" s="15" t="str">
        <f t="shared" si="30"/>
        <v/>
      </c>
      <c r="N115" s="15" t="str">
        <f t="shared" si="30"/>
        <v/>
      </c>
      <c r="O115" s="15" t="str">
        <f t="shared" si="30"/>
        <v/>
      </c>
      <c r="P115" s="15" t="str">
        <f t="shared" si="30"/>
        <v/>
      </c>
      <c r="Q115" s="15" t="str">
        <f t="shared" si="30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23" t="s">
        <v>99</v>
      </c>
      <c r="B116" s="241"/>
      <c r="C116" s="20" t="s">
        <v>211</v>
      </c>
      <c r="D116" s="19"/>
      <c r="E116" s="18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9" t="s">
        <v>105</v>
      </c>
      <c r="W116" s="106" t="str">
        <f t="shared" ref="W116:W119" si="32">$C192</f>
        <v/>
      </c>
      <c r="X116" s="106" t="str">
        <f t="shared" ref="X116:X119" si="33">$D192</f>
        <v/>
      </c>
      <c r="Y116" s="125" t="str">
        <f t="shared" ref="Y116:Y119" si="34">$E192</f>
        <v>.</v>
      </c>
      <c r="Z116" s="106"/>
      <c r="AA116" s="106" t="str">
        <f t="shared" ref="AA116:AA119" si="35">$C200</f>
        <v/>
      </c>
      <c r="AB116" s="106" t="str">
        <f t="shared" ref="AB116:AB119" si="36">$D200</f>
        <v/>
      </c>
      <c r="AC116" s="125" t="str">
        <f t="shared" ref="AC116:AC119" si="37">$E200</f>
        <v>.</v>
      </c>
    </row>
    <row r="117" spans="1:29" x14ac:dyDescent="0.3">
      <c r="A117" s="16"/>
      <c r="B117" s="230" t="s">
        <v>127</v>
      </c>
      <c r="C117" s="17" t="str">
        <f t="shared" ref="C117:C123" si="38">IF(A117="","",VLOOKUP($A$116,IF(LEN(A117)=2,U14GB,U14GA),VLOOKUP(LEFT(A117,1),club,6,FALSE),FALSE))</f>
        <v/>
      </c>
      <c r="D117" s="17" t="str">
        <f t="shared" si="18"/>
        <v/>
      </c>
      <c r="E117" s="18" t="s">
        <v>87</v>
      </c>
      <c r="F117" s="307">
        <f>Decsheets!$V$5</f>
        <v>7</v>
      </c>
      <c r="G117" s="9"/>
      <c r="H117" s="9"/>
      <c r="I117" s="253" t="str">
        <f>IFERROR(IF(E117=".","",IF(E117&gt;Records!F16,"LR",IF(E117=Records!F16,"=LR","-"))),"???")</f>
        <v/>
      </c>
      <c r="J117" s="15" t="str">
        <f t="shared" ref="J117:Q131" si="39">IF($A117="","",IF(LEFT($A117,1)=J$12,$F117,""))</f>
        <v/>
      </c>
      <c r="K117" s="15" t="str">
        <f t="shared" si="39"/>
        <v/>
      </c>
      <c r="L117" s="15" t="str">
        <f t="shared" si="39"/>
        <v/>
      </c>
      <c r="M117" s="15" t="str">
        <f t="shared" si="39"/>
        <v/>
      </c>
      <c r="N117" s="15" t="str">
        <f t="shared" si="39"/>
        <v/>
      </c>
      <c r="O117" s="15" t="str">
        <f t="shared" si="39"/>
        <v/>
      </c>
      <c r="P117" s="15" t="str">
        <f t="shared" si="39"/>
        <v/>
      </c>
      <c r="Q117" s="15" t="str">
        <f t="shared" si="39"/>
        <v/>
      </c>
      <c r="R117" s="15"/>
      <c r="S117" s="9"/>
      <c r="W117" s="106" t="str">
        <f t="shared" si="32"/>
        <v/>
      </c>
      <c r="X117" s="106" t="str">
        <f t="shared" si="33"/>
        <v/>
      </c>
      <c r="Y117" s="125" t="str">
        <f t="shared" si="34"/>
        <v>.</v>
      </c>
      <c r="Z117" s="106"/>
      <c r="AA117" s="106" t="str">
        <f t="shared" si="35"/>
        <v/>
      </c>
      <c r="AB117" s="106" t="str">
        <f t="shared" si="36"/>
        <v/>
      </c>
      <c r="AC117" s="125" t="str">
        <f t="shared" si="37"/>
        <v>.</v>
      </c>
    </row>
    <row r="118" spans="1:29" x14ac:dyDescent="0.3">
      <c r="A118" s="16"/>
      <c r="B118" s="230" t="s">
        <v>128</v>
      </c>
      <c r="C118" s="17" t="str">
        <f t="shared" si="38"/>
        <v/>
      </c>
      <c r="D118" s="17" t="str">
        <f t="shared" si="18"/>
        <v/>
      </c>
      <c r="E118" s="18" t="s">
        <v>87</v>
      </c>
      <c r="F118" s="307">
        <f>Decsheets!$V$6</f>
        <v>6</v>
      </c>
      <c r="G118" s="9"/>
      <c r="H118" s="9"/>
      <c r="I118" s="128" t="s">
        <v>101</v>
      </c>
      <c r="J118" s="15" t="str">
        <f t="shared" si="39"/>
        <v/>
      </c>
      <c r="K118" s="15" t="str">
        <f t="shared" si="39"/>
        <v/>
      </c>
      <c r="L118" s="15" t="str">
        <f t="shared" si="39"/>
        <v/>
      </c>
      <c r="M118" s="15" t="str">
        <f t="shared" si="39"/>
        <v/>
      </c>
      <c r="N118" s="15" t="str">
        <f t="shared" si="39"/>
        <v/>
      </c>
      <c r="O118" s="15" t="str">
        <f t="shared" si="39"/>
        <v/>
      </c>
      <c r="P118" s="15" t="str">
        <f t="shared" si="39"/>
        <v/>
      </c>
      <c r="Q118" s="15" t="str">
        <f t="shared" si="39"/>
        <v/>
      </c>
      <c r="R118" s="15"/>
      <c r="S118" s="9"/>
      <c r="W118" s="106" t="str">
        <f t="shared" si="32"/>
        <v/>
      </c>
      <c r="X118" s="106" t="str">
        <f t="shared" si="33"/>
        <v/>
      </c>
      <c r="Y118" s="125" t="str">
        <f t="shared" si="34"/>
        <v>.</v>
      </c>
      <c r="Z118" s="106"/>
      <c r="AA118" s="106" t="str">
        <f t="shared" si="35"/>
        <v/>
      </c>
      <c r="AB118" s="106" t="str">
        <f t="shared" si="36"/>
        <v/>
      </c>
      <c r="AC118" s="125" t="str">
        <f t="shared" si="37"/>
        <v>.</v>
      </c>
    </row>
    <row r="119" spans="1:29" x14ac:dyDescent="0.3">
      <c r="A119" s="16"/>
      <c r="B119" s="230" t="s">
        <v>129</v>
      </c>
      <c r="C119" s="17" t="str">
        <f t="shared" si="38"/>
        <v/>
      </c>
      <c r="D119" s="17" t="str">
        <f t="shared" si="18"/>
        <v/>
      </c>
      <c r="E119" s="18" t="s">
        <v>87</v>
      </c>
      <c r="F119" s="307">
        <f>Decsheets!$V$7</f>
        <v>5</v>
      </c>
      <c r="G119" s="9"/>
      <c r="H119" s="9"/>
      <c r="I119" s="128" t="s">
        <v>102</v>
      </c>
      <c r="J119" s="15" t="str">
        <f t="shared" si="39"/>
        <v/>
      </c>
      <c r="K119" s="15" t="str">
        <f t="shared" si="39"/>
        <v/>
      </c>
      <c r="L119" s="15" t="str">
        <f t="shared" si="39"/>
        <v/>
      </c>
      <c r="M119" s="15" t="str">
        <f t="shared" si="39"/>
        <v/>
      </c>
      <c r="N119" s="15" t="str">
        <f t="shared" si="39"/>
        <v/>
      </c>
      <c r="O119" s="15" t="str">
        <f t="shared" si="39"/>
        <v/>
      </c>
      <c r="P119" s="15" t="str">
        <f t="shared" si="39"/>
        <v/>
      </c>
      <c r="Q119" s="15" t="str">
        <f t="shared" si="39"/>
        <v/>
      </c>
      <c r="R119" s="15"/>
      <c r="S119" s="9"/>
      <c r="W119" s="106" t="str">
        <f t="shared" si="32"/>
        <v/>
      </c>
      <c r="X119" s="106" t="str">
        <f t="shared" si="33"/>
        <v/>
      </c>
      <c r="Y119" s="125" t="str">
        <f t="shared" si="34"/>
        <v>.</v>
      </c>
      <c r="Z119" s="106"/>
      <c r="AA119" s="106" t="str">
        <f t="shared" si="35"/>
        <v/>
      </c>
      <c r="AB119" s="106" t="str">
        <f t="shared" si="36"/>
        <v/>
      </c>
      <c r="AC119" s="125" t="str">
        <f t="shared" si="37"/>
        <v>.</v>
      </c>
    </row>
    <row r="120" spans="1:29" x14ac:dyDescent="0.3">
      <c r="A120" s="16"/>
      <c r="B120" s="230" t="s">
        <v>77</v>
      </c>
      <c r="C120" s="17" t="str">
        <f t="shared" si="38"/>
        <v/>
      </c>
      <c r="D120" s="17" t="str">
        <f t="shared" si="18"/>
        <v/>
      </c>
      <c r="E120" s="18" t="s">
        <v>87</v>
      </c>
      <c r="F120" s="307">
        <f>Decsheets!$V$8</f>
        <v>4</v>
      </c>
      <c r="G120" s="9"/>
      <c r="H120" s="9"/>
      <c r="I120" s="128" t="s">
        <v>103</v>
      </c>
      <c r="J120" s="15" t="str">
        <f t="shared" si="39"/>
        <v/>
      </c>
      <c r="K120" s="15" t="str">
        <f t="shared" si="39"/>
        <v/>
      </c>
      <c r="L120" s="15" t="str">
        <f t="shared" si="39"/>
        <v/>
      </c>
      <c r="M120" s="15" t="str">
        <f t="shared" si="39"/>
        <v/>
      </c>
      <c r="N120" s="15" t="str">
        <f t="shared" si="39"/>
        <v/>
      </c>
      <c r="O120" s="15" t="str">
        <f t="shared" si="39"/>
        <v/>
      </c>
      <c r="P120" s="15" t="str">
        <f t="shared" si="39"/>
        <v/>
      </c>
      <c r="Q120" s="15" t="str">
        <f t="shared" si="39"/>
        <v/>
      </c>
      <c r="R120" s="15"/>
      <c r="S120" s="9"/>
      <c r="W120" s="106"/>
      <c r="X120" s="106"/>
      <c r="Y120" s="107"/>
      <c r="Z120" s="106"/>
      <c r="AA120" s="106"/>
      <c r="AB120" s="106"/>
      <c r="AC120" s="107"/>
    </row>
    <row r="121" spans="1:29" x14ac:dyDescent="0.3">
      <c r="A121" s="16"/>
      <c r="B121" s="230" t="s">
        <v>78</v>
      </c>
      <c r="C121" s="17" t="str">
        <f t="shared" si="38"/>
        <v/>
      </c>
      <c r="D121" s="17" t="str">
        <f t="shared" si="18"/>
        <v/>
      </c>
      <c r="E121" s="18" t="s">
        <v>87</v>
      </c>
      <c r="F121" s="307">
        <f>Decsheets!$V$9</f>
        <v>3</v>
      </c>
      <c r="G121" s="9"/>
      <c r="H121" s="9"/>
      <c r="I121" s="128" t="s">
        <v>104</v>
      </c>
      <c r="J121" s="15" t="str">
        <f t="shared" si="39"/>
        <v/>
      </c>
      <c r="K121" s="15" t="str">
        <f t="shared" si="39"/>
        <v/>
      </c>
      <c r="L121" s="15" t="str">
        <f t="shared" si="39"/>
        <v/>
      </c>
      <c r="M121" s="15" t="str">
        <f t="shared" si="39"/>
        <v/>
      </c>
      <c r="N121" s="15" t="str">
        <f t="shared" si="39"/>
        <v/>
      </c>
      <c r="O121" s="15" t="str">
        <f t="shared" si="39"/>
        <v/>
      </c>
      <c r="P121" s="15" t="str">
        <f t="shared" si="39"/>
        <v/>
      </c>
      <c r="Q121" s="15" t="str">
        <f t="shared" si="39"/>
        <v/>
      </c>
      <c r="R121" s="15"/>
      <c r="S121" s="9"/>
    </row>
    <row r="122" spans="1:29" x14ac:dyDescent="0.3">
      <c r="A122" s="16"/>
      <c r="B122" s="230" t="s">
        <v>79</v>
      </c>
      <c r="C122" s="17" t="str">
        <f t="shared" si="38"/>
        <v/>
      </c>
      <c r="D122" s="17" t="str">
        <f t="shared" si="18"/>
        <v/>
      </c>
      <c r="E122" s="18" t="s">
        <v>87</v>
      </c>
      <c r="F122" s="307">
        <f>Decsheets!$V$10</f>
        <v>2</v>
      </c>
      <c r="G122" s="9"/>
      <c r="H122" s="9"/>
      <c r="I122" s="20"/>
      <c r="J122" s="15" t="str">
        <f t="shared" si="39"/>
        <v/>
      </c>
      <c r="K122" s="15" t="str">
        <f t="shared" si="39"/>
        <v/>
      </c>
      <c r="L122" s="15" t="str">
        <f t="shared" si="39"/>
        <v/>
      </c>
      <c r="M122" s="15" t="str">
        <f t="shared" si="39"/>
        <v/>
      </c>
      <c r="N122" s="15" t="str">
        <f t="shared" si="39"/>
        <v/>
      </c>
      <c r="O122" s="15" t="str">
        <f t="shared" si="39"/>
        <v/>
      </c>
      <c r="P122" s="15" t="str">
        <f t="shared" si="39"/>
        <v/>
      </c>
      <c r="Q122" s="15" t="str">
        <f t="shared" si="39"/>
        <v/>
      </c>
      <c r="R122" s="15"/>
      <c r="S122" s="9"/>
    </row>
    <row r="123" spans="1:29" x14ac:dyDescent="0.3">
      <c r="A123" s="16"/>
      <c r="B123" s="230" t="s">
        <v>80</v>
      </c>
      <c r="C123" s="17" t="str">
        <f t="shared" si="38"/>
        <v/>
      </c>
      <c r="D123" s="17" t="str">
        <f t="shared" si="18"/>
        <v/>
      </c>
      <c r="E123" s="18" t="s">
        <v>87</v>
      </c>
      <c r="F123" s="307">
        <f>Decsheets!$V$11</f>
        <v>1</v>
      </c>
      <c r="G123" s="9"/>
      <c r="H123" s="9"/>
      <c r="I123" s="19"/>
      <c r="J123" s="15" t="str">
        <f t="shared" si="39"/>
        <v/>
      </c>
      <c r="K123" s="15" t="str">
        <f t="shared" si="39"/>
        <v/>
      </c>
      <c r="L123" s="15" t="str">
        <f t="shared" si="39"/>
        <v/>
      </c>
      <c r="M123" s="15" t="str">
        <f t="shared" si="39"/>
        <v/>
      </c>
      <c r="N123" s="15" t="str">
        <f t="shared" si="39"/>
        <v/>
      </c>
      <c r="O123" s="15" t="str">
        <f t="shared" si="39"/>
        <v/>
      </c>
      <c r="P123" s="15" t="str">
        <f t="shared" si="39"/>
        <v/>
      </c>
      <c r="Q123" s="15" t="str">
        <f t="shared" si="39"/>
        <v/>
      </c>
      <c r="R123" s="15">
        <f>SUM(Decsheets!$V$5:$V$12)-(SUM(J117:P123))</f>
        <v>28</v>
      </c>
      <c r="S123" s="9"/>
    </row>
    <row r="124" spans="1:29" x14ac:dyDescent="0.3">
      <c r="A124" s="247" t="s">
        <v>125</v>
      </c>
      <c r="B124" s="241"/>
      <c r="C124" s="20" t="s">
        <v>341</v>
      </c>
      <c r="D124" s="19"/>
      <c r="E124" s="18" t="s">
        <v>87</v>
      </c>
      <c r="F124" s="309"/>
      <c r="G124" s="9"/>
      <c r="H124" s="9"/>
      <c r="I124" s="1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</row>
    <row r="125" spans="1:29" x14ac:dyDescent="0.3">
      <c r="A125" s="16"/>
      <c r="B125" s="230" t="s">
        <v>127</v>
      </c>
      <c r="C125" s="17" t="str">
        <f>IFERROR(IF(A125="","",VLOOKUP($A$124,IF(LEN(A125)=2,U14GB,U14GA),VLOOKUP(LEFT(A125,1),club,6,FALSE),FALSE)),"No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IFERROR(IF(E125=".","",IF(E125&gt;Records!F18,"LR",IF(E125=Records!F18,"=LR","-"))),"???")</f>
        <v/>
      </c>
      <c r="J125" s="15" t="str">
        <f t="shared" si="39"/>
        <v/>
      </c>
      <c r="K125" s="15" t="str">
        <f t="shared" si="39"/>
        <v/>
      </c>
      <c r="L125" s="15" t="str">
        <f t="shared" si="39"/>
        <v/>
      </c>
      <c r="M125" s="15" t="str">
        <f t="shared" si="39"/>
        <v/>
      </c>
      <c r="N125" s="15" t="str">
        <f t="shared" si="39"/>
        <v/>
      </c>
      <c r="O125" s="15" t="str">
        <f t="shared" si="39"/>
        <v/>
      </c>
      <c r="P125" s="15" t="str">
        <f t="shared" si="39"/>
        <v/>
      </c>
      <c r="Q125" s="15" t="str">
        <f t="shared" si="39"/>
        <v/>
      </c>
      <c r="R125" s="15"/>
      <c r="S125" s="9"/>
    </row>
    <row r="126" spans="1:29" x14ac:dyDescent="0.3">
      <c r="A126" s="16"/>
      <c r="B126" s="230" t="s">
        <v>128</v>
      </c>
      <c r="C126" s="17" t="str">
        <f t="shared" ref="C126:C131" si="40">IF(A126="","",VLOOKUP($A$124,IF(LEN(A126)=2,U14GB,U14GA),VLOOKUP(LEFT(A126,1),club,6,FALSE),FALSE))</f>
        <v/>
      </c>
      <c r="D126" s="17" t="str">
        <f t="shared" ref="D126:D131" si="41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39"/>
        <v/>
      </c>
      <c r="K126" s="15" t="str">
        <f t="shared" si="39"/>
        <v/>
      </c>
      <c r="L126" s="15" t="str">
        <f t="shared" si="39"/>
        <v/>
      </c>
      <c r="M126" s="15" t="str">
        <f t="shared" si="39"/>
        <v/>
      </c>
      <c r="N126" s="15" t="str">
        <f t="shared" si="39"/>
        <v/>
      </c>
      <c r="O126" s="15" t="str">
        <f t="shared" si="39"/>
        <v/>
      </c>
      <c r="P126" s="15" t="str">
        <f t="shared" si="39"/>
        <v/>
      </c>
      <c r="Q126" s="15" t="str">
        <f t="shared" si="39"/>
        <v/>
      </c>
      <c r="R126" s="15"/>
      <c r="S126" s="9"/>
    </row>
    <row r="127" spans="1:29" x14ac:dyDescent="0.3">
      <c r="A127" s="16"/>
      <c r="B127" s="230" t="s">
        <v>129</v>
      </c>
      <c r="C127" s="17" t="str">
        <f t="shared" si="40"/>
        <v/>
      </c>
      <c r="D127" s="17" t="str">
        <f t="shared" si="41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39"/>
        <v/>
      </c>
      <c r="K127" s="15" t="str">
        <f t="shared" si="39"/>
        <v/>
      </c>
      <c r="L127" s="15" t="str">
        <f t="shared" si="39"/>
        <v/>
      </c>
      <c r="M127" s="15" t="str">
        <f t="shared" si="39"/>
        <v/>
      </c>
      <c r="N127" s="15" t="str">
        <f t="shared" si="39"/>
        <v/>
      </c>
      <c r="O127" s="15" t="str">
        <f t="shared" si="39"/>
        <v/>
      </c>
      <c r="P127" s="15" t="str">
        <f t="shared" si="39"/>
        <v/>
      </c>
      <c r="Q127" s="15" t="str">
        <f t="shared" si="39"/>
        <v/>
      </c>
      <c r="R127" s="15"/>
      <c r="S127" s="9"/>
    </row>
    <row r="128" spans="1:29" x14ac:dyDescent="0.3">
      <c r="A128" s="16"/>
      <c r="B128" s="230" t="s">
        <v>77</v>
      </c>
      <c r="C128" s="17" t="str">
        <f t="shared" si="40"/>
        <v/>
      </c>
      <c r="D128" s="17" t="str">
        <f t="shared" si="41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39"/>
        <v/>
      </c>
      <c r="K128" s="15" t="str">
        <f t="shared" si="39"/>
        <v/>
      </c>
      <c r="L128" s="15" t="str">
        <f t="shared" si="39"/>
        <v/>
      </c>
      <c r="M128" s="15" t="str">
        <f t="shared" si="39"/>
        <v/>
      </c>
      <c r="N128" s="15" t="str">
        <f t="shared" si="39"/>
        <v/>
      </c>
      <c r="O128" s="15" t="str">
        <f t="shared" si="39"/>
        <v/>
      </c>
      <c r="P128" s="15" t="str">
        <f t="shared" si="39"/>
        <v/>
      </c>
      <c r="Q128" s="15" t="str">
        <f t="shared" si="39"/>
        <v/>
      </c>
      <c r="R128" s="15"/>
      <c r="S128" s="9"/>
    </row>
    <row r="129" spans="1:19" x14ac:dyDescent="0.3">
      <c r="A129" s="16"/>
      <c r="B129" s="230" t="s">
        <v>78</v>
      </c>
      <c r="C129" s="17" t="str">
        <f t="shared" si="40"/>
        <v/>
      </c>
      <c r="D129" s="17" t="str">
        <f t="shared" si="41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39"/>
        <v/>
      </c>
      <c r="K129" s="15" t="str">
        <f t="shared" si="39"/>
        <v/>
      </c>
      <c r="L129" s="15" t="str">
        <f t="shared" si="39"/>
        <v/>
      </c>
      <c r="M129" s="15" t="str">
        <f t="shared" si="39"/>
        <v/>
      </c>
      <c r="N129" s="15" t="str">
        <f t="shared" si="39"/>
        <v/>
      </c>
      <c r="O129" s="15" t="str">
        <f t="shared" si="39"/>
        <v/>
      </c>
      <c r="P129" s="15" t="str">
        <f t="shared" si="39"/>
        <v/>
      </c>
      <c r="Q129" s="15" t="str">
        <f t="shared" si="39"/>
        <v/>
      </c>
      <c r="R129" s="15"/>
      <c r="S129" s="9"/>
    </row>
    <row r="130" spans="1:19" x14ac:dyDescent="0.3">
      <c r="A130" s="16"/>
      <c r="B130" s="230" t="s">
        <v>79</v>
      </c>
      <c r="C130" s="17" t="str">
        <f t="shared" si="40"/>
        <v/>
      </c>
      <c r="D130" s="17" t="str">
        <f t="shared" si="41"/>
        <v/>
      </c>
      <c r="E130" s="18" t="s">
        <v>87</v>
      </c>
      <c r="F130" s="307">
        <f>Decsheets!$V$10</f>
        <v>2</v>
      </c>
      <c r="G130" s="9"/>
      <c r="H130" s="9"/>
      <c r="I130" s="20"/>
      <c r="J130" s="15" t="str">
        <f t="shared" si="39"/>
        <v/>
      </c>
      <c r="K130" s="15" t="str">
        <f t="shared" si="39"/>
        <v/>
      </c>
      <c r="L130" s="15" t="str">
        <f t="shared" si="39"/>
        <v/>
      </c>
      <c r="M130" s="15" t="str">
        <f t="shared" si="39"/>
        <v/>
      </c>
      <c r="N130" s="15" t="str">
        <f t="shared" si="39"/>
        <v/>
      </c>
      <c r="O130" s="15" t="str">
        <f t="shared" si="39"/>
        <v/>
      </c>
      <c r="P130" s="15" t="str">
        <f t="shared" si="39"/>
        <v/>
      </c>
      <c r="Q130" s="15" t="str">
        <f t="shared" si="39"/>
        <v/>
      </c>
      <c r="R130" s="15"/>
      <c r="S130" s="9"/>
    </row>
    <row r="131" spans="1:19" x14ac:dyDescent="0.3">
      <c r="A131" s="16"/>
      <c r="B131" s="230" t="s">
        <v>80</v>
      </c>
      <c r="C131" s="17" t="str">
        <f t="shared" si="40"/>
        <v/>
      </c>
      <c r="D131" s="17" t="str">
        <f t="shared" si="41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39"/>
        <v/>
      </c>
      <c r="K131" s="15" t="str">
        <f t="shared" si="39"/>
        <v/>
      </c>
      <c r="L131" s="15" t="str">
        <f t="shared" si="39"/>
        <v/>
      </c>
      <c r="M131" s="15" t="str">
        <f t="shared" si="39"/>
        <v/>
      </c>
      <c r="N131" s="15" t="str">
        <f t="shared" si="39"/>
        <v/>
      </c>
      <c r="O131" s="15" t="str">
        <f t="shared" si="39"/>
        <v/>
      </c>
      <c r="P131" s="15" t="str">
        <f t="shared" si="39"/>
        <v/>
      </c>
      <c r="Q131" s="15" t="str">
        <f t="shared" si="39"/>
        <v/>
      </c>
      <c r="R131" s="15">
        <f>SUM(Decsheets!$V$5:$V$12)-(SUM(J125:P131))</f>
        <v>28</v>
      </c>
      <c r="S131" s="9"/>
    </row>
    <row r="132" spans="1:19" x14ac:dyDescent="0.3">
      <c r="A132" s="23" t="s">
        <v>106</v>
      </c>
      <c r="B132" s="241"/>
      <c r="C132" s="20" t="s">
        <v>212</v>
      </c>
      <c r="D132" s="19"/>
      <c r="E132" s="18" t="s">
        <v>87</v>
      </c>
      <c r="F132" s="301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107</v>
      </c>
    </row>
    <row r="133" spans="1:19" x14ac:dyDescent="0.3">
      <c r="A133" s="16"/>
      <c r="B133" s="230" t="s">
        <v>127</v>
      </c>
      <c r="C133" s="17" t="str">
        <f>IFERROR(IF(A133="","",VLOOKUP($A$132,IF(LEN(A133)=2,U14GB,U14GA),VLOOKUP(LEFT(A133,1),club,6,FALSE),FALSE)),"No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6">
        <f>Decsheets!$V$5</f>
        <v>7</v>
      </c>
      <c r="H133" s="9"/>
      <c r="I133" s="253" t="str">
        <f>IFERROR(IF(E133=".","",IF(E133&gt;Records!F17,"LR",IF(E133=Records!F17,"=LR","-"))),"???")</f>
        <v/>
      </c>
      <c r="J133" s="15" t="str">
        <f t="shared" ref="J133:Q139" si="42">IF($A133="","",IF(LEFT($A133,1)=J$12,$F133,""))</f>
        <v/>
      </c>
      <c r="K133" s="15" t="str">
        <f t="shared" si="42"/>
        <v/>
      </c>
      <c r="L133" s="15" t="str">
        <f t="shared" si="42"/>
        <v/>
      </c>
      <c r="M133" s="15" t="str">
        <f t="shared" si="42"/>
        <v/>
      </c>
      <c r="N133" s="15" t="str">
        <f t="shared" si="42"/>
        <v/>
      </c>
      <c r="O133" s="15" t="str">
        <f t="shared" si="42"/>
        <v/>
      </c>
      <c r="P133" s="15" t="str">
        <f t="shared" si="42"/>
        <v/>
      </c>
      <c r="Q133" s="15" t="str">
        <f t="shared" si="42"/>
        <v/>
      </c>
      <c r="R133" s="15"/>
      <c r="S133" s="9"/>
    </row>
    <row r="134" spans="1:19" x14ac:dyDescent="0.3">
      <c r="A134" s="16"/>
      <c r="B134" s="230" t="s">
        <v>128</v>
      </c>
      <c r="C134" s="17" t="str">
        <f t="shared" ref="C134:C139" si="43">IF(A134="","",VLOOKUP($A$132,IF(LEN(A134)=2,U14GB,U14GA),VLOOKUP(LEFT(A134,1),club,6,FALSE),FALSE))</f>
        <v/>
      </c>
      <c r="D134" s="17" t="str">
        <f t="shared" si="18"/>
        <v/>
      </c>
      <c r="E134" s="18" t="s">
        <v>87</v>
      </c>
      <c r="F134" s="306">
        <f>Decsheets!$V$6</f>
        <v>6</v>
      </c>
      <c r="H134" s="9"/>
      <c r="I134" s="19"/>
      <c r="J134" s="15" t="str">
        <f t="shared" si="42"/>
        <v/>
      </c>
      <c r="K134" s="15" t="str">
        <f t="shared" si="42"/>
        <v/>
      </c>
      <c r="L134" s="15" t="str">
        <f t="shared" si="42"/>
        <v/>
      </c>
      <c r="M134" s="15" t="str">
        <f t="shared" si="42"/>
        <v/>
      </c>
      <c r="N134" s="15" t="str">
        <f t="shared" si="42"/>
        <v/>
      </c>
      <c r="O134" s="15" t="str">
        <f t="shared" si="42"/>
        <v/>
      </c>
      <c r="P134" s="15" t="str">
        <f t="shared" si="42"/>
        <v/>
      </c>
      <c r="Q134" s="15" t="str">
        <f t="shared" si="42"/>
        <v/>
      </c>
      <c r="R134" s="15"/>
      <c r="S134" s="9"/>
    </row>
    <row r="135" spans="1:19" x14ac:dyDescent="0.3">
      <c r="A135" s="16"/>
      <c r="B135" s="230" t="s">
        <v>129</v>
      </c>
      <c r="C135" s="17" t="str">
        <f t="shared" si="43"/>
        <v/>
      </c>
      <c r="D135" s="17" t="str">
        <f t="shared" si="18"/>
        <v/>
      </c>
      <c r="E135" s="18" t="s">
        <v>87</v>
      </c>
      <c r="F135" s="306">
        <f>Decsheets!$V$7</f>
        <v>5</v>
      </c>
      <c r="H135" s="9"/>
      <c r="I135" s="19"/>
      <c r="J135" s="15" t="str">
        <f t="shared" si="42"/>
        <v/>
      </c>
      <c r="K135" s="15" t="str">
        <f t="shared" si="42"/>
        <v/>
      </c>
      <c r="L135" s="15" t="str">
        <f t="shared" si="42"/>
        <v/>
      </c>
      <c r="M135" s="15" t="str">
        <f t="shared" si="42"/>
        <v/>
      </c>
      <c r="N135" s="15" t="str">
        <f t="shared" si="42"/>
        <v/>
      </c>
      <c r="O135" s="15" t="str">
        <f t="shared" si="42"/>
        <v/>
      </c>
      <c r="P135" s="15" t="str">
        <f t="shared" si="42"/>
        <v/>
      </c>
      <c r="Q135" s="15" t="str">
        <f t="shared" si="42"/>
        <v/>
      </c>
      <c r="R135" s="15"/>
      <c r="S135" s="9"/>
    </row>
    <row r="136" spans="1:19" x14ac:dyDescent="0.3">
      <c r="A136" s="16"/>
      <c r="B136" s="230" t="s">
        <v>77</v>
      </c>
      <c r="C136" s="17" t="str">
        <f t="shared" si="43"/>
        <v/>
      </c>
      <c r="D136" s="17" t="str">
        <f t="shared" si="18"/>
        <v/>
      </c>
      <c r="E136" s="18" t="s">
        <v>87</v>
      </c>
      <c r="F136" s="306">
        <f>Decsheets!$V$8</f>
        <v>4</v>
      </c>
      <c r="H136" s="9"/>
      <c r="I136" s="19"/>
      <c r="J136" s="15" t="str">
        <f t="shared" si="42"/>
        <v/>
      </c>
      <c r="K136" s="15" t="str">
        <f t="shared" si="42"/>
        <v/>
      </c>
      <c r="L136" s="15" t="str">
        <f t="shared" si="42"/>
        <v/>
      </c>
      <c r="M136" s="15" t="str">
        <f t="shared" si="42"/>
        <v/>
      </c>
      <c r="N136" s="15" t="str">
        <f t="shared" si="42"/>
        <v/>
      </c>
      <c r="O136" s="15" t="str">
        <f t="shared" si="42"/>
        <v/>
      </c>
      <c r="P136" s="15" t="str">
        <f t="shared" si="42"/>
        <v/>
      </c>
      <c r="Q136" s="15" t="str">
        <f t="shared" si="42"/>
        <v/>
      </c>
      <c r="R136" s="15"/>
      <c r="S136" s="9"/>
    </row>
    <row r="137" spans="1:19" x14ac:dyDescent="0.3">
      <c r="A137" s="16"/>
      <c r="B137" s="230" t="s">
        <v>78</v>
      </c>
      <c r="C137" s="17" t="str">
        <f t="shared" si="43"/>
        <v/>
      </c>
      <c r="D137" s="17" t="str">
        <f t="shared" si="18"/>
        <v/>
      </c>
      <c r="E137" s="18" t="s">
        <v>87</v>
      </c>
      <c r="F137" s="306">
        <f>Decsheets!$V$9</f>
        <v>3</v>
      </c>
      <c r="H137" s="9"/>
      <c r="I137" s="19"/>
      <c r="J137" s="15" t="str">
        <f t="shared" si="42"/>
        <v/>
      </c>
      <c r="K137" s="15" t="str">
        <f t="shared" si="42"/>
        <v/>
      </c>
      <c r="L137" s="15" t="str">
        <f t="shared" si="42"/>
        <v/>
      </c>
      <c r="M137" s="15" t="str">
        <f t="shared" si="42"/>
        <v/>
      </c>
      <c r="N137" s="15" t="str">
        <f t="shared" si="42"/>
        <v/>
      </c>
      <c r="O137" s="15" t="str">
        <f t="shared" si="42"/>
        <v/>
      </c>
      <c r="P137" s="15" t="str">
        <f t="shared" si="42"/>
        <v/>
      </c>
      <c r="Q137" s="15" t="str">
        <f t="shared" si="42"/>
        <v/>
      </c>
      <c r="R137" s="15"/>
      <c r="S137" s="9"/>
    </row>
    <row r="138" spans="1:19" x14ac:dyDescent="0.3">
      <c r="A138" s="16"/>
      <c r="B138" s="230" t="s">
        <v>79</v>
      </c>
      <c r="C138" s="17" t="str">
        <f t="shared" si="43"/>
        <v/>
      </c>
      <c r="D138" s="17" t="str">
        <f t="shared" si="18"/>
        <v/>
      </c>
      <c r="E138" s="18" t="s">
        <v>87</v>
      </c>
      <c r="F138" s="306">
        <f>Decsheets!$V$10</f>
        <v>2</v>
      </c>
      <c r="H138" s="9"/>
      <c r="I138" s="19"/>
      <c r="J138" s="15" t="str">
        <f t="shared" si="42"/>
        <v/>
      </c>
      <c r="K138" s="15" t="str">
        <f t="shared" si="42"/>
        <v/>
      </c>
      <c r="L138" s="15" t="str">
        <f t="shared" si="42"/>
        <v/>
      </c>
      <c r="M138" s="15" t="str">
        <f t="shared" si="42"/>
        <v/>
      </c>
      <c r="N138" s="15" t="str">
        <f t="shared" si="42"/>
        <v/>
      </c>
      <c r="O138" s="15" t="str">
        <f t="shared" si="42"/>
        <v/>
      </c>
      <c r="P138" s="15" t="str">
        <f t="shared" si="42"/>
        <v/>
      </c>
      <c r="Q138" s="15" t="str">
        <f t="shared" si="42"/>
        <v/>
      </c>
      <c r="R138" s="15"/>
      <c r="S138" s="9"/>
    </row>
    <row r="139" spans="1:19" x14ac:dyDescent="0.3">
      <c r="A139" s="16"/>
      <c r="B139" s="230" t="s">
        <v>80</v>
      </c>
      <c r="C139" s="17" t="str">
        <f t="shared" si="43"/>
        <v/>
      </c>
      <c r="D139" s="17" t="str">
        <f t="shared" si="18"/>
        <v/>
      </c>
      <c r="E139" s="18" t="s">
        <v>87</v>
      </c>
      <c r="F139" s="306">
        <f>Decsheets!$V$11</f>
        <v>1</v>
      </c>
      <c r="H139" s="9"/>
      <c r="I139" s="19"/>
      <c r="J139" s="15" t="str">
        <f t="shared" si="42"/>
        <v/>
      </c>
      <c r="K139" s="15" t="str">
        <f t="shared" si="42"/>
        <v/>
      </c>
      <c r="L139" s="15" t="str">
        <f t="shared" si="42"/>
        <v/>
      </c>
      <c r="M139" s="15" t="str">
        <f t="shared" si="42"/>
        <v/>
      </c>
      <c r="N139" s="15" t="str">
        <f t="shared" si="42"/>
        <v/>
      </c>
      <c r="O139" s="15" t="str">
        <f t="shared" si="42"/>
        <v/>
      </c>
      <c r="P139" s="15" t="str">
        <f t="shared" si="42"/>
        <v/>
      </c>
      <c r="Q139" s="15" t="str">
        <f t="shared" si="42"/>
        <v/>
      </c>
      <c r="R139" s="15">
        <f>SUM(Decsheets!$V$5:$V$12)-(SUM(J133:P139))</f>
        <v>28</v>
      </c>
      <c r="S139" s="9"/>
    </row>
    <row r="140" spans="1:19" x14ac:dyDescent="0.3">
      <c r="A140" s="23" t="s">
        <v>106</v>
      </c>
      <c r="B140" s="241"/>
      <c r="C140" s="20" t="s">
        <v>213</v>
      </c>
      <c r="D140" s="19"/>
      <c r="E140" s="18" t="s">
        <v>87</v>
      </c>
      <c r="F140" s="301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108</v>
      </c>
    </row>
    <row r="141" spans="1:19" x14ac:dyDescent="0.3">
      <c r="A141" s="16"/>
      <c r="B141" s="230" t="s">
        <v>127</v>
      </c>
      <c r="C141" s="17" t="str">
        <f t="shared" ref="C141:C147" si="44">IF(A141="","",VLOOKUP($A$140,IF(LEN(A141)=2,U14GB,U14GA),VLOOKUP(LEFT(A141,1),club,6,FALSE),FALSE))</f>
        <v/>
      </c>
      <c r="D141" s="17" t="str">
        <f t="shared" si="18"/>
        <v/>
      </c>
      <c r="E141" s="18" t="s">
        <v>87</v>
      </c>
      <c r="F141" s="306">
        <f>Decsheets!$V$5</f>
        <v>7</v>
      </c>
      <c r="H141" s="9"/>
      <c r="I141" s="253" t="str">
        <f>IFERROR(IF(E141=".","",IF(E141&gt;Records!F17,"LR",IF(E141=Records!F17,"=LR","-"))),"???")</f>
        <v/>
      </c>
      <c r="J141" s="15" t="str">
        <f t="shared" ref="J141:Q147" si="45">IF($A141="","",IF(LEFT($A141,1)=J$12,$F141,""))</f>
        <v/>
      </c>
      <c r="K141" s="15" t="str">
        <f t="shared" si="45"/>
        <v/>
      </c>
      <c r="L141" s="15" t="str">
        <f t="shared" si="45"/>
        <v/>
      </c>
      <c r="M141" s="15" t="str">
        <f t="shared" si="45"/>
        <v/>
      </c>
      <c r="N141" s="15" t="str">
        <f t="shared" si="45"/>
        <v/>
      </c>
      <c r="O141" s="15" t="str">
        <f t="shared" si="45"/>
        <v/>
      </c>
      <c r="P141" s="15" t="str">
        <f t="shared" si="45"/>
        <v/>
      </c>
      <c r="Q141" s="15" t="str">
        <f t="shared" si="45"/>
        <v/>
      </c>
      <c r="R141" s="15"/>
      <c r="S141" s="9"/>
    </row>
    <row r="142" spans="1:19" x14ac:dyDescent="0.3">
      <c r="A142" s="16"/>
      <c r="B142" s="230" t="s">
        <v>128</v>
      </c>
      <c r="C142" s="17" t="str">
        <f t="shared" si="44"/>
        <v/>
      </c>
      <c r="D142" s="17" t="str">
        <f t="shared" si="18"/>
        <v/>
      </c>
      <c r="E142" s="18" t="s">
        <v>87</v>
      </c>
      <c r="F142" s="306">
        <f>Decsheets!$V$6</f>
        <v>6</v>
      </c>
      <c r="H142" s="9"/>
      <c r="I142" s="19"/>
      <c r="J142" s="15" t="str">
        <f t="shared" si="45"/>
        <v/>
      </c>
      <c r="K142" s="15" t="str">
        <f t="shared" si="45"/>
        <v/>
      </c>
      <c r="L142" s="15" t="str">
        <f t="shared" si="45"/>
        <v/>
      </c>
      <c r="M142" s="15" t="str">
        <f t="shared" si="45"/>
        <v/>
      </c>
      <c r="N142" s="15" t="str">
        <f t="shared" si="45"/>
        <v/>
      </c>
      <c r="O142" s="15" t="str">
        <f t="shared" si="45"/>
        <v/>
      </c>
      <c r="P142" s="15" t="str">
        <f t="shared" si="45"/>
        <v/>
      </c>
      <c r="Q142" s="15" t="str">
        <f t="shared" si="45"/>
        <v/>
      </c>
      <c r="R142" s="15"/>
      <c r="S142" s="9"/>
    </row>
    <row r="143" spans="1:19" x14ac:dyDescent="0.3">
      <c r="A143" s="16"/>
      <c r="B143" s="230" t="s">
        <v>129</v>
      </c>
      <c r="C143" s="17" t="str">
        <f t="shared" si="44"/>
        <v/>
      </c>
      <c r="D143" s="17" t="str">
        <f t="shared" si="18"/>
        <v/>
      </c>
      <c r="E143" s="18" t="s">
        <v>87</v>
      </c>
      <c r="F143" s="306">
        <f>Decsheets!$V$7</f>
        <v>5</v>
      </c>
      <c r="H143" s="9"/>
      <c r="I143" s="19"/>
      <c r="J143" s="15" t="str">
        <f t="shared" si="45"/>
        <v/>
      </c>
      <c r="K143" s="15" t="str">
        <f t="shared" si="45"/>
        <v/>
      </c>
      <c r="L143" s="15" t="str">
        <f t="shared" si="45"/>
        <v/>
      </c>
      <c r="M143" s="15" t="str">
        <f t="shared" si="45"/>
        <v/>
      </c>
      <c r="N143" s="15" t="str">
        <f t="shared" si="45"/>
        <v/>
      </c>
      <c r="O143" s="15" t="str">
        <f t="shared" si="45"/>
        <v/>
      </c>
      <c r="P143" s="15" t="str">
        <f t="shared" si="45"/>
        <v/>
      </c>
      <c r="Q143" s="15" t="str">
        <f t="shared" si="45"/>
        <v/>
      </c>
      <c r="R143" s="15"/>
      <c r="S143" s="9"/>
    </row>
    <row r="144" spans="1:19" x14ac:dyDescent="0.3">
      <c r="A144" s="16"/>
      <c r="B144" s="230" t="s">
        <v>77</v>
      </c>
      <c r="C144" s="17" t="str">
        <f t="shared" si="44"/>
        <v/>
      </c>
      <c r="D144" s="17" t="str">
        <f t="shared" si="18"/>
        <v/>
      </c>
      <c r="E144" s="18" t="s">
        <v>87</v>
      </c>
      <c r="F144" s="306">
        <f>Decsheets!$V$8</f>
        <v>4</v>
      </c>
      <c r="H144" s="9"/>
      <c r="I144" s="19"/>
      <c r="J144" s="15" t="str">
        <f t="shared" si="45"/>
        <v/>
      </c>
      <c r="K144" s="15" t="str">
        <f t="shared" si="45"/>
        <v/>
      </c>
      <c r="L144" s="15" t="str">
        <f t="shared" si="45"/>
        <v/>
      </c>
      <c r="M144" s="15" t="str">
        <f t="shared" si="45"/>
        <v/>
      </c>
      <c r="N144" s="15" t="str">
        <f t="shared" si="45"/>
        <v/>
      </c>
      <c r="O144" s="15" t="str">
        <f t="shared" si="45"/>
        <v/>
      </c>
      <c r="P144" s="15" t="str">
        <f t="shared" si="45"/>
        <v/>
      </c>
      <c r="Q144" s="15" t="str">
        <f t="shared" si="45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44"/>
        <v/>
      </c>
      <c r="D145" s="17" t="str">
        <f t="shared" si="18"/>
        <v/>
      </c>
      <c r="E145" s="18" t="s">
        <v>87</v>
      </c>
      <c r="F145" s="306">
        <f>Decsheets!$V$9</f>
        <v>3</v>
      </c>
      <c r="H145" s="9"/>
      <c r="I145" s="19"/>
      <c r="J145" s="15" t="str">
        <f t="shared" si="45"/>
        <v/>
      </c>
      <c r="K145" s="15" t="str">
        <f t="shared" si="45"/>
        <v/>
      </c>
      <c r="L145" s="15" t="str">
        <f t="shared" si="45"/>
        <v/>
      </c>
      <c r="M145" s="15" t="str">
        <f t="shared" si="45"/>
        <v/>
      </c>
      <c r="N145" s="15" t="str">
        <f t="shared" si="45"/>
        <v/>
      </c>
      <c r="O145" s="15" t="str">
        <f t="shared" si="45"/>
        <v/>
      </c>
      <c r="P145" s="15" t="str">
        <f t="shared" si="45"/>
        <v/>
      </c>
      <c r="Q145" s="15" t="str">
        <f t="shared" si="45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44"/>
        <v/>
      </c>
      <c r="D146" s="17" t="str">
        <f t="shared" si="18"/>
        <v/>
      </c>
      <c r="E146" s="18" t="s">
        <v>87</v>
      </c>
      <c r="F146" s="306">
        <f>Decsheets!$V$10</f>
        <v>2</v>
      </c>
      <c r="H146" s="9"/>
      <c r="I146" s="19"/>
      <c r="J146" s="15" t="str">
        <f t="shared" si="45"/>
        <v/>
      </c>
      <c r="K146" s="15" t="str">
        <f t="shared" si="45"/>
        <v/>
      </c>
      <c r="L146" s="15" t="str">
        <f t="shared" si="45"/>
        <v/>
      </c>
      <c r="M146" s="15" t="str">
        <f t="shared" si="45"/>
        <v/>
      </c>
      <c r="N146" s="15" t="str">
        <f t="shared" si="45"/>
        <v/>
      </c>
      <c r="O146" s="15" t="str">
        <f t="shared" si="45"/>
        <v/>
      </c>
      <c r="P146" s="15" t="str">
        <f t="shared" si="45"/>
        <v/>
      </c>
      <c r="Q146" s="15" t="str">
        <f t="shared" si="45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44"/>
        <v/>
      </c>
      <c r="D147" s="17" t="str">
        <f t="shared" si="18"/>
        <v/>
      </c>
      <c r="E147" s="18" t="s">
        <v>87</v>
      </c>
      <c r="F147" s="306">
        <f>Decsheets!$V$11</f>
        <v>1</v>
      </c>
      <c r="H147" s="9"/>
      <c r="I147" s="19"/>
      <c r="J147" s="15" t="str">
        <f t="shared" si="45"/>
        <v/>
      </c>
      <c r="K147" s="15" t="str">
        <f t="shared" si="45"/>
        <v/>
      </c>
      <c r="L147" s="15" t="str">
        <f t="shared" si="45"/>
        <v/>
      </c>
      <c r="M147" s="15" t="str">
        <f t="shared" si="45"/>
        <v/>
      </c>
      <c r="N147" s="15" t="str">
        <f t="shared" si="45"/>
        <v/>
      </c>
      <c r="O147" s="15" t="str">
        <f t="shared" si="45"/>
        <v/>
      </c>
      <c r="P147" s="15" t="str">
        <f t="shared" si="45"/>
        <v/>
      </c>
      <c r="Q147" s="15" t="str">
        <f t="shared" si="45"/>
        <v/>
      </c>
      <c r="R147" s="15">
        <f>SUM(Decsheets!$V$5:$V$12)-(SUM(J141:P147))</f>
        <v>28</v>
      </c>
      <c r="S147" s="9"/>
    </row>
    <row r="148" spans="1:19" x14ac:dyDescent="0.3">
      <c r="A148" s="23" t="s">
        <v>109</v>
      </c>
      <c r="B148" s="241"/>
      <c r="C148" s="20" t="s">
        <v>214</v>
      </c>
      <c r="D148" s="19"/>
      <c r="E148" s="18" t="s">
        <v>87</v>
      </c>
      <c r="F148" s="301"/>
      <c r="G148" s="9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110</v>
      </c>
    </row>
    <row r="149" spans="1:19" x14ac:dyDescent="0.3">
      <c r="A149" s="16"/>
      <c r="B149" s="230" t="s">
        <v>127</v>
      </c>
      <c r="C149" s="17" t="str">
        <f>IFERROR(IF(A149="","",VLOOKUP($A$148,IF(LEN(A149)=2,U14GB,U14GA),VLOOKUP(LEFT(A149,1),club,6,FALSE),FALSE)),"No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G149" s="9"/>
      <c r="H149" s="9"/>
      <c r="I149" s="253" t="str">
        <f>IFERROR(IF(E149=".","",IF(E149&gt;Records!F23,"LR",IF(E149=Records!F23,"=LR","-"))),"???")</f>
        <v/>
      </c>
      <c r="J149" s="15" t="str">
        <f t="shared" ref="J149:Q155" si="46">IF($A149="","",IF(LEFT($A149,1)=J$12,$F149,""))</f>
        <v/>
      </c>
      <c r="K149" s="15" t="str">
        <f t="shared" si="46"/>
        <v/>
      </c>
      <c r="L149" s="15" t="str">
        <f t="shared" si="46"/>
        <v/>
      </c>
      <c r="M149" s="15" t="str">
        <f t="shared" si="46"/>
        <v/>
      </c>
      <c r="N149" s="15" t="str">
        <f t="shared" si="46"/>
        <v/>
      </c>
      <c r="O149" s="15" t="str">
        <f t="shared" si="46"/>
        <v/>
      </c>
      <c r="P149" s="15" t="str">
        <f t="shared" si="46"/>
        <v/>
      </c>
      <c r="Q149" s="15" t="str">
        <f t="shared" si="46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7">IF(A150="","",VLOOKUP($A$148,IF(LEN(A150)=2,U14GB,U14GA),VLOOKUP(LEFT(A150,1),club,6,FALSE),FALSE))</f>
        <v/>
      </c>
      <c r="D150" s="17" t="str">
        <f t="shared" ref="D150:D195" si="48">IF(A150="","",VLOOKUP(LEFT(A150,1),club,2,FALSE))</f>
        <v/>
      </c>
      <c r="E150" s="18" t="s">
        <v>87</v>
      </c>
      <c r="F150" s="306">
        <f>Decsheets!$V$6</f>
        <v>6</v>
      </c>
      <c r="G150" s="9"/>
      <c r="H150" s="9"/>
      <c r="I150" s="19"/>
      <c r="J150" s="15" t="str">
        <f t="shared" si="46"/>
        <v/>
      </c>
      <c r="K150" s="15" t="str">
        <f t="shared" si="46"/>
        <v/>
      </c>
      <c r="L150" s="15" t="str">
        <f t="shared" si="46"/>
        <v/>
      </c>
      <c r="M150" s="15" t="str">
        <f t="shared" si="46"/>
        <v/>
      </c>
      <c r="N150" s="15" t="str">
        <f t="shared" si="46"/>
        <v/>
      </c>
      <c r="O150" s="15" t="str">
        <f t="shared" si="46"/>
        <v/>
      </c>
      <c r="P150" s="15" t="str">
        <f t="shared" si="46"/>
        <v/>
      </c>
      <c r="Q150" s="15" t="str">
        <f t="shared" si="46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7"/>
        <v/>
      </c>
      <c r="D151" s="17" t="str">
        <f t="shared" si="48"/>
        <v/>
      </c>
      <c r="E151" s="18" t="s">
        <v>87</v>
      </c>
      <c r="F151" s="306">
        <f>Decsheets!$V$7</f>
        <v>5</v>
      </c>
      <c r="G151" s="9"/>
      <c r="H151" s="9"/>
      <c r="I151" s="19"/>
      <c r="J151" s="15" t="str">
        <f t="shared" si="46"/>
        <v/>
      </c>
      <c r="K151" s="15" t="str">
        <f t="shared" si="46"/>
        <v/>
      </c>
      <c r="L151" s="15" t="str">
        <f t="shared" si="46"/>
        <v/>
      </c>
      <c r="M151" s="15" t="str">
        <f t="shared" si="46"/>
        <v/>
      </c>
      <c r="N151" s="15" t="str">
        <f t="shared" si="46"/>
        <v/>
      </c>
      <c r="O151" s="15" t="str">
        <f t="shared" si="46"/>
        <v/>
      </c>
      <c r="P151" s="15" t="str">
        <f t="shared" si="46"/>
        <v/>
      </c>
      <c r="Q151" s="15" t="str">
        <f t="shared" si="46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7"/>
        <v/>
      </c>
      <c r="D152" s="17" t="str">
        <f t="shared" si="48"/>
        <v/>
      </c>
      <c r="E152" s="18" t="s">
        <v>87</v>
      </c>
      <c r="F152" s="306">
        <f>Decsheets!$V$8</f>
        <v>4</v>
      </c>
      <c r="G152" s="9"/>
      <c r="H152" s="9"/>
      <c r="I152" s="19"/>
      <c r="J152" s="15" t="str">
        <f t="shared" si="46"/>
        <v/>
      </c>
      <c r="K152" s="15" t="str">
        <f t="shared" si="46"/>
        <v/>
      </c>
      <c r="L152" s="15" t="str">
        <f t="shared" si="46"/>
        <v/>
      </c>
      <c r="M152" s="15" t="str">
        <f t="shared" si="46"/>
        <v/>
      </c>
      <c r="N152" s="15" t="str">
        <f t="shared" si="46"/>
        <v/>
      </c>
      <c r="O152" s="15" t="str">
        <f t="shared" si="46"/>
        <v/>
      </c>
      <c r="P152" s="15" t="str">
        <f t="shared" si="46"/>
        <v/>
      </c>
      <c r="Q152" s="15" t="str">
        <f t="shared" si="46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7"/>
        <v/>
      </c>
      <c r="D153" s="17" t="str">
        <f t="shared" si="48"/>
        <v/>
      </c>
      <c r="E153" s="18" t="s">
        <v>87</v>
      </c>
      <c r="F153" s="306">
        <f>Decsheets!$V$9</f>
        <v>3</v>
      </c>
      <c r="G153" s="9"/>
      <c r="H153" s="9"/>
      <c r="I153" s="19"/>
      <c r="J153" s="15" t="str">
        <f t="shared" si="46"/>
        <v/>
      </c>
      <c r="K153" s="15" t="str">
        <f t="shared" si="46"/>
        <v/>
      </c>
      <c r="L153" s="15" t="str">
        <f t="shared" si="46"/>
        <v/>
      </c>
      <c r="M153" s="15" t="str">
        <f t="shared" si="46"/>
        <v/>
      </c>
      <c r="N153" s="15" t="str">
        <f t="shared" si="46"/>
        <v/>
      </c>
      <c r="O153" s="15" t="str">
        <f t="shared" si="46"/>
        <v/>
      </c>
      <c r="P153" s="15" t="str">
        <f t="shared" si="46"/>
        <v/>
      </c>
      <c r="Q153" s="15" t="str">
        <f t="shared" si="46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7"/>
        <v/>
      </c>
      <c r="D154" s="17" t="str">
        <f t="shared" si="48"/>
        <v/>
      </c>
      <c r="E154" s="18" t="s">
        <v>87</v>
      </c>
      <c r="F154" s="306">
        <f>Decsheets!$V$10</f>
        <v>2</v>
      </c>
      <c r="G154" s="9"/>
      <c r="H154" s="9"/>
      <c r="I154" s="19"/>
      <c r="J154" s="15" t="str">
        <f t="shared" si="46"/>
        <v/>
      </c>
      <c r="K154" s="15" t="str">
        <f t="shared" si="46"/>
        <v/>
      </c>
      <c r="L154" s="15" t="str">
        <f t="shared" si="46"/>
        <v/>
      </c>
      <c r="M154" s="15" t="str">
        <f t="shared" si="46"/>
        <v/>
      </c>
      <c r="N154" s="15" t="str">
        <f t="shared" si="46"/>
        <v/>
      </c>
      <c r="O154" s="15" t="str">
        <f t="shared" si="46"/>
        <v/>
      </c>
      <c r="P154" s="15" t="str">
        <f t="shared" si="46"/>
        <v/>
      </c>
      <c r="Q154" s="15" t="str">
        <f t="shared" si="46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7"/>
        <v/>
      </c>
      <c r="D155" s="17" t="str">
        <f t="shared" si="48"/>
        <v/>
      </c>
      <c r="E155" s="18" t="s">
        <v>87</v>
      </c>
      <c r="F155" s="306">
        <f>Decsheets!$V$11</f>
        <v>1</v>
      </c>
      <c r="G155" s="9"/>
      <c r="H155" s="9"/>
      <c r="I155" s="19"/>
      <c r="J155" s="15" t="str">
        <f t="shared" si="46"/>
        <v/>
      </c>
      <c r="K155" s="15" t="str">
        <f t="shared" si="46"/>
        <v/>
      </c>
      <c r="L155" s="15" t="str">
        <f t="shared" si="46"/>
        <v/>
      </c>
      <c r="M155" s="15" t="str">
        <f t="shared" si="46"/>
        <v/>
      </c>
      <c r="N155" s="15" t="str">
        <f t="shared" si="46"/>
        <v/>
      </c>
      <c r="O155" s="15" t="str">
        <f t="shared" si="46"/>
        <v/>
      </c>
      <c r="P155" s="15" t="str">
        <f t="shared" si="46"/>
        <v/>
      </c>
      <c r="Q155" s="15" t="str">
        <f t="shared" si="46"/>
        <v/>
      </c>
      <c r="R155" s="15">
        <f>SUM(Decsheets!$V$5:$V$12)-(SUM(J149:P155))</f>
        <v>28</v>
      </c>
      <c r="S155" s="9"/>
    </row>
    <row r="156" spans="1:19" x14ac:dyDescent="0.3">
      <c r="A156" s="23" t="s">
        <v>109</v>
      </c>
      <c r="B156" s="241"/>
      <c r="C156" s="20" t="s">
        <v>215</v>
      </c>
      <c r="D156" s="19"/>
      <c r="E156" s="18" t="s">
        <v>87</v>
      </c>
      <c r="F156" s="301"/>
      <c r="G156" s="9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111</v>
      </c>
    </row>
    <row r="157" spans="1:19" x14ac:dyDescent="0.3">
      <c r="A157" s="16"/>
      <c r="B157" s="230" t="s">
        <v>127</v>
      </c>
      <c r="C157" s="17" t="str">
        <f t="shared" ref="C157:C163" si="49">IF(A157="","",VLOOKUP($A$156,IF(LEN(A157)=2,U14GB,U14GA),VLOOKUP(LEFT(A157,1),club,6,FALSE),FALSE))</f>
        <v/>
      </c>
      <c r="D157" s="17" t="str">
        <f t="shared" si="48"/>
        <v/>
      </c>
      <c r="E157" s="18" t="s">
        <v>87</v>
      </c>
      <c r="F157" s="306">
        <f>Decsheets!$V$5</f>
        <v>7</v>
      </c>
      <c r="G157" s="9"/>
      <c r="H157" s="9"/>
      <c r="I157" s="253" t="str">
        <f>IFERROR(IF(E157=".","",IF(E157&gt;Records!F23,"LR",IF(E157=Records!F23,"=LR","-"))),"???")</f>
        <v/>
      </c>
      <c r="J157" s="15" t="str">
        <f t="shared" ref="J157:Q163" si="50">IF($A157="","",IF(LEFT($A157,1)=J$12,$F157,""))</f>
        <v/>
      </c>
      <c r="K157" s="15" t="str">
        <f t="shared" si="50"/>
        <v/>
      </c>
      <c r="L157" s="15" t="str">
        <f t="shared" si="50"/>
        <v/>
      </c>
      <c r="M157" s="15" t="str">
        <f t="shared" si="50"/>
        <v/>
      </c>
      <c r="N157" s="15" t="str">
        <f t="shared" si="50"/>
        <v/>
      </c>
      <c r="O157" s="15" t="str">
        <f t="shared" si="50"/>
        <v/>
      </c>
      <c r="P157" s="15" t="str">
        <f t="shared" si="50"/>
        <v/>
      </c>
      <c r="Q157" s="15" t="str">
        <f t="shared" si="50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9"/>
        <v/>
      </c>
      <c r="D158" s="17" t="str">
        <f t="shared" si="48"/>
        <v/>
      </c>
      <c r="E158" s="18" t="s">
        <v>87</v>
      </c>
      <c r="F158" s="306">
        <f>Decsheets!$V$6</f>
        <v>6</v>
      </c>
      <c r="G158" s="9"/>
      <c r="H158" s="9"/>
      <c r="I158" s="19"/>
      <c r="J158" s="15" t="str">
        <f t="shared" si="50"/>
        <v/>
      </c>
      <c r="K158" s="15" t="str">
        <f t="shared" si="50"/>
        <v/>
      </c>
      <c r="L158" s="15" t="str">
        <f t="shared" si="50"/>
        <v/>
      </c>
      <c r="M158" s="15" t="str">
        <f t="shared" si="50"/>
        <v/>
      </c>
      <c r="N158" s="15" t="str">
        <f t="shared" si="50"/>
        <v/>
      </c>
      <c r="O158" s="15" t="str">
        <f t="shared" si="50"/>
        <v/>
      </c>
      <c r="P158" s="15" t="str">
        <f t="shared" si="50"/>
        <v/>
      </c>
      <c r="Q158" s="15" t="str">
        <f t="shared" si="50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9"/>
        <v/>
      </c>
      <c r="D159" s="17" t="str">
        <f t="shared" si="48"/>
        <v/>
      </c>
      <c r="E159" s="18" t="s">
        <v>87</v>
      </c>
      <c r="F159" s="306">
        <f>Decsheets!$V$7</f>
        <v>5</v>
      </c>
      <c r="G159" s="9"/>
      <c r="H159" s="9"/>
      <c r="I159" s="19"/>
      <c r="J159" s="15" t="str">
        <f t="shared" si="50"/>
        <v/>
      </c>
      <c r="K159" s="15" t="str">
        <f t="shared" si="50"/>
        <v/>
      </c>
      <c r="L159" s="15" t="str">
        <f t="shared" si="50"/>
        <v/>
      </c>
      <c r="M159" s="15" t="str">
        <f t="shared" si="50"/>
        <v/>
      </c>
      <c r="N159" s="15" t="str">
        <f t="shared" si="50"/>
        <v/>
      </c>
      <c r="O159" s="15" t="str">
        <f t="shared" si="50"/>
        <v/>
      </c>
      <c r="P159" s="15" t="str">
        <f t="shared" si="50"/>
        <v/>
      </c>
      <c r="Q159" s="15" t="str">
        <f t="shared" si="50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9"/>
        <v/>
      </c>
      <c r="D160" s="17" t="str">
        <f t="shared" si="48"/>
        <v/>
      </c>
      <c r="E160" s="18" t="s">
        <v>87</v>
      </c>
      <c r="F160" s="306">
        <f>Decsheets!$V$8</f>
        <v>4</v>
      </c>
      <c r="G160" s="9"/>
      <c r="H160" s="9"/>
      <c r="I160" s="19"/>
      <c r="J160" s="15" t="str">
        <f t="shared" si="50"/>
        <v/>
      </c>
      <c r="K160" s="15" t="str">
        <f t="shared" si="50"/>
        <v/>
      </c>
      <c r="L160" s="15" t="str">
        <f t="shared" si="50"/>
        <v/>
      </c>
      <c r="M160" s="15" t="str">
        <f t="shared" si="50"/>
        <v/>
      </c>
      <c r="N160" s="15" t="str">
        <f t="shared" si="50"/>
        <v/>
      </c>
      <c r="O160" s="15" t="str">
        <f t="shared" si="50"/>
        <v/>
      </c>
      <c r="P160" s="15" t="str">
        <f t="shared" si="50"/>
        <v/>
      </c>
      <c r="Q160" s="15" t="str">
        <f t="shared" si="50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9"/>
        <v/>
      </c>
      <c r="D161" s="17" t="str">
        <f t="shared" si="48"/>
        <v/>
      </c>
      <c r="E161" s="18" t="s">
        <v>87</v>
      </c>
      <c r="F161" s="306">
        <f>Decsheets!$V$9</f>
        <v>3</v>
      </c>
      <c r="G161" s="9"/>
      <c r="H161" s="9"/>
      <c r="I161" s="19"/>
      <c r="J161" s="15" t="str">
        <f t="shared" si="50"/>
        <v/>
      </c>
      <c r="K161" s="15" t="str">
        <f t="shared" si="50"/>
        <v/>
      </c>
      <c r="L161" s="15" t="str">
        <f t="shared" si="50"/>
        <v/>
      </c>
      <c r="M161" s="15" t="str">
        <f t="shared" si="50"/>
        <v/>
      </c>
      <c r="N161" s="15" t="str">
        <f t="shared" si="50"/>
        <v/>
      </c>
      <c r="O161" s="15" t="str">
        <f t="shared" si="50"/>
        <v/>
      </c>
      <c r="P161" s="15" t="str">
        <f t="shared" si="50"/>
        <v/>
      </c>
      <c r="Q161" s="15" t="str">
        <f t="shared" si="50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9"/>
        <v/>
      </c>
      <c r="D162" s="17" t="str">
        <f t="shared" si="48"/>
        <v/>
      </c>
      <c r="E162" s="18" t="s">
        <v>87</v>
      </c>
      <c r="F162" s="306">
        <f>Decsheets!$V$10</f>
        <v>2</v>
      </c>
      <c r="G162" s="9"/>
      <c r="H162" s="9"/>
      <c r="I162" s="19"/>
      <c r="J162" s="15" t="str">
        <f t="shared" si="50"/>
        <v/>
      </c>
      <c r="K162" s="15" t="str">
        <f t="shared" si="50"/>
        <v/>
      </c>
      <c r="L162" s="15" t="str">
        <f t="shared" si="50"/>
        <v/>
      </c>
      <c r="M162" s="15" t="str">
        <f t="shared" si="50"/>
        <v/>
      </c>
      <c r="N162" s="15" t="str">
        <f t="shared" si="50"/>
        <v/>
      </c>
      <c r="O162" s="15" t="str">
        <f t="shared" si="50"/>
        <v/>
      </c>
      <c r="P162" s="15" t="str">
        <f t="shared" si="50"/>
        <v/>
      </c>
      <c r="Q162" s="15" t="str">
        <f t="shared" si="50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9"/>
        <v/>
      </c>
      <c r="D163" s="17" t="str">
        <f t="shared" si="48"/>
        <v/>
      </c>
      <c r="E163" s="18" t="s">
        <v>87</v>
      </c>
      <c r="F163" s="306">
        <f>Decsheets!$V$11</f>
        <v>1</v>
      </c>
      <c r="G163" s="9"/>
      <c r="H163" s="9"/>
      <c r="I163" s="19"/>
      <c r="J163" s="15" t="str">
        <f t="shared" si="50"/>
        <v/>
      </c>
      <c r="K163" s="15" t="str">
        <f t="shared" si="50"/>
        <v/>
      </c>
      <c r="L163" s="15" t="str">
        <f t="shared" si="50"/>
        <v/>
      </c>
      <c r="M163" s="15" t="str">
        <f t="shared" si="50"/>
        <v/>
      </c>
      <c r="N163" s="15" t="str">
        <f t="shared" si="50"/>
        <v/>
      </c>
      <c r="O163" s="15" t="str">
        <f t="shared" si="50"/>
        <v/>
      </c>
      <c r="P163" s="15" t="str">
        <f t="shared" si="50"/>
        <v/>
      </c>
      <c r="Q163" s="15" t="str">
        <f t="shared" si="50"/>
        <v/>
      </c>
      <c r="R163" s="15">
        <f>SUM(Decsheets!$V$5:$V$12)-(SUM(J157:P163))</f>
        <v>28</v>
      </c>
      <c r="S163" s="9"/>
    </row>
    <row r="164" spans="1:19" x14ac:dyDescent="0.3">
      <c r="A164" s="23" t="s">
        <v>112</v>
      </c>
      <c r="B164" s="241"/>
      <c r="C164" s="20" t="s">
        <v>216</v>
      </c>
      <c r="D164" s="19"/>
      <c r="E164" s="18" t="s">
        <v>87</v>
      </c>
      <c r="F164" s="301"/>
      <c r="G164" s="9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113</v>
      </c>
    </row>
    <row r="165" spans="1:19" x14ac:dyDescent="0.3">
      <c r="A165" s="16"/>
      <c r="B165" s="230" t="s">
        <v>127</v>
      </c>
      <c r="C165" s="17" t="str">
        <f>IFERROR(IF(A165="","",VLOOKUP($A$164,IF(LEN(A165)=2,U14GB,U14GA),VLOOKUP(LEFT(A165,1),club,6,FALSE),FALSE)),"No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G165" s="9"/>
      <c r="H165" s="9"/>
      <c r="I165" s="253" t="str">
        <f>IFERROR(IF(E165=".","",IF(E165&gt;Records!F20,"LR",IF(E165=Records!F20,"=LR","-"))),"???")</f>
        <v/>
      </c>
      <c r="J165" s="15" t="str">
        <f t="shared" ref="J165:Q178" si="51">IF($A165="","",IF(LEFT($A165,1)=J$12,$F165,""))</f>
        <v/>
      </c>
      <c r="K165" s="15" t="str">
        <f t="shared" si="51"/>
        <v/>
      </c>
      <c r="L165" s="15" t="str">
        <f t="shared" si="51"/>
        <v/>
      </c>
      <c r="M165" s="15" t="str">
        <f t="shared" si="51"/>
        <v/>
      </c>
      <c r="N165" s="15" t="str">
        <f t="shared" si="51"/>
        <v/>
      </c>
      <c r="O165" s="15" t="str">
        <f t="shared" si="51"/>
        <v/>
      </c>
      <c r="P165" s="15" t="str">
        <f t="shared" si="51"/>
        <v/>
      </c>
      <c r="Q165" s="15" t="str">
        <f t="shared" si="51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2">IF(A166="","",VLOOKUP($A$164,IF(LEN(A166)=2,U14GB,U14GA),VLOOKUP(LEFT(A166,1),club,6,FALSE),FALSE))</f>
        <v/>
      </c>
      <c r="D166" s="17" t="str">
        <f t="shared" si="48"/>
        <v/>
      </c>
      <c r="E166" s="18" t="s">
        <v>87</v>
      </c>
      <c r="F166" s="306">
        <f>Decsheets!$V$6</f>
        <v>6</v>
      </c>
      <c r="G166" s="9"/>
      <c r="H166" s="9"/>
      <c r="I166" s="19"/>
      <c r="J166" s="15" t="str">
        <f t="shared" si="51"/>
        <v/>
      </c>
      <c r="K166" s="15" t="str">
        <f t="shared" si="51"/>
        <v/>
      </c>
      <c r="L166" s="15" t="str">
        <f t="shared" si="51"/>
        <v/>
      </c>
      <c r="M166" s="15" t="str">
        <f t="shared" si="51"/>
        <v/>
      </c>
      <c r="N166" s="15" t="str">
        <f t="shared" si="51"/>
        <v/>
      </c>
      <c r="O166" s="15" t="str">
        <f t="shared" si="51"/>
        <v/>
      </c>
      <c r="P166" s="15" t="str">
        <f t="shared" si="51"/>
        <v/>
      </c>
      <c r="Q166" s="15" t="str">
        <f t="shared" si="51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2"/>
        <v/>
      </c>
      <c r="D167" s="17" t="str">
        <f t="shared" si="48"/>
        <v/>
      </c>
      <c r="E167" s="18" t="s">
        <v>87</v>
      </c>
      <c r="F167" s="306">
        <f>Decsheets!$V$7</f>
        <v>5</v>
      </c>
      <c r="G167" s="9"/>
      <c r="H167" s="9"/>
      <c r="I167" s="19"/>
      <c r="J167" s="15" t="str">
        <f t="shared" si="51"/>
        <v/>
      </c>
      <c r="K167" s="15" t="str">
        <f t="shared" si="51"/>
        <v/>
      </c>
      <c r="L167" s="15" t="str">
        <f t="shared" si="51"/>
        <v/>
      </c>
      <c r="M167" s="15" t="str">
        <f t="shared" si="51"/>
        <v/>
      </c>
      <c r="N167" s="15" t="str">
        <f t="shared" si="51"/>
        <v/>
      </c>
      <c r="O167" s="15" t="str">
        <f t="shared" si="51"/>
        <v/>
      </c>
      <c r="P167" s="15" t="str">
        <f t="shared" si="51"/>
        <v/>
      </c>
      <c r="Q167" s="15" t="str">
        <f t="shared" si="51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2"/>
        <v/>
      </c>
      <c r="D168" s="17" t="str">
        <f t="shared" si="48"/>
        <v/>
      </c>
      <c r="E168" s="18" t="s">
        <v>87</v>
      </c>
      <c r="F168" s="306">
        <f>Decsheets!$V$8</f>
        <v>4</v>
      </c>
      <c r="G168" s="9"/>
      <c r="H168" s="9"/>
      <c r="I168" s="19"/>
      <c r="J168" s="15" t="str">
        <f t="shared" si="51"/>
        <v/>
      </c>
      <c r="K168" s="15" t="str">
        <f t="shared" si="51"/>
        <v/>
      </c>
      <c r="L168" s="15" t="str">
        <f t="shared" si="51"/>
        <v/>
      </c>
      <c r="M168" s="15" t="str">
        <f t="shared" si="51"/>
        <v/>
      </c>
      <c r="N168" s="15" t="str">
        <f t="shared" si="51"/>
        <v/>
      </c>
      <c r="O168" s="15" t="str">
        <f t="shared" si="51"/>
        <v/>
      </c>
      <c r="P168" s="15" t="str">
        <f t="shared" si="51"/>
        <v/>
      </c>
      <c r="Q168" s="15" t="str">
        <f t="shared" si="51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2"/>
        <v/>
      </c>
      <c r="D169" s="17" t="str">
        <f t="shared" si="48"/>
        <v/>
      </c>
      <c r="E169" s="18" t="s">
        <v>87</v>
      </c>
      <c r="F169" s="306">
        <f>Decsheets!$V$9</f>
        <v>3</v>
      </c>
      <c r="G169" s="9"/>
      <c r="H169" s="9"/>
      <c r="I169" s="19"/>
      <c r="J169" s="15" t="str">
        <f t="shared" si="51"/>
        <v/>
      </c>
      <c r="K169" s="15" t="str">
        <f t="shared" si="51"/>
        <v/>
      </c>
      <c r="L169" s="15" t="str">
        <f t="shared" si="51"/>
        <v/>
      </c>
      <c r="M169" s="15" t="str">
        <f t="shared" si="51"/>
        <v/>
      </c>
      <c r="N169" s="15" t="str">
        <f t="shared" si="51"/>
        <v/>
      </c>
      <c r="O169" s="15" t="str">
        <f t="shared" si="51"/>
        <v/>
      </c>
      <c r="P169" s="15" t="str">
        <f t="shared" si="51"/>
        <v/>
      </c>
      <c r="Q169" s="15" t="str">
        <f t="shared" si="51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2"/>
        <v/>
      </c>
      <c r="D170" s="17" t="str">
        <f t="shared" si="48"/>
        <v/>
      </c>
      <c r="E170" s="18" t="s">
        <v>87</v>
      </c>
      <c r="F170" s="306">
        <f>Decsheets!$V$10</f>
        <v>2</v>
      </c>
      <c r="G170" s="9"/>
      <c r="H170" s="9"/>
      <c r="I170" s="19"/>
      <c r="J170" s="15" t="str">
        <f t="shared" si="51"/>
        <v/>
      </c>
      <c r="K170" s="15" t="str">
        <f t="shared" si="51"/>
        <v/>
      </c>
      <c r="L170" s="15" t="str">
        <f t="shared" si="51"/>
        <v/>
      </c>
      <c r="M170" s="15" t="str">
        <f t="shared" si="51"/>
        <v/>
      </c>
      <c r="N170" s="15" t="str">
        <f t="shared" si="51"/>
        <v/>
      </c>
      <c r="O170" s="15" t="str">
        <f t="shared" si="51"/>
        <v/>
      </c>
      <c r="P170" s="15" t="str">
        <f t="shared" si="51"/>
        <v/>
      </c>
      <c r="Q170" s="15" t="str">
        <f t="shared" si="51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2"/>
        <v/>
      </c>
      <c r="D171" s="17" t="str">
        <f t="shared" si="48"/>
        <v/>
      </c>
      <c r="E171" s="18" t="s">
        <v>87</v>
      </c>
      <c r="F171" s="306">
        <f>Decsheets!$V$11</f>
        <v>1</v>
      </c>
      <c r="G171" s="9"/>
      <c r="H171" s="9"/>
      <c r="I171" s="19"/>
      <c r="J171" s="15" t="str">
        <f t="shared" si="51"/>
        <v/>
      </c>
      <c r="K171" s="15" t="str">
        <f t="shared" si="51"/>
        <v/>
      </c>
      <c r="L171" s="15" t="str">
        <f t="shared" si="51"/>
        <v/>
      </c>
      <c r="M171" s="15" t="str">
        <f t="shared" si="51"/>
        <v/>
      </c>
      <c r="N171" s="15" t="str">
        <f t="shared" si="51"/>
        <v/>
      </c>
      <c r="O171" s="15" t="str">
        <f t="shared" si="51"/>
        <v/>
      </c>
      <c r="P171" s="15" t="str">
        <f t="shared" si="51"/>
        <v/>
      </c>
      <c r="Q171" s="15" t="str">
        <f t="shared" si="51"/>
        <v/>
      </c>
      <c r="R171" s="15">
        <f>SUM(Decsheets!$V$5:$V$12)-(SUM(J165:P171))</f>
        <v>28</v>
      </c>
      <c r="S171" s="9"/>
    </row>
    <row r="172" spans="1:19" x14ac:dyDescent="0.3">
      <c r="A172" s="23" t="s">
        <v>112</v>
      </c>
      <c r="B172" s="241"/>
      <c r="C172" s="20" t="s">
        <v>217</v>
      </c>
      <c r="D172" s="19"/>
      <c r="E172" s="1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114</v>
      </c>
    </row>
    <row r="173" spans="1:19" x14ac:dyDescent="0.3">
      <c r="A173" s="16"/>
      <c r="B173" s="230" t="s">
        <v>127</v>
      </c>
      <c r="C173" s="17" t="str">
        <f t="shared" ref="C173:C179" si="53">IF(A173="","",VLOOKUP($A$172,IF(LEN(A173)=2,U14GB,U14GA),VLOOKUP(LEFT(A173,1),club,6,FALSE),FALSE))</f>
        <v/>
      </c>
      <c r="D173" s="17" t="str">
        <f t="shared" ref="D173:D179" si="54">IF(A173="","",VLOOKUP(LEFT(A173,1),club,2,FALSE))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IFERROR(IF(E173=".","",IF(E173&gt;Records!F20,"LR",IF(E173=Records!F20,"=LR","-"))),"???")</f>
        <v/>
      </c>
      <c r="J173" s="15" t="str">
        <f t="shared" si="51"/>
        <v/>
      </c>
      <c r="K173" s="15" t="str">
        <f t="shared" si="51"/>
        <v/>
      </c>
      <c r="L173" s="15" t="str">
        <f t="shared" si="51"/>
        <v/>
      </c>
      <c r="M173" s="15" t="str">
        <f t="shared" si="51"/>
        <v/>
      </c>
      <c r="N173" s="15" t="str">
        <f t="shared" si="51"/>
        <v/>
      </c>
      <c r="O173" s="15" t="str">
        <f t="shared" si="51"/>
        <v/>
      </c>
      <c r="P173" s="15" t="str">
        <f t="shared" si="51"/>
        <v/>
      </c>
      <c r="Q173" s="15" t="str">
        <f t="shared" si="51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si="53"/>
        <v/>
      </c>
      <c r="D174" s="17" t="str">
        <f t="shared" si="54"/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51"/>
        <v/>
      </c>
      <c r="K174" s="15" t="str">
        <f t="shared" si="51"/>
        <v/>
      </c>
      <c r="L174" s="15" t="str">
        <f t="shared" si="51"/>
        <v/>
      </c>
      <c r="M174" s="15" t="str">
        <f t="shared" si="51"/>
        <v/>
      </c>
      <c r="N174" s="15" t="str">
        <f t="shared" si="51"/>
        <v/>
      </c>
      <c r="O174" s="15" t="str">
        <f t="shared" si="51"/>
        <v/>
      </c>
      <c r="P174" s="15" t="str">
        <f t="shared" si="51"/>
        <v/>
      </c>
      <c r="Q174" s="15" t="str">
        <f t="shared" si="51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53"/>
        <v/>
      </c>
      <c r="D175" s="17" t="str">
        <f t="shared" si="54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51"/>
        <v/>
      </c>
      <c r="K175" s="15" t="str">
        <f t="shared" si="51"/>
        <v/>
      </c>
      <c r="L175" s="15" t="str">
        <f t="shared" si="51"/>
        <v/>
      </c>
      <c r="M175" s="15" t="str">
        <f t="shared" si="51"/>
        <v/>
      </c>
      <c r="N175" s="15" t="str">
        <f t="shared" si="51"/>
        <v/>
      </c>
      <c r="O175" s="15" t="str">
        <f t="shared" si="51"/>
        <v/>
      </c>
      <c r="P175" s="15" t="str">
        <f t="shared" si="51"/>
        <v/>
      </c>
      <c r="Q175" s="15" t="str">
        <f t="shared" si="51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53"/>
        <v/>
      </c>
      <c r="D176" s="17" t="str">
        <f t="shared" si="54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51"/>
        <v/>
      </c>
      <c r="K176" s="15" t="str">
        <f t="shared" si="51"/>
        <v/>
      </c>
      <c r="L176" s="15" t="str">
        <f t="shared" si="51"/>
        <v/>
      </c>
      <c r="M176" s="15" t="str">
        <f t="shared" si="51"/>
        <v/>
      </c>
      <c r="N176" s="15" t="str">
        <f t="shared" si="51"/>
        <v/>
      </c>
      <c r="O176" s="15" t="str">
        <f t="shared" si="51"/>
        <v/>
      </c>
      <c r="P176" s="15" t="str">
        <f t="shared" si="51"/>
        <v/>
      </c>
      <c r="Q176" s="15" t="str">
        <f t="shared" si="51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53"/>
        <v/>
      </c>
      <c r="D177" s="17" t="str">
        <f t="shared" si="54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51"/>
        <v/>
      </c>
      <c r="K177" s="15" t="str">
        <f t="shared" si="51"/>
        <v/>
      </c>
      <c r="L177" s="15" t="str">
        <f t="shared" si="51"/>
        <v/>
      </c>
      <c r="M177" s="15" t="str">
        <f t="shared" si="51"/>
        <v/>
      </c>
      <c r="N177" s="15" t="str">
        <f t="shared" si="51"/>
        <v/>
      </c>
      <c r="O177" s="15" t="str">
        <f t="shared" si="51"/>
        <v/>
      </c>
      <c r="P177" s="15" t="str">
        <f t="shared" si="51"/>
        <v/>
      </c>
      <c r="Q177" s="15" t="str">
        <f t="shared" si="51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53"/>
        <v/>
      </c>
      <c r="D178" s="17" t="str">
        <f t="shared" si="54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51"/>
        <v/>
      </c>
      <c r="K178" s="15" t="str">
        <f t="shared" si="51"/>
        <v/>
      </c>
      <c r="L178" s="15" t="str">
        <f t="shared" si="51"/>
        <v/>
      </c>
      <c r="M178" s="15" t="str">
        <f t="shared" si="51"/>
        <v/>
      </c>
      <c r="N178" s="15" t="str">
        <f t="shared" si="51"/>
        <v/>
      </c>
      <c r="O178" s="15" t="str">
        <f t="shared" si="51"/>
        <v/>
      </c>
      <c r="P178" s="15" t="str">
        <f t="shared" si="51"/>
        <v/>
      </c>
      <c r="Q178" s="15" t="str">
        <f t="shared" si="51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53"/>
        <v/>
      </c>
      <c r="D179" s="17" t="str">
        <f t="shared" si="54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ref="J179:Q179" si="55">IF($A179="","",IF(LEFT($A179,1)=J$12,$F179,""))</f>
        <v/>
      </c>
      <c r="K179" s="15" t="str">
        <f t="shared" si="55"/>
        <v/>
      </c>
      <c r="L179" s="15" t="str">
        <f t="shared" si="55"/>
        <v/>
      </c>
      <c r="M179" s="15" t="str">
        <f t="shared" si="55"/>
        <v/>
      </c>
      <c r="N179" s="15" t="str">
        <f t="shared" si="55"/>
        <v/>
      </c>
      <c r="O179" s="15" t="str">
        <f t="shared" si="55"/>
        <v/>
      </c>
      <c r="P179" s="15" t="str">
        <f t="shared" si="55"/>
        <v/>
      </c>
      <c r="Q179" s="15" t="str">
        <f t="shared" si="55"/>
        <v/>
      </c>
      <c r="R179" s="15">
        <f>SUM(Decsheets!$V$5:$V$12)-(SUM(J173:P179))</f>
        <v>28</v>
      </c>
      <c r="S179" s="9"/>
    </row>
    <row r="180" spans="1:19" x14ac:dyDescent="0.3">
      <c r="A180" s="248" t="s">
        <v>130</v>
      </c>
      <c r="B180" s="241"/>
      <c r="C180" s="20" t="s">
        <v>343</v>
      </c>
      <c r="D180" s="19"/>
      <c r="E180" s="18" t="s">
        <v>87</v>
      </c>
      <c r="F180" s="301"/>
      <c r="G180" s="9"/>
      <c r="H180" s="9"/>
      <c r="I180" s="19"/>
      <c r="J180" s="15"/>
      <c r="K180" s="15"/>
      <c r="L180" s="15"/>
      <c r="M180" s="15"/>
      <c r="N180" s="15"/>
      <c r="O180" s="15"/>
      <c r="P180" s="15"/>
      <c r="Q180" s="15"/>
      <c r="R180" s="15"/>
      <c r="S180" s="22" t="s">
        <v>131</v>
      </c>
    </row>
    <row r="181" spans="1:19" x14ac:dyDescent="0.3">
      <c r="A181" s="16"/>
      <c r="B181" s="230" t="s">
        <v>127</v>
      </c>
      <c r="C181" s="17" t="str">
        <f>IFERROR(IF(A181="","",VLOOKUP($A$180,IF(LEN(A181)=2,U14GB,U14GA),VLOOKUP(LEFT(A181,1),club,6,FALSE),FALSE)),"No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v>7</v>
      </c>
      <c r="G181" s="9"/>
      <c r="H181" s="9"/>
      <c r="I181" s="253" t="str">
        <f>IFERROR(IF(E181=".","",IF(E181&gt;Records!F21,"LR",IF(E181=Records!F21,"=LR","-"))),"???")</f>
        <v/>
      </c>
      <c r="J181" s="15" t="str">
        <f t="shared" ref="J181:Q187" si="56">IF($A181="","",IF(LEFT($A181,1)=J$12,$F181,""))</f>
        <v/>
      </c>
      <c r="K181" s="15" t="str">
        <f t="shared" si="56"/>
        <v/>
      </c>
      <c r="L181" s="15" t="str">
        <f t="shared" si="56"/>
        <v/>
      </c>
      <c r="M181" s="15" t="str">
        <f t="shared" si="56"/>
        <v/>
      </c>
      <c r="N181" s="15" t="str">
        <f t="shared" si="56"/>
        <v/>
      </c>
      <c r="O181" s="15" t="str">
        <f t="shared" si="56"/>
        <v/>
      </c>
      <c r="P181" s="15" t="str">
        <f t="shared" si="56"/>
        <v/>
      </c>
      <c r="Q181" s="15" t="str">
        <f t="shared" si="56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7">IF(A182="","",VLOOKUP($A$180,IF(LEN(A182)=2,U14GB,U14GA),VLOOKUP(LEFT(A182,1),club,6,FALSE),FALSE))</f>
        <v/>
      </c>
      <c r="D182" s="17" t="str">
        <f t="shared" ref="D182:D187" si="58">IF(A182="","",VLOOKUP(LEFT(A182,1),club,2,FALSE))</f>
        <v/>
      </c>
      <c r="E182" s="18" t="s">
        <v>87</v>
      </c>
      <c r="F182" s="306">
        <v>6</v>
      </c>
      <c r="G182" s="9"/>
      <c r="H182" s="9"/>
      <c r="I182" s="19"/>
      <c r="J182" s="15" t="str">
        <f t="shared" si="56"/>
        <v/>
      </c>
      <c r="K182" s="15" t="str">
        <f t="shared" si="56"/>
        <v/>
      </c>
      <c r="L182" s="15" t="str">
        <f t="shared" si="56"/>
        <v/>
      </c>
      <c r="M182" s="15" t="str">
        <f t="shared" si="56"/>
        <v/>
      </c>
      <c r="N182" s="15" t="str">
        <f t="shared" si="56"/>
        <v/>
      </c>
      <c r="O182" s="15" t="str">
        <f t="shared" si="56"/>
        <v/>
      </c>
      <c r="P182" s="15" t="str">
        <f t="shared" si="56"/>
        <v/>
      </c>
      <c r="Q182" s="15" t="str">
        <f t="shared" si="56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7"/>
        <v/>
      </c>
      <c r="D183" s="17" t="str">
        <f t="shared" si="58"/>
        <v/>
      </c>
      <c r="E183" s="18" t="s">
        <v>87</v>
      </c>
      <c r="F183" s="306">
        <v>5</v>
      </c>
      <c r="G183" s="9"/>
      <c r="H183" s="9"/>
      <c r="I183" s="19"/>
      <c r="J183" s="15" t="str">
        <f t="shared" si="56"/>
        <v/>
      </c>
      <c r="K183" s="15" t="str">
        <f t="shared" si="56"/>
        <v/>
      </c>
      <c r="L183" s="15" t="str">
        <f t="shared" si="56"/>
        <v/>
      </c>
      <c r="M183" s="15" t="str">
        <f t="shared" si="56"/>
        <v/>
      </c>
      <c r="N183" s="15" t="str">
        <f t="shared" si="56"/>
        <v/>
      </c>
      <c r="O183" s="15" t="str">
        <f t="shared" si="56"/>
        <v/>
      </c>
      <c r="P183" s="15" t="str">
        <f t="shared" si="56"/>
        <v/>
      </c>
      <c r="Q183" s="15" t="str">
        <f t="shared" si="56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7"/>
        <v/>
      </c>
      <c r="D184" s="17" t="str">
        <f t="shared" si="58"/>
        <v/>
      </c>
      <c r="E184" s="18" t="s">
        <v>87</v>
      </c>
      <c r="F184" s="306">
        <v>4</v>
      </c>
      <c r="G184" s="9"/>
      <c r="H184" s="9"/>
      <c r="I184" s="19"/>
      <c r="J184" s="15" t="str">
        <f t="shared" si="56"/>
        <v/>
      </c>
      <c r="K184" s="15" t="str">
        <f t="shared" si="56"/>
        <v/>
      </c>
      <c r="L184" s="15" t="str">
        <f t="shared" si="56"/>
        <v/>
      </c>
      <c r="M184" s="15" t="str">
        <f t="shared" si="56"/>
        <v/>
      </c>
      <c r="N184" s="15" t="str">
        <f t="shared" si="56"/>
        <v/>
      </c>
      <c r="O184" s="15" t="str">
        <f t="shared" si="56"/>
        <v/>
      </c>
      <c r="P184" s="15" t="str">
        <f t="shared" si="56"/>
        <v/>
      </c>
      <c r="Q184" s="15" t="str">
        <f t="shared" si="56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7"/>
        <v/>
      </c>
      <c r="D185" s="17" t="str">
        <f t="shared" si="58"/>
        <v/>
      </c>
      <c r="E185" s="18" t="s">
        <v>87</v>
      </c>
      <c r="F185" s="306">
        <v>3</v>
      </c>
      <c r="G185" s="9"/>
      <c r="H185" s="9"/>
      <c r="I185" s="19"/>
      <c r="J185" s="15" t="str">
        <f t="shared" si="56"/>
        <v/>
      </c>
      <c r="K185" s="15" t="str">
        <f t="shared" si="56"/>
        <v/>
      </c>
      <c r="L185" s="15" t="str">
        <f t="shared" si="56"/>
        <v/>
      </c>
      <c r="M185" s="15" t="str">
        <f t="shared" si="56"/>
        <v/>
      </c>
      <c r="N185" s="15" t="str">
        <f t="shared" si="56"/>
        <v/>
      </c>
      <c r="O185" s="15" t="str">
        <f t="shared" si="56"/>
        <v/>
      </c>
      <c r="P185" s="15" t="str">
        <f t="shared" si="56"/>
        <v/>
      </c>
      <c r="Q185" s="15" t="str">
        <f t="shared" si="56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7"/>
        <v/>
      </c>
      <c r="D186" s="17" t="str">
        <f t="shared" si="58"/>
        <v/>
      </c>
      <c r="E186" s="18" t="s">
        <v>87</v>
      </c>
      <c r="F186" s="306">
        <v>2</v>
      </c>
      <c r="G186" s="9"/>
      <c r="H186" s="9"/>
      <c r="I186" s="19"/>
      <c r="J186" s="15" t="str">
        <f t="shared" si="56"/>
        <v/>
      </c>
      <c r="K186" s="15" t="str">
        <f t="shared" si="56"/>
        <v/>
      </c>
      <c r="L186" s="15" t="str">
        <f t="shared" si="56"/>
        <v/>
      </c>
      <c r="M186" s="15" t="str">
        <f t="shared" si="56"/>
        <v/>
      </c>
      <c r="N186" s="15" t="str">
        <f t="shared" si="56"/>
        <v/>
      </c>
      <c r="O186" s="15" t="str">
        <f t="shared" si="56"/>
        <v/>
      </c>
      <c r="P186" s="15" t="str">
        <f t="shared" si="56"/>
        <v/>
      </c>
      <c r="Q186" s="15" t="str">
        <f t="shared" si="56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7"/>
        <v/>
      </c>
      <c r="D187" s="17" t="str">
        <f t="shared" si="58"/>
        <v/>
      </c>
      <c r="E187" s="18" t="s">
        <v>87</v>
      </c>
      <c r="F187" s="306">
        <v>1</v>
      </c>
      <c r="G187" s="9"/>
      <c r="H187" s="9"/>
      <c r="I187" s="19"/>
      <c r="J187" s="15" t="str">
        <f t="shared" si="56"/>
        <v/>
      </c>
      <c r="K187" s="15" t="str">
        <f t="shared" si="56"/>
        <v/>
      </c>
      <c r="L187" s="15" t="str">
        <f t="shared" si="56"/>
        <v/>
      </c>
      <c r="M187" s="15" t="str">
        <f t="shared" si="56"/>
        <v/>
      </c>
      <c r="N187" s="15" t="str">
        <f t="shared" si="56"/>
        <v/>
      </c>
      <c r="O187" s="15" t="str">
        <f t="shared" si="56"/>
        <v/>
      </c>
      <c r="P187" s="15" t="str">
        <f t="shared" si="56"/>
        <v/>
      </c>
      <c r="Q187" s="15" t="str">
        <f t="shared" si="56"/>
        <v/>
      </c>
      <c r="R187" s="15">
        <f>SUM(Decsheets!$V$5:$V$12)-(SUM(J181:P187))</f>
        <v>28</v>
      </c>
      <c r="S187" s="9"/>
    </row>
    <row r="188" spans="1:19" x14ac:dyDescent="0.3">
      <c r="A188" s="23" t="s">
        <v>115</v>
      </c>
      <c r="B188" s="241"/>
      <c r="C188" s="20" t="s">
        <v>218</v>
      </c>
      <c r="D188" s="19"/>
      <c r="E188" s="1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116</v>
      </c>
    </row>
    <row r="189" spans="1:19" x14ac:dyDescent="0.3">
      <c r="A189" s="16"/>
      <c r="B189" s="230" t="s">
        <v>127</v>
      </c>
      <c r="C189" s="17" t="str">
        <f>IFERROR(IF(A189="","",VLOOKUP($A$188,IF(LEN(A189)=2,U14GB,U14GA),VLOOKUP(LEFT(A189,1),club,6,FALSE),FALSE)),"No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IFERROR(IF(E189=".","",IF(E189&gt;Records!F22,"LR",IF(E189=Records!F22,"=LR","-"))),"???")</f>
        <v/>
      </c>
      <c r="J189" s="15" t="str">
        <f t="shared" ref="J189:Q202" si="59">IF($A189="","",IF(LEFT($A189,1)=J$12,$F189,""))</f>
        <v/>
      </c>
      <c r="K189" s="15" t="str">
        <f t="shared" si="59"/>
        <v/>
      </c>
      <c r="L189" s="15" t="str">
        <f t="shared" si="59"/>
        <v/>
      </c>
      <c r="M189" s="15" t="str">
        <f t="shared" si="59"/>
        <v/>
      </c>
      <c r="N189" s="15" t="str">
        <f t="shared" si="59"/>
        <v/>
      </c>
      <c r="O189" s="15" t="str">
        <f t="shared" si="59"/>
        <v/>
      </c>
      <c r="P189" s="15" t="str">
        <f t="shared" si="59"/>
        <v/>
      </c>
      <c r="Q189" s="15" t="str">
        <f t="shared" si="59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0">IF(A190="","",VLOOKUP($A$188,IF(LEN(A190)=2,U14GB,U14GA),VLOOKUP(LEFT(A190,1),club,6,FALSE),FALSE))</f>
        <v/>
      </c>
      <c r="D190" s="17" t="str">
        <f t="shared" si="48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9"/>
        <v/>
      </c>
      <c r="K190" s="15" t="str">
        <f t="shared" si="59"/>
        <v/>
      </c>
      <c r="L190" s="15" t="str">
        <f t="shared" si="59"/>
        <v/>
      </c>
      <c r="M190" s="15" t="str">
        <f t="shared" si="59"/>
        <v/>
      </c>
      <c r="N190" s="15" t="str">
        <f t="shared" si="59"/>
        <v/>
      </c>
      <c r="O190" s="15" t="str">
        <f t="shared" si="59"/>
        <v/>
      </c>
      <c r="P190" s="15" t="str">
        <f t="shared" si="59"/>
        <v/>
      </c>
      <c r="Q190" s="15" t="str">
        <f t="shared" si="59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0"/>
        <v/>
      </c>
      <c r="D191" s="17" t="str">
        <f t="shared" si="48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9"/>
        <v/>
      </c>
      <c r="K191" s="15" t="str">
        <f t="shared" si="59"/>
        <v/>
      </c>
      <c r="L191" s="15" t="str">
        <f t="shared" si="59"/>
        <v/>
      </c>
      <c r="M191" s="15" t="str">
        <f t="shared" si="59"/>
        <v/>
      </c>
      <c r="N191" s="15" t="str">
        <f t="shared" si="59"/>
        <v/>
      </c>
      <c r="O191" s="15" t="str">
        <f t="shared" si="59"/>
        <v/>
      </c>
      <c r="P191" s="15" t="str">
        <f t="shared" si="59"/>
        <v/>
      </c>
      <c r="Q191" s="15" t="str">
        <f t="shared" si="59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0"/>
        <v/>
      </c>
      <c r="D192" s="17" t="str">
        <f t="shared" si="48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9"/>
        <v/>
      </c>
      <c r="K192" s="15" t="str">
        <f t="shared" si="59"/>
        <v/>
      </c>
      <c r="L192" s="15" t="str">
        <f t="shared" si="59"/>
        <v/>
      </c>
      <c r="M192" s="15" t="str">
        <f t="shared" si="59"/>
        <v/>
      </c>
      <c r="N192" s="15" t="str">
        <f t="shared" si="59"/>
        <v/>
      </c>
      <c r="O192" s="15" t="str">
        <f t="shared" si="59"/>
        <v/>
      </c>
      <c r="P192" s="15" t="str">
        <f t="shared" si="59"/>
        <v/>
      </c>
      <c r="Q192" s="15" t="str">
        <f t="shared" si="59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0"/>
        <v/>
      </c>
      <c r="D193" s="17" t="str">
        <f t="shared" si="48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9"/>
        <v/>
      </c>
      <c r="K193" s="15" t="str">
        <f t="shared" si="59"/>
        <v/>
      </c>
      <c r="L193" s="15" t="str">
        <f t="shared" si="59"/>
        <v/>
      </c>
      <c r="M193" s="15" t="str">
        <f t="shared" si="59"/>
        <v/>
      </c>
      <c r="N193" s="15" t="str">
        <f t="shared" si="59"/>
        <v/>
      </c>
      <c r="O193" s="15" t="str">
        <f t="shared" si="59"/>
        <v/>
      </c>
      <c r="P193" s="15" t="str">
        <f t="shared" si="59"/>
        <v/>
      </c>
      <c r="Q193" s="15" t="str">
        <f t="shared" si="59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0"/>
        <v/>
      </c>
      <c r="D194" s="17" t="str">
        <f t="shared" si="48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9"/>
        <v/>
      </c>
      <c r="K194" s="15" t="str">
        <f t="shared" si="59"/>
        <v/>
      </c>
      <c r="L194" s="15" t="str">
        <f t="shared" si="59"/>
        <v/>
      </c>
      <c r="M194" s="15" t="str">
        <f t="shared" si="59"/>
        <v/>
      </c>
      <c r="N194" s="15" t="str">
        <f t="shared" si="59"/>
        <v/>
      </c>
      <c r="O194" s="15" t="str">
        <f t="shared" si="59"/>
        <v/>
      </c>
      <c r="P194" s="15" t="str">
        <f t="shared" si="59"/>
        <v/>
      </c>
      <c r="Q194" s="15" t="str">
        <f t="shared" si="59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0"/>
        <v/>
      </c>
      <c r="D195" s="17" t="str">
        <f t="shared" si="48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9"/>
        <v/>
      </c>
      <c r="K195" s="15" t="str">
        <f t="shared" si="59"/>
        <v/>
      </c>
      <c r="L195" s="15" t="str">
        <f t="shared" si="59"/>
        <v/>
      </c>
      <c r="M195" s="15" t="str">
        <f t="shared" si="59"/>
        <v/>
      </c>
      <c r="N195" s="15" t="str">
        <f t="shared" si="59"/>
        <v/>
      </c>
      <c r="O195" s="15" t="str">
        <f t="shared" si="59"/>
        <v/>
      </c>
      <c r="P195" s="15" t="str">
        <f t="shared" si="59"/>
        <v/>
      </c>
      <c r="Q195" s="15" t="str">
        <f t="shared" si="59"/>
        <v/>
      </c>
      <c r="R195" s="15">
        <f>SUM(Decsheets!$V$5:$V$12)-(SUM(J189:P195))</f>
        <v>28</v>
      </c>
      <c r="S195" s="9"/>
    </row>
    <row r="196" spans="1:19" x14ac:dyDescent="0.3">
      <c r="A196" s="23" t="s">
        <v>115</v>
      </c>
      <c r="B196" s="241"/>
      <c r="C196" s="20" t="s">
        <v>219</v>
      </c>
      <c r="D196" s="19"/>
      <c r="E196" s="18" t="s">
        <v>87</v>
      </c>
      <c r="F196" s="301"/>
      <c r="G196" s="9"/>
      <c r="H196" s="9"/>
      <c r="I196" s="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117</v>
      </c>
    </row>
    <row r="197" spans="1:19" x14ac:dyDescent="0.3">
      <c r="A197" s="16"/>
      <c r="B197" s="230" t="s">
        <v>127</v>
      </c>
      <c r="C197" s="17" t="str">
        <f t="shared" ref="C197:C203" si="61">IF(A197="","",VLOOKUP($A$196,IF(LEN(A197)=2,U14GB,U14GA),VLOOKUP(LEFT(A197,1),club,6,FALSE),FALSE))</f>
        <v/>
      </c>
      <c r="D197" s="17" t="str">
        <f t="shared" ref="D197:D203" si="62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IFERROR(IF(E197=".","",IF(E197&gt;Records!F22,"LR",IF(E197=Records!F22,"=LR","-"))),"???")</f>
        <v/>
      </c>
      <c r="J197" s="15" t="str">
        <f t="shared" si="59"/>
        <v/>
      </c>
      <c r="K197" s="15" t="str">
        <f t="shared" si="59"/>
        <v/>
      </c>
      <c r="L197" s="15" t="str">
        <f t="shared" si="59"/>
        <v/>
      </c>
      <c r="M197" s="15" t="str">
        <f t="shared" si="59"/>
        <v/>
      </c>
      <c r="N197" s="15" t="str">
        <f t="shared" si="59"/>
        <v/>
      </c>
      <c r="O197" s="15" t="str">
        <f t="shared" si="59"/>
        <v/>
      </c>
      <c r="P197" s="15" t="str">
        <f t="shared" si="59"/>
        <v/>
      </c>
      <c r="Q197" s="15" t="str">
        <f t="shared" si="59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1"/>
        <v/>
      </c>
      <c r="D198" s="17" t="str">
        <f t="shared" si="62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9"/>
        <v/>
      </c>
      <c r="K198" s="15" t="str">
        <f t="shared" si="59"/>
        <v/>
      </c>
      <c r="L198" s="15" t="str">
        <f t="shared" si="59"/>
        <v/>
      </c>
      <c r="M198" s="15" t="str">
        <f t="shared" si="59"/>
        <v/>
      </c>
      <c r="N198" s="15" t="str">
        <f t="shared" si="59"/>
        <v/>
      </c>
      <c r="O198" s="15" t="str">
        <f t="shared" si="59"/>
        <v/>
      </c>
      <c r="P198" s="15" t="str">
        <f t="shared" si="59"/>
        <v/>
      </c>
      <c r="Q198" s="15" t="str">
        <f t="shared" si="59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1"/>
        <v/>
      </c>
      <c r="D199" s="17" t="str">
        <f t="shared" si="62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9"/>
        <v/>
      </c>
      <c r="K199" s="15" t="str">
        <f t="shared" si="59"/>
        <v/>
      </c>
      <c r="L199" s="15" t="str">
        <f t="shared" si="59"/>
        <v/>
      </c>
      <c r="M199" s="15" t="str">
        <f t="shared" si="59"/>
        <v/>
      </c>
      <c r="N199" s="15" t="str">
        <f t="shared" si="59"/>
        <v/>
      </c>
      <c r="O199" s="15" t="str">
        <f t="shared" si="59"/>
        <v/>
      </c>
      <c r="P199" s="15" t="str">
        <f t="shared" si="59"/>
        <v/>
      </c>
      <c r="Q199" s="15" t="str">
        <f t="shared" si="59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1"/>
        <v/>
      </c>
      <c r="D200" s="17" t="str">
        <f t="shared" si="62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9"/>
        <v/>
      </c>
      <c r="K200" s="15" t="str">
        <f t="shared" si="59"/>
        <v/>
      </c>
      <c r="L200" s="15" t="str">
        <f t="shared" si="59"/>
        <v/>
      </c>
      <c r="M200" s="15" t="str">
        <f t="shared" si="59"/>
        <v/>
      </c>
      <c r="N200" s="15" t="str">
        <f t="shared" si="59"/>
        <v/>
      </c>
      <c r="O200" s="15" t="str">
        <f t="shared" si="59"/>
        <v/>
      </c>
      <c r="P200" s="15" t="str">
        <f t="shared" si="59"/>
        <v/>
      </c>
      <c r="Q200" s="15" t="str">
        <f t="shared" si="59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1"/>
        <v/>
      </c>
      <c r="D201" s="17" t="str">
        <f t="shared" si="62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9"/>
        <v/>
      </c>
      <c r="K201" s="15" t="str">
        <f t="shared" si="59"/>
        <v/>
      </c>
      <c r="L201" s="15" t="str">
        <f t="shared" si="59"/>
        <v/>
      </c>
      <c r="M201" s="15" t="str">
        <f t="shared" si="59"/>
        <v/>
      </c>
      <c r="N201" s="15" t="str">
        <f t="shared" si="59"/>
        <v/>
      </c>
      <c r="O201" s="15" t="str">
        <f t="shared" si="59"/>
        <v/>
      </c>
      <c r="P201" s="15" t="str">
        <f t="shared" si="59"/>
        <v/>
      </c>
      <c r="Q201" s="15" t="str">
        <f t="shared" si="59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1"/>
        <v/>
      </c>
      <c r="D202" s="17" t="str">
        <f t="shared" si="62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9"/>
        <v/>
      </c>
      <c r="K202" s="15" t="str">
        <f t="shared" si="59"/>
        <v/>
      </c>
      <c r="L202" s="15" t="str">
        <f t="shared" si="59"/>
        <v/>
      </c>
      <c r="M202" s="15" t="str">
        <f t="shared" si="59"/>
        <v/>
      </c>
      <c r="N202" s="15" t="str">
        <f t="shared" si="59"/>
        <v/>
      </c>
      <c r="O202" s="15" t="str">
        <f t="shared" si="59"/>
        <v/>
      </c>
      <c r="P202" s="15" t="str">
        <f t="shared" si="59"/>
        <v/>
      </c>
      <c r="Q202" s="15" t="str">
        <f t="shared" si="59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1"/>
        <v/>
      </c>
      <c r="D203" s="17" t="str">
        <f t="shared" si="62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ref="J203:Q203" si="63">IF($A203="","",IF(LEFT($A203,1)=J$12,$F203,""))</f>
        <v/>
      </c>
      <c r="K203" s="15" t="str">
        <f t="shared" si="63"/>
        <v/>
      </c>
      <c r="L203" s="15" t="str">
        <f t="shared" si="63"/>
        <v/>
      </c>
      <c r="M203" s="15" t="str">
        <f t="shared" si="63"/>
        <v/>
      </c>
      <c r="N203" s="15" t="str">
        <f t="shared" si="63"/>
        <v/>
      </c>
      <c r="O203" s="15" t="str">
        <f t="shared" si="63"/>
        <v/>
      </c>
      <c r="P203" s="15" t="str">
        <f t="shared" si="63"/>
        <v/>
      </c>
      <c r="Q203" s="15" t="str">
        <f t="shared" si="63"/>
        <v/>
      </c>
      <c r="R203" s="15">
        <f>SUM(Decsheets!$V$5:$V$12)-(SUM(J197:P203))</f>
        <v>28</v>
      </c>
      <c r="S203" s="9"/>
    </row>
    <row r="204" spans="1:19" x14ac:dyDescent="0.3">
      <c r="A204" s="23" t="s">
        <v>118</v>
      </c>
      <c r="B204" s="241"/>
      <c r="C204" s="20" t="s">
        <v>398</v>
      </c>
      <c r="D204" s="303" t="s">
        <v>426</v>
      </c>
      <c r="E204" s="18" t="s">
        <v>87</v>
      </c>
      <c r="F204" s="301"/>
      <c r="G204" s="9"/>
      <c r="H204" s="9"/>
      <c r="I204" s="22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118</v>
      </c>
    </row>
    <row r="205" spans="1:19" x14ac:dyDescent="0.3">
      <c r="A205" s="16"/>
      <c r="B205" s="230" t="s">
        <v>127</v>
      </c>
      <c r="C205" s="17" t="str">
        <f>IFERROR(IF(A205="","",VLOOKUP($A$204,IF(LEN(A205)=2,U14GB,U14GA),VLOOKUP(LEFT(A205,1),club,6,FALSE),FALSE)),"No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IFERROR(IF(E205=".","",IF(E205&lt;Records!F24,"LR",IF(E205=Records!F24,"=LR","-"))),"???")</f>
        <v/>
      </c>
      <c r="J205" s="15" t="str">
        <f t="shared" ref="J205:Q211" si="64">IF($A205="","",IF(LEFT($A205,1)=J$12,$F205,""))</f>
        <v/>
      </c>
      <c r="K205" s="15" t="str">
        <f t="shared" si="64"/>
        <v/>
      </c>
      <c r="L205" s="15" t="str">
        <f t="shared" si="64"/>
        <v/>
      </c>
      <c r="M205" s="15" t="str">
        <f t="shared" si="64"/>
        <v/>
      </c>
      <c r="N205" s="15" t="str">
        <f t="shared" si="64"/>
        <v/>
      </c>
      <c r="O205" s="15" t="str">
        <f t="shared" si="64"/>
        <v/>
      </c>
      <c r="P205" s="15" t="str">
        <f t="shared" si="64"/>
        <v/>
      </c>
      <c r="Q205" s="15" t="str">
        <f t="shared" si="64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5">IF(A206="","",VLOOKUP($A$204,IF(LEN(A206)=2,U14GB,U14GA),VLOOKUP(LEFT(A206,1),club,6,FALSE),FALSE))</f>
        <v/>
      </c>
      <c r="D206" s="17" t="str">
        <f t="shared" ref="D206:D211" si="66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64"/>
        <v/>
      </c>
      <c r="K206" s="15" t="str">
        <f t="shared" si="64"/>
        <v/>
      </c>
      <c r="L206" s="15" t="str">
        <f t="shared" si="64"/>
        <v/>
      </c>
      <c r="M206" s="15" t="str">
        <f t="shared" si="64"/>
        <v/>
      </c>
      <c r="N206" s="15" t="str">
        <f t="shared" si="64"/>
        <v/>
      </c>
      <c r="O206" s="15" t="str">
        <f t="shared" si="64"/>
        <v/>
      </c>
      <c r="P206" s="15" t="str">
        <f t="shared" si="64"/>
        <v/>
      </c>
      <c r="Q206" s="15" t="str">
        <f t="shared" si="64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5"/>
        <v/>
      </c>
      <c r="D207" s="17" t="str">
        <f t="shared" si="66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64"/>
        <v/>
      </c>
      <c r="K207" s="15" t="str">
        <f t="shared" si="64"/>
        <v/>
      </c>
      <c r="L207" s="15" t="str">
        <f t="shared" si="64"/>
        <v/>
      </c>
      <c r="M207" s="15" t="str">
        <f t="shared" si="64"/>
        <v/>
      </c>
      <c r="N207" s="15" t="str">
        <f t="shared" si="64"/>
        <v/>
      </c>
      <c r="O207" s="15" t="str">
        <f t="shared" si="64"/>
        <v/>
      </c>
      <c r="P207" s="15" t="str">
        <f t="shared" si="64"/>
        <v/>
      </c>
      <c r="Q207" s="15" t="str">
        <f t="shared" si="64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5"/>
        <v/>
      </c>
      <c r="D208" s="17" t="str">
        <f t="shared" si="66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64"/>
        <v/>
      </c>
      <c r="K208" s="15" t="str">
        <f t="shared" si="64"/>
        <v/>
      </c>
      <c r="L208" s="15" t="str">
        <f t="shared" si="64"/>
        <v/>
      </c>
      <c r="M208" s="15" t="str">
        <f t="shared" si="64"/>
        <v/>
      </c>
      <c r="N208" s="15" t="str">
        <f t="shared" si="64"/>
        <v/>
      </c>
      <c r="O208" s="15" t="str">
        <f t="shared" si="64"/>
        <v/>
      </c>
      <c r="P208" s="15" t="str">
        <f t="shared" si="64"/>
        <v/>
      </c>
      <c r="Q208" s="15" t="str">
        <f t="shared" si="64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5"/>
        <v/>
      </c>
      <c r="D209" s="17" t="str">
        <f t="shared" si="66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64"/>
        <v/>
      </c>
      <c r="K209" s="15" t="str">
        <f t="shared" si="64"/>
        <v/>
      </c>
      <c r="L209" s="15" t="str">
        <f t="shared" si="64"/>
        <v/>
      </c>
      <c r="M209" s="15" t="str">
        <f t="shared" si="64"/>
        <v/>
      </c>
      <c r="N209" s="15" t="str">
        <f t="shared" si="64"/>
        <v/>
      </c>
      <c r="O209" s="15" t="str">
        <f t="shared" si="64"/>
        <v/>
      </c>
      <c r="P209" s="15" t="str">
        <f t="shared" si="64"/>
        <v/>
      </c>
      <c r="Q209" s="15" t="str">
        <f t="shared" si="64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5"/>
        <v/>
      </c>
      <c r="D210" s="17" t="str">
        <f t="shared" si="66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64"/>
        <v/>
      </c>
      <c r="K210" s="15" t="str">
        <f t="shared" si="64"/>
        <v/>
      </c>
      <c r="L210" s="15" t="str">
        <f t="shared" si="64"/>
        <v/>
      </c>
      <c r="M210" s="15" t="str">
        <f t="shared" si="64"/>
        <v/>
      </c>
      <c r="N210" s="15" t="str">
        <f t="shared" si="64"/>
        <v/>
      </c>
      <c r="O210" s="15" t="str">
        <f t="shared" si="64"/>
        <v/>
      </c>
      <c r="P210" s="15" t="str">
        <f t="shared" si="64"/>
        <v/>
      </c>
      <c r="Q210" s="15" t="str">
        <f t="shared" si="64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5"/>
        <v/>
      </c>
      <c r="D211" s="17" t="str">
        <f t="shared" si="66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64"/>
        <v/>
      </c>
      <c r="K211" s="15" t="str">
        <f t="shared" si="64"/>
        <v/>
      </c>
      <c r="L211" s="15" t="str">
        <f t="shared" si="64"/>
        <v/>
      </c>
      <c r="M211" s="15" t="str">
        <f t="shared" si="64"/>
        <v/>
      </c>
      <c r="N211" s="15" t="str">
        <f t="shared" si="64"/>
        <v/>
      </c>
      <c r="O211" s="15" t="str">
        <f t="shared" si="64"/>
        <v/>
      </c>
      <c r="P211" s="15" t="str">
        <f t="shared" si="64"/>
        <v/>
      </c>
      <c r="Q211" s="15" t="str">
        <f t="shared" si="64"/>
        <v/>
      </c>
      <c r="R211" s="15">
        <f>SUM(Decsheets!$V$5:$V$12)-(SUM(J205:P211))</f>
        <v>28</v>
      </c>
      <c r="S211" s="9"/>
    </row>
  </sheetData>
  <sheetProtection algorithmName="SHA-512" hashValue="tSZLucBSvxY2Whac5n8w9pA2Ht2bw2/sxbswTtWgd2L2BwoKq5h1LkIjuk1e7I1ZwHSGaD2QP2AN9ArMapkKjw==" saltValue="1X/c/vly3z8H2kz2CIqxcQ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>
    <oddHeader>&amp;RUnder 13 Girls Page &amp;P of &amp;N</oddHeader>
  </headerFooter>
  <rowBreaks count="1" manualBreakCount="1">
    <brk id="56" min="22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33"/>
  </sheetPr>
  <dimension ref="A1:AC235"/>
  <sheetViews>
    <sheetView topLeftCell="A63"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4.218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1" width="3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ht="18" x14ac:dyDescent="0.35">
      <c r="A1" s="333" t="s">
        <v>224</v>
      </c>
      <c r="B1" s="333"/>
      <c r="C1" s="333"/>
      <c r="D1" s="333"/>
      <c r="E1" s="105"/>
      <c r="F1" s="305"/>
      <c r="G1" s="48"/>
      <c r="H1" s="48"/>
      <c r="I1" s="51"/>
      <c r="J1" s="51">
        <f>Overallresults!I38</f>
        <v>0</v>
      </c>
      <c r="K1" s="51"/>
      <c r="L1" s="51"/>
      <c r="M1" s="51"/>
      <c r="N1" s="51"/>
      <c r="O1" s="51"/>
      <c r="P1" s="330" t="str">
        <f>Overallresults!L38</f>
        <v>-</v>
      </c>
      <c r="Q1" s="330"/>
      <c r="R1" s="330"/>
      <c r="W1" s="333"/>
      <c r="X1" s="333"/>
      <c r="Y1" s="333"/>
      <c r="Z1" s="333"/>
      <c r="AA1" s="333"/>
      <c r="AB1" s="333"/>
      <c r="AC1" s="107"/>
    </row>
    <row r="2" spans="1:29" ht="15" customHeight="1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ht="15" customHeight="1" x14ac:dyDescent="0.3">
      <c r="A3" s="23"/>
      <c r="B3" s="110" t="s">
        <v>127</v>
      </c>
      <c r="C3" s="292" t="str">
        <f>Decsheets!T5</f>
        <v>-</v>
      </c>
      <c r="D3" s="295">
        <f>SUM(J13:J235)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ht="15" customHeight="1" x14ac:dyDescent="0.3">
      <c r="A4" s="23"/>
      <c r="B4" s="110" t="s">
        <v>128</v>
      </c>
      <c r="C4" s="293" t="str">
        <f>Decsheets!T6</f>
        <v>-</v>
      </c>
      <c r="D4" s="296">
        <f>SUM(K13:K235)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 t="str">
        <f>$E20</f>
        <v>.</v>
      </c>
    </row>
    <row r="5" spans="1:29" ht="15" customHeight="1" x14ac:dyDescent="0.3">
      <c r="A5" s="23"/>
      <c r="B5" s="110" t="s">
        <v>129</v>
      </c>
      <c r="C5" s="293" t="str">
        <f>Decsheets!T7</f>
        <v>-</v>
      </c>
      <c r="D5" s="296">
        <f>SUM(L13:L235)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 t="str">
        <f>$E21</f>
        <v>.</v>
      </c>
    </row>
    <row r="6" spans="1:29" ht="15" customHeight="1" x14ac:dyDescent="0.3">
      <c r="A6" s="23"/>
      <c r="B6" s="110" t="s">
        <v>77</v>
      </c>
      <c r="C6" s="293" t="str">
        <f>Decsheets!T8</f>
        <v>-</v>
      </c>
      <c r="D6" s="296">
        <f>SUM(M13:M235)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 t="str">
        <f t="shared" ref="AC6:AC11" si="0">$E22</f>
        <v>.</v>
      </c>
    </row>
    <row r="7" spans="1:29" x14ac:dyDescent="0.3">
      <c r="A7" s="23"/>
      <c r="B7" s="110" t="s">
        <v>78</v>
      </c>
      <c r="C7" s="293" t="str">
        <f>Decsheets!T9</f>
        <v>-</v>
      </c>
      <c r="D7" s="296">
        <f>SUM(N13:N235)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 t="str">
        <f t="shared" si="0"/>
        <v>.</v>
      </c>
    </row>
    <row r="8" spans="1:29" x14ac:dyDescent="0.3">
      <c r="A8" s="23"/>
      <c r="B8" s="110" t="s">
        <v>79</v>
      </c>
      <c r="C8" s="293" t="str">
        <f>Decsheets!T10</f>
        <v>-</v>
      </c>
      <c r="D8" s="296">
        <f>SUM(O13:O235)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 t="str">
        <f t="shared" si="0"/>
        <v>.</v>
      </c>
    </row>
    <row r="9" spans="1:29" x14ac:dyDescent="0.3">
      <c r="A9" s="23"/>
      <c r="B9" s="110" t="s">
        <v>80</v>
      </c>
      <c r="C9" s="293" t="str">
        <f>Decsheets!T11</f>
        <v>-</v>
      </c>
      <c r="D9" s="296">
        <f>SUM(P13:P235)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 t="str">
        <f t="shared" si="0"/>
        <v>.</v>
      </c>
    </row>
    <row r="10" spans="1:29" ht="15" customHeight="1" x14ac:dyDescent="0.3">
      <c r="A10" s="23"/>
      <c r="C10" s="294" t="s">
        <v>81</v>
      </c>
      <c r="D10" s="299">
        <f>SUM(R13:R235)-56</f>
        <v>728</v>
      </c>
      <c r="F10" s="301"/>
      <c r="G10" s="9"/>
      <c r="H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 t="str">
        <f t="shared" si="0"/>
        <v>.</v>
      </c>
    </row>
    <row r="11" spans="1:29" ht="18.75" customHeight="1" x14ac:dyDescent="0.3">
      <c r="A11" s="99" t="s">
        <v>83</v>
      </c>
      <c r="B11" s="241"/>
      <c r="C11" s="11"/>
      <c r="D11" s="11"/>
      <c r="E11" s="100" t="s">
        <v>84</v>
      </c>
      <c r="F11" s="301"/>
      <c r="G11" s="9"/>
      <c r="H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 t="str">
        <f t="shared" si="0"/>
        <v>.</v>
      </c>
    </row>
    <row r="12" spans="1:29" x14ac:dyDescent="0.3">
      <c r="A12" s="12" t="s">
        <v>85</v>
      </c>
      <c r="B12" s="241"/>
      <c r="C12" s="13" t="s">
        <v>225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IFERROR(IF(A13="","",VLOOKUP($A$12,IF(LEN(A13)=2,U16GB,U16GA),VLOOKUP(LEFT(A13,1),club,6,FALSE),FALSE)),"No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IFERROR(IF(E13=".","",IF(E13&lt;Records!G3,"LR",IF(E13=Records!G3,"=LR","-"))),"???")</f>
        <v/>
      </c>
      <c r="J13" s="15" t="str">
        <f t="shared" ref="J13:Q19" si="1">IF($A13="","",IF(LEFT($A13,1)=J$12,$F13,""))</f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 t="str">
        <f>$E36</f>
        <v>.</v>
      </c>
    </row>
    <row r="14" spans="1:29" x14ac:dyDescent="0.3">
      <c r="A14" s="16"/>
      <c r="B14" s="230" t="s">
        <v>128</v>
      </c>
      <c r="C14" s="17" t="str">
        <f t="shared" ref="C14:C19" si="2">IF(A14="","",VLOOKUP($A$12,IF(LEN(A14)=2,U16GB,U16GA),VLOOKUP(LEFT(A14,1),club,6,FALSE),FALSE))</f>
        <v/>
      </c>
      <c r="D14" s="17" t="str">
        <f t="shared" ref="D14:D75" si="3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/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/>
      <c r="S14" s="9"/>
      <c r="W14" s="106"/>
      <c r="X14" s="106"/>
      <c r="Y14" s="124"/>
      <c r="Z14" s="106"/>
      <c r="AA14" s="106"/>
      <c r="AB14" s="106"/>
      <c r="AC14" s="124" t="str">
        <f>$E37</f>
        <v>.</v>
      </c>
    </row>
    <row r="15" spans="1:29" x14ac:dyDescent="0.3">
      <c r="A15" s="16"/>
      <c r="B15" s="230" t="s">
        <v>129</v>
      </c>
      <c r="C15" s="17" t="str">
        <f t="shared" si="2"/>
        <v/>
      </c>
      <c r="D15" s="17" t="str">
        <f t="shared" si="3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/>
      </c>
      <c r="N15" s="15" t="str">
        <f t="shared" si="1"/>
        <v/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/>
      <c r="S15" s="9"/>
      <c r="W15" s="106"/>
      <c r="X15" s="106"/>
      <c r="Y15" s="124"/>
      <c r="Z15" s="106"/>
      <c r="AA15" s="106"/>
      <c r="AB15" s="106"/>
      <c r="AC15" s="124" t="str">
        <f t="shared" ref="AC15:AC20" si="4">$E38</f>
        <v>.</v>
      </c>
    </row>
    <row r="16" spans="1:29" x14ac:dyDescent="0.3">
      <c r="A16" s="16"/>
      <c r="B16" s="230" t="s">
        <v>77</v>
      </c>
      <c r="C16" s="17" t="str">
        <f t="shared" si="2"/>
        <v/>
      </c>
      <c r="D16" s="17" t="str">
        <f t="shared" si="3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/>
      <c r="S16" s="9"/>
      <c r="W16" s="106"/>
      <c r="X16" s="106"/>
      <c r="Y16" s="124"/>
      <c r="Z16" s="106"/>
      <c r="AA16" s="106"/>
      <c r="AB16" s="106"/>
      <c r="AC16" s="124" t="str">
        <f t="shared" si="4"/>
        <v>.</v>
      </c>
    </row>
    <row r="17" spans="1:29" x14ac:dyDescent="0.3">
      <c r="A17" s="16"/>
      <c r="B17" s="230" t="s">
        <v>78</v>
      </c>
      <c r="C17" s="17" t="str">
        <f t="shared" si="2"/>
        <v/>
      </c>
      <c r="D17" s="17" t="str">
        <f t="shared" si="3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/>
      <c r="S17" s="9"/>
      <c r="W17" s="106"/>
      <c r="X17" s="106"/>
      <c r="Y17" s="124"/>
      <c r="Z17" s="106"/>
      <c r="AA17" s="106"/>
      <c r="AB17" s="106"/>
      <c r="AC17" s="124" t="str">
        <f t="shared" si="4"/>
        <v>.</v>
      </c>
    </row>
    <row r="18" spans="1:29" x14ac:dyDescent="0.3">
      <c r="A18" s="16"/>
      <c r="B18" s="230" t="s">
        <v>79</v>
      </c>
      <c r="C18" s="17" t="str">
        <f t="shared" si="2"/>
        <v/>
      </c>
      <c r="D18" s="17" t="str">
        <f t="shared" si="3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/>
      <c r="S18" s="9"/>
      <c r="W18" s="106"/>
      <c r="X18" s="106"/>
      <c r="Y18" s="124"/>
      <c r="Z18" s="106"/>
      <c r="AA18" s="106"/>
      <c r="AB18" s="106"/>
      <c r="AC18" s="124" t="str">
        <f t="shared" si="4"/>
        <v>.</v>
      </c>
    </row>
    <row r="19" spans="1:29" x14ac:dyDescent="0.3">
      <c r="A19" s="16"/>
      <c r="B19" s="230" t="s">
        <v>80</v>
      </c>
      <c r="C19" s="17" t="str">
        <f t="shared" si="2"/>
        <v/>
      </c>
      <c r="D19" s="17" t="str">
        <f t="shared" si="3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/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>
        <f>SUM(Decsheets!$V$5:$V$13)-(SUM(J13:P19))</f>
        <v>28</v>
      </c>
      <c r="S19" s="9"/>
      <c r="W19" s="106"/>
      <c r="X19" s="106"/>
      <c r="Y19" s="124"/>
      <c r="Z19" s="106"/>
      <c r="AA19" s="106"/>
      <c r="AB19" s="106"/>
      <c r="AC19" s="124" t="str">
        <f t="shared" si="4"/>
        <v>.</v>
      </c>
    </row>
    <row r="20" spans="1:29" x14ac:dyDescent="0.3">
      <c r="A20" s="12" t="s">
        <v>85</v>
      </c>
      <c r="B20" s="241"/>
      <c r="C20" s="20" t="s">
        <v>226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 t="str">
        <f t="shared" si="4"/>
        <v>.</v>
      </c>
    </row>
    <row r="21" spans="1:29" x14ac:dyDescent="0.3">
      <c r="A21" s="16"/>
      <c r="B21" s="230" t="s">
        <v>127</v>
      </c>
      <c r="C21" s="17" t="str">
        <f t="shared" ref="C21:C27" si="5">IF(A21="","",VLOOKUP($A$20,IF(LEN(A21)=2,U16GB,U16GA),VLOOKUP(LEFT(A21,1),club,6,FALSE),FALSE))</f>
        <v/>
      </c>
      <c r="D21" s="17" t="str">
        <f t="shared" si="3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IFERROR(IF(E21=".","",IF(E21&lt;Records!G3,"LR",IF(E21=Records!G3,"=LR","-"))),"???")</f>
        <v/>
      </c>
      <c r="J21" s="15" t="str">
        <f>IF($A21="","",IF(LEFT($A21,1)=J$12,$F21,""))</f>
        <v/>
      </c>
      <c r="K21" s="15" t="str">
        <f t="shared" ref="K21:Q34" si="6">IF($A21="","",IF(LEFT($A21,1)=K$12,$F21,""))</f>
        <v/>
      </c>
      <c r="L21" s="15" t="str">
        <f t="shared" si="6"/>
        <v/>
      </c>
      <c r="M21" s="15" t="str">
        <f t="shared" si="6"/>
        <v/>
      </c>
      <c r="N21" s="15" t="str">
        <f t="shared" si="6"/>
        <v/>
      </c>
      <c r="O21" s="15" t="str">
        <f t="shared" si="6"/>
        <v/>
      </c>
      <c r="P21" s="15" t="str">
        <f t="shared" si="6"/>
        <v/>
      </c>
      <c r="Q21" s="15" t="str">
        <f t="shared" si="6"/>
        <v/>
      </c>
      <c r="R21" s="15"/>
      <c r="S21" s="9"/>
      <c r="W21" s="106"/>
      <c r="X21" s="106"/>
      <c r="Y21" s="124"/>
      <c r="Z21" s="106"/>
      <c r="AA21" s="106"/>
      <c r="AB21" s="106"/>
      <c r="AC21" s="124"/>
    </row>
    <row r="22" spans="1:29" x14ac:dyDescent="0.3">
      <c r="A22" s="16"/>
      <c r="B22" s="230" t="s">
        <v>128</v>
      </c>
      <c r="C22" s="17" t="str">
        <f t="shared" si="5"/>
        <v/>
      </c>
      <c r="D22" s="17" t="str">
        <f t="shared" si="3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7">IF($A22="","",IF(LEFT($A22,1)=J$12,$F22,""))</f>
        <v/>
      </c>
      <c r="K22" s="15" t="str">
        <f t="shared" si="6"/>
        <v/>
      </c>
      <c r="L22" s="15" t="str">
        <f t="shared" si="6"/>
        <v/>
      </c>
      <c r="M22" s="15" t="str">
        <f t="shared" si="6"/>
        <v/>
      </c>
      <c r="N22" s="15" t="str">
        <f t="shared" si="6"/>
        <v/>
      </c>
      <c r="O22" s="15" t="str">
        <f t="shared" si="6"/>
        <v/>
      </c>
      <c r="P22" s="15" t="str">
        <f t="shared" si="6"/>
        <v/>
      </c>
      <c r="Q22" s="15" t="str">
        <f t="shared" si="6"/>
        <v/>
      </c>
      <c r="R22" s="15"/>
      <c r="S22" s="9"/>
      <c r="W22" s="106"/>
      <c r="X22" s="106"/>
      <c r="Y22" s="124"/>
      <c r="Z22" s="106"/>
      <c r="AA22" s="106"/>
      <c r="AB22" s="106"/>
      <c r="AC22" s="124"/>
    </row>
    <row r="23" spans="1:29" x14ac:dyDescent="0.3">
      <c r="A23" s="16"/>
      <c r="B23" s="230" t="s">
        <v>129</v>
      </c>
      <c r="C23" s="17" t="str">
        <f t="shared" si="5"/>
        <v/>
      </c>
      <c r="D23" s="17" t="str">
        <f t="shared" si="3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7"/>
        <v/>
      </c>
      <c r="K23" s="15" t="str">
        <f t="shared" si="6"/>
        <v/>
      </c>
      <c r="L23" s="15" t="str">
        <f t="shared" si="6"/>
        <v/>
      </c>
      <c r="M23" s="15" t="str">
        <f t="shared" si="6"/>
        <v/>
      </c>
      <c r="N23" s="15" t="str">
        <f t="shared" si="6"/>
        <v/>
      </c>
      <c r="O23" s="15" t="str">
        <f t="shared" si="6"/>
        <v/>
      </c>
      <c r="P23" s="15" t="str">
        <f t="shared" si="6"/>
        <v/>
      </c>
      <c r="Q23" s="15" t="str">
        <f t="shared" si="6"/>
        <v/>
      </c>
      <c r="R23" s="15"/>
      <c r="S23" s="9"/>
      <c r="W23" s="106"/>
      <c r="X23" s="106"/>
      <c r="Y23" s="124"/>
      <c r="Z23" s="106"/>
      <c r="AA23" s="106"/>
      <c r="AB23" s="106"/>
      <c r="AC23" s="124" t="str">
        <f>$E53</f>
        <v>.</v>
      </c>
    </row>
    <row r="24" spans="1:29" x14ac:dyDescent="0.3">
      <c r="A24" s="16"/>
      <c r="B24" s="230" t="s">
        <v>77</v>
      </c>
      <c r="C24" s="17" t="str">
        <f t="shared" si="5"/>
        <v/>
      </c>
      <c r="D24" s="17" t="str">
        <f t="shared" si="3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7"/>
        <v/>
      </c>
      <c r="K24" s="15" t="str">
        <f t="shared" si="6"/>
        <v/>
      </c>
      <c r="L24" s="15" t="str">
        <f t="shared" si="6"/>
        <v/>
      </c>
      <c r="M24" s="15" t="str">
        <f t="shared" si="6"/>
        <v/>
      </c>
      <c r="N24" s="15" t="str">
        <f t="shared" si="6"/>
        <v/>
      </c>
      <c r="O24" s="15" t="str">
        <f t="shared" si="6"/>
        <v/>
      </c>
      <c r="P24" s="15" t="str">
        <f t="shared" si="6"/>
        <v/>
      </c>
      <c r="Q24" s="15" t="str">
        <f t="shared" si="6"/>
        <v/>
      </c>
      <c r="R24" s="15"/>
      <c r="S24" s="9"/>
      <c r="W24" s="106"/>
      <c r="X24" s="106"/>
      <c r="Y24" s="124"/>
      <c r="Z24" s="106"/>
      <c r="AA24" s="106"/>
      <c r="AB24" s="106"/>
      <c r="AC24" s="124" t="str">
        <f t="shared" ref="AC24:AC29" si="8">$E54</f>
        <v>.</v>
      </c>
    </row>
    <row r="25" spans="1:29" x14ac:dyDescent="0.3">
      <c r="A25" s="16"/>
      <c r="B25" s="230" t="s">
        <v>78</v>
      </c>
      <c r="C25" s="17" t="str">
        <f t="shared" si="5"/>
        <v/>
      </c>
      <c r="D25" s="17" t="str">
        <f t="shared" si="3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7"/>
        <v/>
      </c>
      <c r="K25" s="15" t="str">
        <f t="shared" si="6"/>
        <v/>
      </c>
      <c r="L25" s="15" t="str">
        <f t="shared" si="6"/>
        <v/>
      </c>
      <c r="M25" s="15" t="str">
        <f t="shared" si="6"/>
        <v/>
      </c>
      <c r="N25" s="15" t="str">
        <f t="shared" si="6"/>
        <v/>
      </c>
      <c r="O25" s="15" t="str">
        <f t="shared" si="6"/>
        <v/>
      </c>
      <c r="P25" s="15" t="str">
        <f t="shared" si="6"/>
        <v/>
      </c>
      <c r="Q25" s="15" t="str">
        <f t="shared" si="6"/>
        <v/>
      </c>
      <c r="R25" s="15"/>
      <c r="S25" s="9"/>
      <c r="W25" s="106"/>
      <c r="X25" s="106"/>
      <c r="Y25" s="124"/>
      <c r="Z25" s="106"/>
      <c r="AA25" s="106"/>
      <c r="AB25" s="106"/>
      <c r="AC25" s="124" t="str">
        <f t="shared" si="8"/>
        <v>.</v>
      </c>
    </row>
    <row r="26" spans="1:29" x14ac:dyDescent="0.3">
      <c r="A26" s="16"/>
      <c r="B26" s="230" t="s">
        <v>79</v>
      </c>
      <c r="C26" s="17" t="str">
        <f t="shared" si="5"/>
        <v/>
      </c>
      <c r="D26" s="17" t="str">
        <f t="shared" si="3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7"/>
        <v/>
      </c>
      <c r="K26" s="15" t="str">
        <f t="shared" si="6"/>
        <v/>
      </c>
      <c r="L26" s="15" t="str">
        <f t="shared" si="6"/>
        <v/>
      </c>
      <c r="M26" s="15" t="str">
        <f t="shared" si="6"/>
        <v/>
      </c>
      <c r="N26" s="15" t="str">
        <f t="shared" si="6"/>
        <v/>
      </c>
      <c r="O26" s="15" t="str">
        <f t="shared" si="6"/>
        <v/>
      </c>
      <c r="P26" s="15" t="str">
        <f t="shared" si="6"/>
        <v/>
      </c>
      <c r="Q26" s="15" t="str">
        <f t="shared" si="6"/>
        <v/>
      </c>
      <c r="R26" s="15"/>
      <c r="S26" s="9"/>
      <c r="W26" s="106"/>
      <c r="X26" s="106"/>
      <c r="Y26" s="124"/>
      <c r="Z26" s="106"/>
      <c r="AA26" s="106"/>
      <c r="AB26" s="106"/>
      <c r="AC26" s="124" t="str">
        <f t="shared" si="8"/>
        <v>.</v>
      </c>
    </row>
    <row r="27" spans="1:29" x14ac:dyDescent="0.3">
      <c r="A27" s="16"/>
      <c r="B27" s="230" t="s">
        <v>80</v>
      </c>
      <c r="C27" s="17" t="str">
        <f t="shared" si="5"/>
        <v/>
      </c>
      <c r="D27" s="17" t="str">
        <f t="shared" si="3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7"/>
        <v/>
      </c>
      <c r="K27" s="15" t="str">
        <f t="shared" si="6"/>
        <v/>
      </c>
      <c r="L27" s="15" t="str">
        <f t="shared" si="6"/>
        <v/>
      </c>
      <c r="M27" s="15" t="str">
        <f t="shared" si="6"/>
        <v/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6"/>
        <v/>
      </c>
      <c r="R27" s="15">
        <f>SUM(Decsheets!$V$5:$V$13)-(SUM(J21:Q27))</f>
        <v>28</v>
      </c>
      <c r="S27" s="9"/>
      <c r="W27" s="106"/>
      <c r="X27" s="106"/>
      <c r="Y27" s="124"/>
      <c r="Z27" s="106"/>
      <c r="AA27" s="106"/>
      <c r="AB27" s="106"/>
      <c r="AC27" s="124" t="str">
        <f t="shared" si="8"/>
        <v>.</v>
      </c>
    </row>
    <row r="28" spans="1:29" x14ac:dyDescent="0.3">
      <c r="A28" s="12" t="s">
        <v>90</v>
      </c>
      <c r="B28" s="241"/>
      <c r="C28" s="21" t="s">
        <v>227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4"/>
      <c r="Z28" s="106"/>
      <c r="AA28" s="106"/>
      <c r="AB28" s="106"/>
      <c r="AC28" s="124" t="str">
        <f t="shared" si="8"/>
        <v>.</v>
      </c>
    </row>
    <row r="29" spans="1:29" x14ac:dyDescent="0.3">
      <c r="A29" s="16"/>
      <c r="B29" s="230" t="s">
        <v>127</v>
      </c>
      <c r="C29" s="17" t="str">
        <f>IFERROR(IF(A29="","",VLOOKUP($A$28,IF(LEN(A29)=2,U16GB,U16GA),VLOOKUP(LEFT(A29,1),club,6,FALSE),FALSE)),"No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IFERROR(IF(E29=".","",IF(E29&lt;Records!G4,"LR",IF(E29=Records!G4,"=LR","-"))),"???")</f>
        <v/>
      </c>
      <c r="J29" s="15" t="str">
        <f t="shared" ref="J29:J35" si="9">IF($A29="","",IF(LEFT($A29,1)=J$12,$F29,""))</f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6"/>
        <v/>
      </c>
      <c r="R29" s="15"/>
      <c r="S29" s="9"/>
      <c r="W29" s="106"/>
      <c r="X29" s="106"/>
      <c r="Y29" s="124"/>
      <c r="Z29" s="106"/>
      <c r="AA29" s="106"/>
      <c r="AB29" s="106"/>
      <c r="AC29" s="124" t="str">
        <f t="shared" si="8"/>
        <v>.</v>
      </c>
    </row>
    <row r="30" spans="1:29" x14ac:dyDescent="0.3">
      <c r="A30" s="16"/>
      <c r="B30" s="230" t="s">
        <v>128</v>
      </c>
      <c r="C30" s="17" t="str">
        <f t="shared" ref="C30:C35" si="10">IF(A30="","",VLOOKUP($A$28,IF(LEN(A30)=2,U16GB,U16GA),VLOOKUP(LEFT(A30,1),club,6,FALSE),FALSE))</f>
        <v/>
      </c>
      <c r="D30" s="17" t="str">
        <f t="shared" si="3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9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6"/>
        <v/>
      </c>
      <c r="R30" s="15"/>
      <c r="S30" s="9"/>
      <c r="W30" s="106"/>
      <c r="X30" s="106"/>
      <c r="Y30" s="124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10"/>
        <v/>
      </c>
      <c r="D31" s="17" t="str">
        <f t="shared" si="3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9"/>
        <v/>
      </c>
      <c r="K31" s="15" t="str">
        <f t="shared" si="6"/>
        <v/>
      </c>
      <c r="L31" s="15" t="str">
        <f t="shared" si="6"/>
        <v/>
      </c>
      <c r="M31" s="15" t="str">
        <f t="shared" si="6"/>
        <v/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6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10"/>
        <v/>
      </c>
      <c r="D32" s="17" t="str">
        <f t="shared" si="3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9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6"/>
        <v/>
      </c>
      <c r="R32" s="15"/>
      <c r="S32" s="9"/>
      <c r="W32" s="106"/>
      <c r="X32" s="106"/>
      <c r="Y32" s="107"/>
      <c r="Z32" s="106"/>
      <c r="AA32" s="106"/>
      <c r="AB32" s="106"/>
      <c r="AC32" s="107" t="str">
        <f>$E69</f>
        <v>.</v>
      </c>
    </row>
    <row r="33" spans="1:29" x14ac:dyDescent="0.3">
      <c r="A33" s="16"/>
      <c r="B33" s="230" t="s">
        <v>78</v>
      </c>
      <c r="C33" s="17" t="str">
        <f t="shared" si="10"/>
        <v/>
      </c>
      <c r="D33" s="17" t="str">
        <f t="shared" si="3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9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6"/>
        <v/>
      </c>
      <c r="R33" s="15"/>
      <c r="S33" s="9"/>
      <c r="W33" s="106"/>
      <c r="X33" s="106"/>
      <c r="Y33" s="107"/>
      <c r="Z33" s="106"/>
      <c r="AA33" s="106"/>
      <c r="AB33" s="106"/>
      <c r="AC33" s="107" t="str">
        <f t="shared" ref="AC33:AC38" si="11">$E70</f>
        <v>.</v>
      </c>
    </row>
    <row r="34" spans="1:29" x14ac:dyDescent="0.3">
      <c r="A34" s="16"/>
      <c r="B34" s="230" t="s">
        <v>79</v>
      </c>
      <c r="C34" s="17" t="str">
        <f t="shared" si="10"/>
        <v/>
      </c>
      <c r="D34" s="17" t="str">
        <f t="shared" si="3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9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6"/>
        <v/>
      </c>
      <c r="R34" s="15"/>
      <c r="S34" s="9"/>
      <c r="W34" s="106"/>
      <c r="X34" s="106"/>
      <c r="Y34" s="107"/>
      <c r="Z34" s="106"/>
      <c r="AA34" s="106"/>
      <c r="AB34" s="106"/>
      <c r="AC34" s="107" t="str">
        <f t="shared" si="11"/>
        <v>.</v>
      </c>
    </row>
    <row r="35" spans="1:29" x14ac:dyDescent="0.3">
      <c r="A35" s="16"/>
      <c r="B35" s="230" t="s">
        <v>80</v>
      </c>
      <c r="C35" s="17" t="str">
        <f t="shared" si="10"/>
        <v/>
      </c>
      <c r="D35" s="17" t="str">
        <f t="shared" si="3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9"/>
        <v/>
      </c>
      <c r="K35" s="15" t="str">
        <f t="shared" ref="K35:Q35" si="12">IF($A35="","",IF(LEFT($A35,1)=K$12,$F35,""))</f>
        <v/>
      </c>
      <c r="L35" s="15" t="str">
        <f t="shared" si="12"/>
        <v/>
      </c>
      <c r="M35" s="15" t="str">
        <f t="shared" si="12"/>
        <v/>
      </c>
      <c r="N35" s="15" t="str">
        <f t="shared" si="12"/>
        <v/>
      </c>
      <c r="O35" s="15" t="str">
        <f t="shared" si="12"/>
        <v/>
      </c>
      <c r="P35" s="15" t="str">
        <f t="shared" si="12"/>
        <v/>
      </c>
      <c r="Q35" s="15" t="str">
        <f t="shared" si="12"/>
        <v/>
      </c>
      <c r="R35" s="15">
        <f>SUM(Decsheets!$V$5:$V$13)-(SUM(J29:P35))</f>
        <v>28</v>
      </c>
      <c r="S35" s="9"/>
      <c r="W35" s="106"/>
      <c r="X35" s="106"/>
      <c r="Y35" s="107"/>
      <c r="Z35" s="106"/>
      <c r="AA35" s="106"/>
      <c r="AB35" s="106"/>
      <c r="AC35" s="107" t="str">
        <f t="shared" si="11"/>
        <v>.</v>
      </c>
    </row>
    <row r="36" spans="1:29" x14ac:dyDescent="0.3">
      <c r="A36" s="12" t="s">
        <v>90</v>
      </c>
      <c r="B36" s="241"/>
      <c r="C36" s="20" t="s">
        <v>228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 t="str">
        <f t="shared" si="11"/>
        <v>.</v>
      </c>
    </row>
    <row r="37" spans="1:29" x14ac:dyDescent="0.3">
      <c r="A37" s="16"/>
      <c r="B37" s="230" t="s">
        <v>127</v>
      </c>
      <c r="C37" s="17" t="str">
        <f t="shared" ref="C37:C43" si="13">IF(A37="","",VLOOKUP($A$36,IF(LEN(A37)=2,U16GB,U16GA),VLOOKUP(LEFT(A37,1),club,6,FALSE),FALSE))</f>
        <v/>
      </c>
      <c r="D37" s="17" t="str">
        <f t="shared" si="3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IFERROR(IF(E37=".","",IF(E37&lt;Records!G4,"LR",IF(E37=Records!G4,"=LR","-"))),"???")</f>
        <v/>
      </c>
      <c r="J37" s="15" t="str">
        <f t="shared" ref="J37:Q43" si="14">IF($A37="","",IF(LEFT($A37,1)=J$12,$F37,""))</f>
        <v/>
      </c>
      <c r="K37" s="15" t="str">
        <f t="shared" si="14"/>
        <v/>
      </c>
      <c r="L37" s="15" t="str">
        <f t="shared" si="14"/>
        <v/>
      </c>
      <c r="M37" s="15" t="str">
        <f t="shared" si="14"/>
        <v/>
      </c>
      <c r="N37" s="15" t="str">
        <f t="shared" si="14"/>
        <v/>
      </c>
      <c r="O37" s="15" t="str">
        <f t="shared" si="14"/>
        <v/>
      </c>
      <c r="P37" s="15" t="str">
        <f t="shared" si="14"/>
        <v/>
      </c>
      <c r="Q37" s="15" t="str">
        <f t="shared" si="14"/>
        <v/>
      </c>
      <c r="R37" s="15"/>
      <c r="S37" s="9"/>
      <c r="W37" s="106"/>
      <c r="X37" s="106"/>
      <c r="Y37" s="107"/>
      <c r="Z37" s="106"/>
      <c r="AA37" s="106"/>
      <c r="AB37" s="106"/>
      <c r="AC37" s="107" t="str">
        <f t="shared" si="11"/>
        <v>.</v>
      </c>
    </row>
    <row r="38" spans="1:29" x14ac:dyDescent="0.3">
      <c r="A38" s="16"/>
      <c r="B38" s="230" t="s">
        <v>128</v>
      </c>
      <c r="C38" s="17" t="str">
        <f t="shared" si="13"/>
        <v/>
      </c>
      <c r="D38" s="17" t="str">
        <f t="shared" si="3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4"/>
        <v/>
      </c>
      <c r="K38" s="15" t="str">
        <f t="shared" si="14"/>
        <v/>
      </c>
      <c r="L38" s="15" t="str">
        <f t="shared" si="14"/>
        <v/>
      </c>
      <c r="M38" s="15" t="str">
        <f t="shared" si="14"/>
        <v/>
      </c>
      <c r="N38" s="15" t="str">
        <f t="shared" si="14"/>
        <v/>
      </c>
      <c r="O38" s="15" t="str">
        <f t="shared" si="14"/>
        <v/>
      </c>
      <c r="P38" s="15" t="str">
        <f t="shared" si="14"/>
        <v/>
      </c>
      <c r="Q38" s="15" t="str">
        <f t="shared" si="14"/>
        <v/>
      </c>
      <c r="R38" s="15"/>
      <c r="S38" s="9"/>
      <c r="W38" s="106"/>
      <c r="X38" s="106"/>
      <c r="Y38" s="107"/>
      <c r="Z38" s="106"/>
      <c r="AA38" s="106"/>
      <c r="AB38" s="106"/>
      <c r="AC38" s="107" t="str">
        <f t="shared" si="11"/>
        <v>.</v>
      </c>
    </row>
    <row r="39" spans="1:29" x14ac:dyDescent="0.3">
      <c r="A39" s="16"/>
      <c r="B39" s="230" t="s">
        <v>129</v>
      </c>
      <c r="C39" s="17" t="str">
        <f t="shared" si="13"/>
        <v/>
      </c>
      <c r="D39" s="17" t="str">
        <f t="shared" si="3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4"/>
        <v/>
      </c>
      <c r="K39" s="15" t="str">
        <f t="shared" si="14"/>
        <v/>
      </c>
      <c r="L39" s="15" t="str">
        <f t="shared" si="14"/>
        <v/>
      </c>
      <c r="M39" s="15" t="str">
        <f t="shared" si="14"/>
        <v/>
      </c>
      <c r="N39" s="15" t="str">
        <f t="shared" si="14"/>
        <v/>
      </c>
      <c r="O39" s="15" t="str">
        <f t="shared" si="14"/>
        <v/>
      </c>
      <c r="P39" s="15" t="str">
        <f t="shared" si="14"/>
        <v/>
      </c>
      <c r="Q39" s="15" t="str">
        <f t="shared" si="14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13"/>
        <v/>
      </c>
      <c r="D40" s="17" t="str">
        <f t="shared" si="3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4"/>
        <v/>
      </c>
      <c r="K40" s="15" t="str">
        <f t="shared" si="14"/>
        <v/>
      </c>
      <c r="L40" s="15" t="str">
        <f t="shared" si="14"/>
        <v/>
      </c>
      <c r="M40" s="15" t="str">
        <f t="shared" si="14"/>
        <v/>
      </c>
      <c r="N40" s="15" t="str">
        <f t="shared" si="14"/>
        <v/>
      </c>
      <c r="O40" s="15" t="str">
        <f t="shared" si="14"/>
        <v/>
      </c>
      <c r="P40" s="15" t="str">
        <f t="shared" si="14"/>
        <v/>
      </c>
      <c r="Q40" s="15" t="str">
        <f t="shared" si="14"/>
        <v/>
      </c>
      <c r="R40" s="15"/>
      <c r="S40" s="9"/>
      <c r="W40" s="106"/>
      <c r="X40" s="106"/>
      <c r="Y40" s="107"/>
      <c r="Z40" s="106"/>
      <c r="AA40" s="106"/>
      <c r="AB40" s="106"/>
      <c r="AC40" s="107"/>
    </row>
    <row r="41" spans="1:29" x14ac:dyDescent="0.3">
      <c r="A41" s="16"/>
      <c r="B41" s="230" t="s">
        <v>78</v>
      </c>
      <c r="C41" s="17" t="str">
        <f t="shared" si="13"/>
        <v/>
      </c>
      <c r="D41" s="17" t="str">
        <f t="shared" si="3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4"/>
        <v/>
      </c>
      <c r="K41" s="15" t="str">
        <f t="shared" si="14"/>
        <v/>
      </c>
      <c r="L41" s="15" t="str">
        <f t="shared" si="14"/>
        <v/>
      </c>
      <c r="M41" s="15" t="str">
        <f t="shared" si="14"/>
        <v/>
      </c>
      <c r="N41" s="15" t="str">
        <f t="shared" si="14"/>
        <v/>
      </c>
      <c r="O41" s="15" t="str">
        <f t="shared" si="14"/>
        <v/>
      </c>
      <c r="P41" s="15" t="str">
        <f t="shared" si="14"/>
        <v/>
      </c>
      <c r="Q41" s="15" t="str">
        <f t="shared" si="14"/>
        <v/>
      </c>
      <c r="R41" s="15"/>
      <c r="S41" s="9"/>
      <c r="W41" s="106"/>
      <c r="X41" s="106"/>
      <c r="Y41" s="107"/>
      <c r="Z41" s="106"/>
      <c r="AA41" s="106"/>
      <c r="AB41" s="106"/>
      <c r="AC41" s="107" t="str">
        <f>$E85</f>
        <v>.</v>
      </c>
    </row>
    <row r="42" spans="1:29" x14ac:dyDescent="0.3">
      <c r="A42" s="16"/>
      <c r="B42" s="230" t="s">
        <v>79</v>
      </c>
      <c r="C42" s="17" t="str">
        <f t="shared" si="13"/>
        <v/>
      </c>
      <c r="D42" s="17" t="str">
        <f t="shared" si="3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4"/>
        <v/>
      </c>
      <c r="K42" s="15" t="str">
        <f t="shared" si="14"/>
        <v/>
      </c>
      <c r="L42" s="15" t="str">
        <f t="shared" si="14"/>
        <v/>
      </c>
      <c r="M42" s="15" t="str">
        <f t="shared" si="14"/>
        <v/>
      </c>
      <c r="N42" s="15" t="str">
        <f t="shared" si="14"/>
        <v/>
      </c>
      <c r="O42" s="15" t="str">
        <f t="shared" si="14"/>
        <v/>
      </c>
      <c r="P42" s="15" t="str">
        <f t="shared" si="14"/>
        <v/>
      </c>
      <c r="Q42" s="15" t="str">
        <f t="shared" si="14"/>
        <v/>
      </c>
      <c r="R42" s="15"/>
      <c r="S42" s="9"/>
      <c r="W42" s="106"/>
      <c r="X42" s="106"/>
      <c r="Y42" s="107"/>
      <c r="Z42" s="106"/>
      <c r="AA42" s="106"/>
      <c r="AB42" s="106"/>
      <c r="AC42" s="107" t="str">
        <f t="shared" ref="AC42:AC47" si="15">$E86</f>
        <v>.</v>
      </c>
    </row>
    <row r="43" spans="1:29" x14ac:dyDescent="0.3">
      <c r="A43" s="16"/>
      <c r="B43" s="230" t="s">
        <v>80</v>
      </c>
      <c r="C43" s="17" t="str">
        <f t="shared" si="13"/>
        <v/>
      </c>
      <c r="D43" s="17" t="str">
        <f t="shared" si="3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4"/>
        <v/>
      </c>
      <c r="K43" s="15" t="str">
        <f t="shared" si="14"/>
        <v/>
      </c>
      <c r="L43" s="15" t="str">
        <f t="shared" si="14"/>
        <v/>
      </c>
      <c r="M43" s="15" t="str">
        <f t="shared" si="14"/>
        <v/>
      </c>
      <c r="N43" s="15" t="str">
        <f t="shared" si="14"/>
        <v/>
      </c>
      <c r="O43" s="15" t="str">
        <f t="shared" si="14"/>
        <v/>
      </c>
      <c r="P43" s="15" t="str">
        <f t="shared" si="14"/>
        <v/>
      </c>
      <c r="Q43" s="15" t="str">
        <f t="shared" si="14"/>
        <v/>
      </c>
      <c r="R43" s="15">
        <f>SUM(Decsheets!$V$5:$V$13)-(SUM(J37:P43))</f>
        <v>28</v>
      </c>
      <c r="S43" s="9"/>
      <c r="W43" s="106"/>
      <c r="X43" s="106"/>
      <c r="Y43" s="107"/>
      <c r="Z43" s="106"/>
      <c r="AA43" s="106"/>
      <c r="AB43" s="106"/>
      <c r="AC43" s="107" t="str">
        <f t="shared" si="15"/>
        <v>.</v>
      </c>
    </row>
    <row r="44" spans="1:29" x14ac:dyDescent="0.3">
      <c r="A44" s="12" t="s">
        <v>119</v>
      </c>
      <c r="B44" s="241"/>
      <c r="C44" s="21" t="s">
        <v>229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120</v>
      </c>
      <c r="W44" s="106"/>
      <c r="X44" s="106"/>
      <c r="Y44" s="107"/>
      <c r="Z44" s="106"/>
      <c r="AA44" s="106"/>
      <c r="AB44" s="106"/>
      <c r="AC44" s="107" t="str">
        <f t="shared" si="15"/>
        <v>.</v>
      </c>
    </row>
    <row r="45" spans="1:29" x14ac:dyDescent="0.3">
      <c r="A45" s="3"/>
      <c r="B45" s="230" t="s">
        <v>127</v>
      </c>
      <c r="C45" s="17" t="str">
        <f>IFERROR(IF(A45="","",VLOOKUP($A$44,IF(LEN(A45)=2,U16GB,U16GA),VLOOKUP(LEFT(A45,1),club,6,FALSE),FALSE)),"No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IFERROR(IF(E45=".","",IF(E45&lt;Records!G5,"LR",IF(E45=Records!G5,"=LR","-"))),"???")</f>
        <v/>
      </c>
      <c r="J45" s="15" t="str">
        <f t="shared" ref="J45:Q59" si="16">IF($A45="","",IF(LEFT($A45,1)=J$12,$F45,""))</f>
        <v/>
      </c>
      <c r="K45" s="15" t="str">
        <f t="shared" si="16"/>
        <v/>
      </c>
      <c r="L45" s="15" t="str">
        <f t="shared" si="16"/>
        <v/>
      </c>
      <c r="M45" s="15" t="str">
        <f t="shared" si="16"/>
        <v/>
      </c>
      <c r="N45" s="15" t="str">
        <f t="shared" si="16"/>
        <v/>
      </c>
      <c r="O45" s="15" t="str">
        <f t="shared" si="16"/>
        <v/>
      </c>
      <c r="P45" s="15" t="str">
        <f t="shared" si="16"/>
        <v/>
      </c>
      <c r="Q45" s="15" t="str">
        <f t="shared" si="16"/>
        <v/>
      </c>
      <c r="R45" s="15"/>
      <c r="S45" s="9"/>
      <c r="W45" s="106"/>
      <c r="X45" s="106"/>
      <c r="Y45" s="107"/>
      <c r="Z45" s="106"/>
      <c r="AA45" s="106"/>
      <c r="AB45" s="106"/>
      <c r="AC45" s="107" t="str">
        <f t="shared" si="15"/>
        <v>.</v>
      </c>
    </row>
    <row r="46" spans="1:29" x14ac:dyDescent="0.3">
      <c r="A46" s="3"/>
      <c r="B46" s="230" t="s">
        <v>128</v>
      </c>
      <c r="C46" s="17" t="str">
        <f t="shared" ref="C46:C51" si="17">IF(A46="","",VLOOKUP($A$44,IF(LEN(A46)=2,U16GB,U16GA),VLOOKUP(LEFT(A46,1),club,6,FALSE),FALSE))</f>
        <v/>
      </c>
      <c r="D46" s="17" t="str">
        <f t="shared" si="3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6"/>
        <v/>
      </c>
      <c r="K46" s="15" t="str">
        <f t="shared" si="16"/>
        <v/>
      </c>
      <c r="L46" s="15" t="str">
        <f t="shared" si="16"/>
        <v/>
      </c>
      <c r="M46" s="15" t="str">
        <f t="shared" si="16"/>
        <v/>
      </c>
      <c r="N46" s="15" t="str">
        <f t="shared" si="16"/>
        <v/>
      </c>
      <c r="O46" s="15" t="str">
        <f t="shared" si="16"/>
        <v/>
      </c>
      <c r="P46" s="15" t="str">
        <f t="shared" si="16"/>
        <v/>
      </c>
      <c r="Q46" s="15" t="str">
        <f t="shared" si="16"/>
        <v/>
      </c>
      <c r="R46" s="15"/>
      <c r="S46" s="9"/>
      <c r="W46" s="106"/>
      <c r="X46" s="106"/>
      <c r="Y46" s="107"/>
      <c r="Z46" s="106"/>
      <c r="AA46" s="106"/>
      <c r="AB46" s="106"/>
      <c r="AC46" s="107" t="str">
        <f t="shared" si="15"/>
        <v>.</v>
      </c>
    </row>
    <row r="47" spans="1:29" x14ac:dyDescent="0.3">
      <c r="A47" s="3"/>
      <c r="B47" s="230" t="s">
        <v>129</v>
      </c>
      <c r="C47" s="17" t="str">
        <f t="shared" si="17"/>
        <v/>
      </c>
      <c r="D47" s="17" t="str">
        <f t="shared" si="3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6"/>
        <v/>
      </c>
      <c r="K47" s="15" t="str">
        <f t="shared" si="16"/>
        <v/>
      </c>
      <c r="L47" s="15" t="str">
        <f t="shared" si="16"/>
        <v/>
      </c>
      <c r="M47" s="15" t="str">
        <f t="shared" si="16"/>
        <v/>
      </c>
      <c r="N47" s="15" t="str">
        <f t="shared" si="16"/>
        <v/>
      </c>
      <c r="O47" s="15" t="str">
        <f t="shared" si="16"/>
        <v/>
      </c>
      <c r="P47" s="15" t="str">
        <f t="shared" si="16"/>
        <v/>
      </c>
      <c r="Q47" s="15" t="str">
        <f t="shared" si="16"/>
        <v/>
      </c>
      <c r="R47" s="15"/>
      <c r="S47" s="9"/>
      <c r="W47" s="106"/>
      <c r="X47" s="106"/>
      <c r="Y47" s="107"/>
      <c r="Z47" s="106"/>
      <c r="AA47" s="106"/>
      <c r="AB47" s="106"/>
      <c r="AC47" s="107" t="str">
        <f t="shared" si="15"/>
        <v>.</v>
      </c>
    </row>
    <row r="48" spans="1:29" x14ac:dyDescent="0.3">
      <c r="A48" s="3"/>
      <c r="B48" s="230" t="s">
        <v>77</v>
      </c>
      <c r="C48" s="17" t="str">
        <f t="shared" si="17"/>
        <v/>
      </c>
      <c r="D48" s="17" t="str">
        <f t="shared" si="3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6"/>
        <v/>
      </c>
      <c r="K48" s="15" t="str">
        <f t="shared" si="16"/>
        <v/>
      </c>
      <c r="L48" s="15" t="str">
        <f t="shared" si="16"/>
        <v/>
      </c>
      <c r="M48" s="15" t="str">
        <f t="shared" si="16"/>
        <v/>
      </c>
      <c r="N48" s="15" t="str">
        <f t="shared" si="16"/>
        <v/>
      </c>
      <c r="O48" s="15" t="str">
        <f t="shared" si="16"/>
        <v/>
      </c>
      <c r="P48" s="15" t="str">
        <f t="shared" si="16"/>
        <v/>
      </c>
      <c r="Q48" s="15" t="str">
        <f t="shared" si="16"/>
        <v/>
      </c>
      <c r="R48" s="15"/>
      <c r="S48" s="9"/>
      <c r="W48" s="106"/>
      <c r="X48" s="106"/>
      <c r="Y48" s="107"/>
      <c r="Z48" s="106"/>
      <c r="AA48" s="106"/>
      <c r="AB48" s="106"/>
      <c r="AC48" s="107"/>
    </row>
    <row r="49" spans="1:29" x14ac:dyDescent="0.3">
      <c r="A49" s="3"/>
      <c r="B49" s="230" t="s">
        <v>78</v>
      </c>
      <c r="C49" s="17" t="str">
        <f t="shared" si="17"/>
        <v/>
      </c>
      <c r="D49" s="17" t="str">
        <f t="shared" si="3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6"/>
        <v/>
      </c>
      <c r="K49" s="15" t="str">
        <f t="shared" si="16"/>
        <v/>
      </c>
      <c r="L49" s="15" t="str">
        <f t="shared" si="16"/>
        <v/>
      </c>
      <c r="M49" s="15" t="str">
        <f t="shared" si="16"/>
        <v/>
      </c>
      <c r="N49" s="15" t="str">
        <f t="shared" si="16"/>
        <v/>
      </c>
      <c r="O49" s="15" t="str">
        <f t="shared" si="16"/>
        <v/>
      </c>
      <c r="P49" s="15" t="str">
        <f t="shared" si="16"/>
        <v/>
      </c>
      <c r="Q49" s="15" t="str">
        <f t="shared" si="16"/>
        <v/>
      </c>
      <c r="R49" s="15"/>
      <c r="S49" s="9"/>
      <c r="W49" s="106"/>
      <c r="X49" s="108"/>
      <c r="Y49" s="130"/>
      <c r="Z49" s="106"/>
      <c r="AA49" s="106"/>
      <c r="AB49" s="108"/>
      <c r="AC49" s="130" t="str">
        <f>$E100</f>
        <v>.</v>
      </c>
    </row>
    <row r="50" spans="1:29" x14ac:dyDescent="0.3">
      <c r="A50" s="3"/>
      <c r="B50" s="230" t="s">
        <v>79</v>
      </c>
      <c r="C50" s="17" t="str">
        <f t="shared" si="17"/>
        <v/>
      </c>
      <c r="D50" s="17" t="str">
        <f t="shared" si="3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6"/>
        <v/>
      </c>
      <c r="K50" s="15" t="str">
        <f t="shared" si="16"/>
        <v/>
      </c>
      <c r="L50" s="15" t="str">
        <f t="shared" si="16"/>
        <v/>
      </c>
      <c r="M50" s="15" t="str">
        <f t="shared" si="16"/>
        <v/>
      </c>
      <c r="N50" s="15" t="str">
        <f t="shared" si="16"/>
        <v/>
      </c>
      <c r="O50" s="15" t="str">
        <f t="shared" si="16"/>
        <v/>
      </c>
      <c r="P50" s="15" t="str">
        <f t="shared" si="16"/>
        <v/>
      </c>
      <c r="Q50" s="15" t="str">
        <f t="shared" si="16"/>
        <v/>
      </c>
      <c r="R50" s="15"/>
      <c r="S50" s="9"/>
      <c r="W50" s="106"/>
      <c r="X50" s="106"/>
      <c r="Y50" s="130"/>
      <c r="Z50" s="106"/>
      <c r="AA50" s="106"/>
      <c r="AB50" s="106"/>
      <c r="AC50" s="130" t="str">
        <f>$E101</f>
        <v>.</v>
      </c>
    </row>
    <row r="51" spans="1:29" x14ac:dyDescent="0.3">
      <c r="A51" s="16"/>
      <c r="B51" s="230" t="s">
        <v>80</v>
      </c>
      <c r="C51" s="17" t="str">
        <f t="shared" si="17"/>
        <v/>
      </c>
      <c r="D51" s="17" t="str">
        <f t="shared" si="3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6"/>
        <v/>
      </c>
      <c r="K51" s="15" t="str">
        <f t="shared" si="16"/>
        <v/>
      </c>
      <c r="L51" s="15" t="str">
        <f t="shared" si="16"/>
        <v/>
      </c>
      <c r="M51" s="15" t="str">
        <f t="shared" si="16"/>
        <v/>
      </c>
      <c r="N51" s="15" t="str">
        <f t="shared" si="16"/>
        <v/>
      </c>
      <c r="O51" s="15" t="str">
        <f t="shared" si="16"/>
        <v/>
      </c>
      <c r="P51" s="15" t="str">
        <f t="shared" si="16"/>
        <v/>
      </c>
      <c r="Q51" s="15" t="str">
        <f t="shared" si="16"/>
        <v/>
      </c>
      <c r="R51" s="15">
        <f>SUM(Decsheets!$V$5:$V$13)-(SUM(J45:P51))</f>
        <v>28</v>
      </c>
      <c r="S51" s="9"/>
      <c r="W51" s="106"/>
      <c r="X51" s="106"/>
      <c r="Y51" s="130"/>
      <c r="Z51" s="106"/>
      <c r="AA51" s="106"/>
      <c r="AB51" s="106"/>
      <c r="AC51" s="130" t="str">
        <f t="shared" ref="AC51:AC56" si="18">$E102</f>
        <v>.</v>
      </c>
    </row>
    <row r="52" spans="1:29" x14ac:dyDescent="0.3">
      <c r="A52" s="12" t="s">
        <v>119</v>
      </c>
      <c r="B52" s="241"/>
      <c r="C52" s="21" t="s">
        <v>230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121</v>
      </c>
      <c r="W52" s="106"/>
      <c r="X52" s="106"/>
      <c r="Y52" s="130"/>
      <c r="Z52" s="106"/>
      <c r="AA52" s="106"/>
      <c r="AB52" s="106"/>
      <c r="AC52" s="130" t="str">
        <f t="shared" si="18"/>
        <v>.</v>
      </c>
    </row>
    <row r="53" spans="1:29" x14ac:dyDescent="0.3">
      <c r="A53" s="16"/>
      <c r="B53" s="230" t="s">
        <v>127</v>
      </c>
      <c r="C53" s="17" t="str">
        <f t="shared" ref="C53:C59" si="19">IF(A53="","",VLOOKUP($A$52,IF(LEN(A53)=2,U16GB,U16GA),VLOOKUP(LEFT(A53,1),club,6,FALSE),FALSE))</f>
        <v/>
      </c>
      <c r="D53" s="17" t="str">
        <f t="shared" ref="D53:D59" si="20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IFERROR(IF(E53=".","",IF(E53&lt;Records!G5,"LR",IF(E53=Records!G5,"=LR","-"))),"???")</f>
        <v/>
      </c>
      <c r="J53" s="15" t="str">
        <f t="shared" si="16"/>
        <v/>
      </c>
      <c r="K53" s="15" t="str">
        <f t="shared" si="16"/>
        <v/>
      </c>
      <c r="L53" s="15" t="str">
        <f t="shared" si="16"/>
        <v/>
      </c>
      <c r="M53" s="15" t="str">
        <f t="shared" si="16"/>
        <v/>
      </c>
      <c r="N53" s="15" t="str">
        <f t="shared" si="16"/>
        <v/>
      </c>
      <c r="O53" s="15" t="str">
        <f t="shared" si="16"/>
        <v/>
      </c>
      <c r="P53" s="15" t="str">
        <f t="shared" si="16"/>
        <v/>
      </c>
      <c r="Q53" s="15" t="str">
        <f t="shared" si="16"/>
        <v/>
      </c>
      <c r="R53" s="15"/>
      <c r="S53" s="9"/>
      <c r="W53" s="106"/>
      <c r="X53" s="106"/>
      <c r="Y53" s="130"/>
      <c r="Z53" s="106"/>
      <c r="AA53" s="106"/>
      <c r="AB53" s="106"/>
      <c r="AC53" s="130" t="str">
        <f t="shared" si="18"/>
        <v>.</v>
      </c>
    </row>
    <row r="54" spans="1:29" x14ac:dyDescent="0.3">
      <c r="A54" s="16"/>
      <c r="B54" s="230" t="s">
        <v>128</v>
      </c>
      <c r="C54" s="17" t="str">
        <f t="shared" si="19"/>
        <v/>
      </c>
      <c r="D54" s="17" t="str">
        <f t="shared" si="20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6"/>
        <v/>
      </c>
      <c r="K54" s="15" t="str">
        <f t="shared" si="16"/>
        <v/>
      </c>
      <c r="L54" s="15" t="str">
        <f t="shared" si="16"/>
        <v/>
      </c>
      <c r="M54" s="15" t="str">
        <f t="shared" si="16"/>
        <v/>
      </c>
      <c r="N54" s="15" t="str">
        <f t="shared" si="16"/>
        <v/>
      </c>
      <c r="O54" s="15" t="str">
        <f t="shared" si="16"/>
        <v/>
      </c>
      <c r="P54" s="15" t="str">
        <f t="shared" si="16"/>
        <v/>
      </c>
      <c r="Q54" s="15" t="str">
        <f t="shared" si="16"/>
        <v/>
      </c>
      <c r="R54" s="15"/>
      <c r="S54" s="9"/>
      <c r="W54" s="106"/>
      <c r="X54" s="106"/>
      <c r="Y54" s="130"/>
      <c r="Z54" s="106"/>
      <c r="AA54" s="106"/>
      <c r="AB54" s="106"/>
      <c r="AC54" s="130" t="str">
        <f t="shared" si="18"/>
        <v>.</v>
      </c>
    </row>
    <row r="55" spans="1:29" x14ac:dyDescent="0.3">
      <c r="A55" s="16"/>
      <c r="B55" s="230" t="s">
        <v>129</v>
      </c>
      <c r="C55" s="17" t="str">
        <f t="shared" si="19"/>
        <v/>
      </c>
      <c r="D55" s="17" t="str">
        <f t="shared" si="20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6"/>
        <v/>
      </c>
      <c r="K55" s="15" t="str">
        <f t="shared" si="16"/>
        <v/>
      </c>
      <c r="L55" s="15" t="str">
        <f t="shared" si="16"/>
        <v/>
      </c>
      <c r="M55" s="15" t="str">
        <f t="shared" si="16"/>
        <v/>
      </c>
      <c r="N55" s="15" t="str">
        <f t="shared" si="16"/>
        <v/>
      </c>
      <c r="O55" s="15" t="str">
        <f t="shared" si="16"/>
        <v/>
      </c>
      <c r="P55" s="15" t="str">
        <f t="shared" si="16"/>
        <v/>
      </c>
      <c r="Q55" s="15" t="str">
        <f t="shared" si="16"/>
        <v/>
      </c>
      <c r="R55" s="15"/>
      <c r="S55" s="9"/>
      <c r="W55" s="106"/>
      <c r="X55" s="106"/>
      <c r="Y55" s="130"/>
      <c r="Z55" s="106"/>
      <c r="AA55" s="106"/>
      <c r="AB55" s="106"/>
      <c r="AC55" s="130" t="str">
        <f t="shared" si="18"/>
        <v>.</v>
      </c>
    </row>
    <row r="56" spans="1:29" x14ac:dyDescent="0.3">
      <c r="A56" s="16"/>
      <c r="B56" s="230" t="s">
        <v>77</v>
      </c>
      <c r="C56" s="17" t="str">
        <f t="shared" si="19"/>
        <v/>
      </c>
      <c r="D56" s="17" t="str">
        <f t="shared" si="20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6"/>
        <v/>
      </c>
      <c r="K56" s="15" t="str">
        <f t="shared" si="16"/>
        <v/>
      </c>
      <c r="L56" s="15" t="str">
        <f t="shared" si="16"/>
        <v/>
      </c>
      <c r="M56" s="15" t="str">
        <f t="shared" si="16"/>
        <v/>
      </c>
      <c r="N56" s="15" t="str">
        <f t="shared" si="16"/>
        <v/>
      </c>
      <c r="O56" s="15" t="str">
        <f t="shared" si="16"/>
        <v/>
      </c>
      <c r="P56" s="15" t="str">
        <f t="shared" si="16"/>
        <v/>
      </c>
      <c r="Q56" s="15" t="str">
        <f t="shared" si="16"/>
        <v/>
      </c>
      <c r="R56" s="15"/>
      <c r="S56" s="9"/>
      <c r="W56" s="106"/>
      <c r="X56" s="106"/>
      <c r="Y56" s="130"/>
      <c r="Z56" s="106"/>
      <c r="AA56" s="106"/>
      <c r="AB56" s="106"/>
      <c r="AC56" s="130" t="str">
        <f t="shared" si="18"/>
        <v>.</v>
      </c>
    </row>
    <row r="57" spans="1:29" x14ac:dyDescent="0.3">
      <c r="A57" s="16"/>
      <c r="B57" s="230" t="s">
        <v>78</v>
      </c>
      <c r="C57" s="17" t="str">
        <f t="shared" si="19"/>
        <v/>
      </c>
      <c r="D57" s="17" t="str">
        <f t="shared" si="20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6"/>
        <v/>
      </c>
      <c r="K57" s="15" t="str">
        <f t="shared" si="16"/>
        <v/>
      </c>
      <c r="L57" s="15" t="str">
        <f t="shared" si="16"/>
        <v/>
      </c>
      <c r="M57" s="15" t="str">
        <f t="shared" si="16"/>
        <v/>
      </c>
      <c r="N57" s="15" t="str">
        <f t="shared" si="16"/>
        <v/>
      </c>
      <c r="O57" s="15" t="str">
        <f t="shared" si="16"/>
        <v/>
      </c>
      <c r="P57" s="15" t="str">
        <f t="shared" si="16"/>
        <v/>
      </c>
      <c r="Q57" s="15" t="str">
        <f t="shared" si="16"/>
        <v/>
      </c>
      <c r="R57" s="15"/>
      <c r="S57" s="9"/>
      <c r="W57" s="106"/>
      <c r="X57" s="106"/>
      <c r="Y57" s="124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9"/>
        <v/>
      </c>
      <c r="D58" s="17" t="str">
        <f t="shared" si="20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6"/>
        <v/>
      </c>
      <c r="K58" s="15" t="str">
        <f t="shared" si="16"/>
        <v/>
      </c>
      <c r="L58" s="15" t="str">
        <f t="shared" si="16"/>
        <v/>
      </c>
      <c r="M58" s="15" t="str">
        <f t="shared" si="16"/>
        <v/>
      </c>
      <c r="N58" s="15" t="str">
        <f t="shared" si="16"/>
        <v/>
      </c>
      <c r="O58" s="15" t="str">
        <f t="shared" si="16"/>
        <v/>
      </c>
      <c r="P58" s="15" t="str">
        <f t="shared" si="16"/>
        <v/>
      </c>
      <c r="Q58" s="15" t="str">
        <f t="shared" si="16"/>
        <v/>
      </c>
      <c r="R58" s="15"/>
      <c r="S58" s="9"/>
      <c r="W58" s="106"/>
      <c r="X58" s="106"/>
      <c r="Y58" s="124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9"/>
        <v/>
      </c>
      <c r="D59" s="17" t="str">
        <f t="shared" si="20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6"/>
        <v/>
      </c>
      <c r="K59" s="15" t="str">
        <f t="shared" si="16"/>
        <v/>
      </c>
      <c r="L59" s="15" t="str">
        <f t="shared" si="16"/>
        <v/>
      </c>
      <c r="M59" s="15" t="str">
        <f t="shared" si="16"/>
        <v/>
      </c>
      <c r="N59" s="15" t="str">
        <f t="shared" si="16"/>
        <v/>
      </c>
      <c r="O59" s="15" t="str">
        <f t="shared" si="16"/>
        <v/>
      </c>
      <c r="P59" s="15" t="str">
        <f t="shared" si="16"/>
        <v/>
      </c>
      <c r="Q59" s="15" t="str">
        <f t="shared" si="16"/>
        <v/>
      </c>
      <c r="R59" s="15">
        <f>SUM(Decsheets!$V$5:$V$13)-(SUM(J53:P59))</f>
        <v>28</v>
      </c>
      <c r="S59" s="9"/>
      <c r="W59" s="106"/>
      <c r="X59" s="106"/>
      <c r="Y59" s="130"/>
      <c r="Z59" s="106"/>
      <c r="AA59" s="106"/>
      <c r="AB59" s="106"/>
      <c r="AC59" s="107"/>
    </row>
    <row r="60" spans="1:29" x14ac:dyDescent="0.3">
      <c r="A60" s="12" t="s">
        <v>93</v>
      </c>
      <c r="B60" s="241"/>
      <c r="C60" s="21" t="s">
        <v>231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30"/>
      <c r="Z60" s="106"/>
      <c r="AA60" s="106"/>
      <c r="AB60" s="106"/>
      <c r="AC60" s="107"/>
    </row>
    <row r="61" spans="1:29" x14ac:dyDescent="0.3">
      <c r="A61" s="16"/>
      <c r="B61" s="230" t="s">
        <v>127</v>
      </c>
      <c r="C61" s="17" t="str">
        <f>IFERROR(IF(A61="","",VLOOKUP($A$60,IF(LEN(A61)=2,U16GB,U16GA),VLOOKUP(LEFT(A61,1),club,6,FALSE),FALSE)),"No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IFERROR(IF(E61=".","",IF(E61&lt;Records!G7,"LR",IF(E61=Records!G7,"=LR","-"))),"???")</f>
        <v/>
      </c>
      <c r="J61" s="15" t="str">
        <f t="shared" ref="J61:Q67" si="21">IF($A61="","",IF(LEFT($A61,1)=J$12,$F61,""))</f>
        <v/>
      </c>
      <c r="K61" s="15" t="str">
        <f t="shared" si="21"/>
        <v/>
      </c>
      <c r="L61" s="15" t="str">
        <f t="shared" si="21"/>
        <v/>
      </c>
      <c r="M61" s="15" t="str">
        <f t="shared" si="21"/>
        <v/>
      </c>
      <c r="N61" s="15" t="str">
        <f t="shared" si="21"/>
        <v/>
      </c>
      <c r="O61" s="15" t="str">
        <f t="shared" si="21"/>
        <v/>
      </c>
      <c r="P61" s="15" t="str">
        <f t="shared" si="21"/>
        <v/>
      </c>
      <c r="Q61" s="15" t="str">
        <f t="shared" si="21"/>
        <v/>
      </c>
      <c r="R61" s="15"/>
      <c r="S61" s="9"/>
      <c r="W61" s="106"/>
      <c r="X61" s="106"/>
      <c r="Y61" s="130"/>
      <c r="Z61" s="106"/>
      <c r="AA61" s="106"/>
      <c r="AB61" s="106"/>
      <c r="AC61" s="107"/>
    </row>
    <row r="62" spans="1:29" x14ac:dyDescent="0.3">
      <c r="A62" s="16"/>
      <c r="B62" s="230" t="s">
        <v>128</v>
      </c>
      <c r="C62" s="17" t="str">
        <f t="shared" ref="C62:C67" si="22">IF(A62="","",VLOOKUP($A$60,IF(LEN(A62)=2,U16GB,U16GA),VLOOKUP(LEFT(A62,1),club,6,FALSE),FALSE))</f>
        <v/>
      </c>
      <c r="D62" s="17" t="str">
        <f t="shared" si="3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21"/>
        <v/>
      </c>
      <c r="K62" s="15" t="str">
        <f t="shared" si="21"/>
        <v/>
      </c>
      <c r="L62" s="15" t="str">
        <f t="shared" si="21"/>
        <v/>
      </c>
      <c r="M62" s="15" t="str">
        <f t="shared" si="21"/>
        <v/>
      </c>
      <c r="N62" s="15" t="str">
        <f t="shared" si="21"/>
        <v/>
      </c>
      <c r="O62" s="15" t="str">
        <f t="shared" si="21"/>
        <v/>
      </c>
      <c r="P62" s="15" t="str">
        <f t="shared" si="21"/>
        <v/>
      </c>
      <c r="Q62" s="15" t="str">
        <f t="shared" si="21"/>
        <v/>
      </c>
      <c r="R62" s="15"/>
      <c r="S62" s="9"/>
      <c r="W62" s="106"/>
      <c r="X62" s="106"/>
      <c r="Y62" s="130"/>
      <c r="Z62" s="106"/>
      <c r="AA62" s="106"/>
      <c r="AB62" s="106"/>
      <c r="AC62" s="107"/>
    </row>
    <row r="63" spans="1:29" x14ac:dyDescent="0.3">
      <c r="A63" s="16"/>
      <c r="B63" s="230" t="s">
        <v>129</v>
      </c>
      <c r="C63" s="17" t="str">
        <f t="shared" si="22"/>
        <v/>
      </c>
      <c r="D63" s="17" t="str">
        <f t="shared" si="3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21"/>
        <v/>
      </c>
      <c r="K63" s="15" t="str">
        <f t="shared" si="21"/>
        <v/>
      </c>
      <c r="L63" s="15" t="str">
        <f t="shared" si="21"/>
        <v/>
      </c>
      <c r="M63" s="15" t="str">
        <f t="shared" si="21"/>
        <v/>
      </c>
      <c r="N63" s="15" t="str">
        <f t="shared" si="21"/>
        <v/>
      </c>
      <c r="O63" s="15" t="str">
        <f t="shared" si="21"/>
        <v/>
      </c>
      <c r="P63" s="15" t="str">
        <f t="shared" si="21"/>
        <v/>
      </c>
      <c r="Q63" s="15" t="str">
        <f t="shared" si="21"/>
        <v/>
      </c>
      <c r="R63" s="15"/>
      <c r="S63" s="9"/>
      <c r="W63" s="106"/>
      <c r="X63" s="106"/>
      <c r="Y63" s="130"/>
      <c r="Z63" s="106"/>
      <c r="AA63" s="106"/>
      <c r="AB63" s="106"/>
      <c r="AC63" s="107"/>
    </row>
    <row r="64" spans="1:29" x14ac:dyDescent="0.3">
      <c r="A64" s="16"/>
      <c r="B64" s="230" t="s">
        <v>77</v>
      </c>
      <c r="C64" s="17" t="str">
        <f t="shared" si="22"/>
        <v/>
      </c>
      <c r="D64" s="17" t="str">
        <f t="shared" si="3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21"/>
        <v/>
      </c>
      <c r="K64" s="15" t="str">
        <f t="shared" si="21"/>
        <v/>
      </c>
      <c r="L64" s="15" t="str">
        <f t="shared" si="21"/>
        <v/>
      </c>
      <c r="M64" s="15" t="str">
        <f t="shared" si="21"/>
        <v/>
      </c>
      <c r="N64" s="15" t="str">
        <f t="shared" si="21"/>
        <v/>
      </c>
      <c r="O64" s="15" t="str">
        <f t="shared" si="21"/>
        <v/>
      </c>
      <c r="P64" s="15" t="str">
        <f t="shared" si="21"/>
        <v/>
      </c>
      <c r="Q64" s="15" t="str">
        <f t="shared" si="21"/>
        <v/>
      </c>
      <c r="R64" s="15"/>
      <c r="S64" s="9"/>
      <c r="W64" s="106"/>
      <c r="X64" s="106"/>
      <c r="Y64" s="130"/>
      <c r="Z64" s="106"/>
      <c r="AA64" s="106"/>
      <c r="AB64" s="106"/>
      <c r="AC64" s="107"/>
    </row>
    <row r="65" spans="1:29" x14ac:dyDescent="0.3">
      <c r="A65" s="16"/>
      <c r="B65" s="230" t="s">
        <v>78</v>
      </c>
      <c r="C65" s="17" t="str">
        <f t="shared" si="22"/>
        <v/>
      </c>
      <c r="D65" s="17" t="str">
        <f t="shared" si="3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21"/>
        <v/>
      </c>
      <c r="K65" s="15" t="str">
        <f t="shared" si="21"/>
        <v/>
      </c>
      <c r="L65" s="15" t="str">
        <f t="shared" si="21"/>
        <v/>
      </c>
      <c r="M65" s="15" t="str">
        <f t="shared" si="21"/>
        <v/>
      </c>
      <c r="N65" s="15" t="str">
        <f t="shared" si="21"/>
        <v/>
      </c>
      <c r="O65" s="15" t="str">
        <f t="shared" si="21"/>
        <v/>
      </c>
      <c r="P65" s="15" t="str">
        <f t="shared" si="21"/>
        <v/>
      </c>
      <c r="Q65" s="15" t="str">
        <f t="shared" si="21"/>
        <v/>
      </c>
      <c r="R65" s="15"/>
      <c r="S65" s="9"/>
      <c r="W65" s="106"/>
      <c r="X65" s="106"/>
      <c r="Y65" s="130"/>
      <c r="Z65" s="106"/>
      <c r="AA65" s="106"/>
      <c r="AB65" s="106"/>
      <c r="AC65" s="107"/>
    </row>
    <row r="66" spans="1:29" x14ac:dyDescent="0.3">
      <c r="A66" s="16"/>
      <c r="B66" s="230" t="s">
        <v>79</v>
      </c>
      <c r="C66" s="17" t="str">
        <f t="shared" si="22"/>
        <v/>
      </c>
      <c r="D66" s="17" t="str">
        <f t="shared" si="3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21"/>
        <v/>
      </c>
      <c r="K66" s="15" t="str">
        <f t="shared" si="21"/>
        <v/>
      </c>
      <c r="L66" s="15" t="str">
        <f t="shared" si="21"/>
        <v/>
      </c>
      <c r="M66" s="15" t="str">
        <f t="shared" si="21"/>
        <v/>
      </c>
      <c r="N66" s="15" t="str">
        <f t="shared" si="21"/>
        <v/>
      </c>
      <c r="O66" s="15" t="str">
        <f t="shared" si="21"/>
        <v/>
      </c>
      <c r="P66" s="15" t="str">
        <f t="shared" si="21"/>
        <v/>
      </c>
      <c r="Q66" s="15" t="str">
        <f t="shared" si="21"/>
        <v/>
      </c>
      <c r="R66" s="15"/>
      <c r="S66" s="9"/>
      <c r="W66" s="106"/>
      <c r="X66" s="106"/>
      <c r="Y66" s="107"/>
      <c r="Z66" s="106"/>
      <c r="AA66" s="106"/>
      <c r="AB66" s="106"/>
      <c r="AC66" s="107"/>
    </row>
    <row r="67" spans="1:29" x14ac:dyDescent="0.3">
      <c r="A67" s="16"/>
      <c r="B67" s="230" t="s">
        <v>80</v>
      </c>
      <c r="C67" s="17" t="str">
        <f t="shared" si="22"/>
        <v/>
      </c>
      <c r="D67" s="17" t="str">
        <f t="shared" si="3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21"/>
        <v/>
      </c>
      <c r="K67" s="15" t="str">
        <f t="shared" si="21"/>
        <v/>
      </c>
      <c r="L67" s="15" t="str">
        <f t="shared" si="21"/>
        <v/>
      </c>
      <c r="M67" s="15" t="str">
        <f t="shared" si="21"/>
        <v/>
      </c>
      <c r="N67" s="15" t="str">
        <f t="shared" si="21"/>
        <v/>
      </c>
      <c r="O67" s="15" t="str">
        <f t="shared" si="21"/>
        <v/>
      </c>
      <c r="P67" s="15" t="str">
        <f t="shared" si="21"/>
        <v/>
      </c>
      <c r="Q67" s="15" t="str">
        <f t="shared" si="21"/>
        <v/>
      </c>
      <c r="R67" s="15">
        <f>SUM(Decsheets!$V$5:$V$13)-(SUM(J61:P67))</f>
        <v>28</v>
      </c>
      <c r="S67" s="9"/>
      <c r="W67" s="106"/>
      <c r="X67" s="106"/>
      <c r="Y67" s="107"/>
      <c r="Z67" s="106"/>
      <c r="AA67" s="106"/>
      <c r="AB67" s="106"/>
      <c r="AC67" s="107"/>
    </row>
    <row r="68" spans="1:29" x14ac:dyDescent="0.3">
      <c r="A68" s="12" t="s">
        <v>93</v>
      </c>
      <c r="B68" s="241"/>
      <c r="C68" s="20" t="s">
        <v>232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18"/>
      <c r="Z68" s="106"/>
      <c r="AA68" s="106"/>
      <c r="AB68" s="106"/>
      <c r="AC68" s="118" t="str">
        <f>$E129</f>
        <v>.</v>
      </c>
    </row>
    <row r="69" spans="1:29" x14ac:dyDescent="0.3">
      <c r="A69" s="16"/>
      <c r="B69" s="230" t="s">
        <v>127</v>
      </c>
      <c r="C69" s="17" t="str">
        <f t="shared" ref="C69:C75" si="23">IF(A69="","",VLOOKUP($A$68,IF(LEN(A69)=2,U16GB,U16GA),VLOOKUP(LEFT(A69,1),club,6,FALSE),FALSE))</f>
        <v/>
      </c>
      <c r="D69" s="17" t="str">
        <f t="shared" si="3"/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IFERROR(IF(E69=".","",IF(E69&lt;Records!G7,"LR",IF(E69=Records!G7,"=LR","-"))),"???")</f>
        <v/>
      </c>
      <c r="J69" s="15" t="str">
        <f t="shared" ref="J69:Q75" si="24">IF($A69="","",IF(LEFT($A69,1)=J$12,$F69,""))</f>
        <v/>
      </c>
      <c r="K69" s="15" t="str">
        <f t="shared" si="24"/>
        <v/>
      </c>
      <c r="L69" s="15" t="str">
        <f t="shared" si="24"/>
        <v/>
      </c>
      <c r="M69" s="15" t="str">
        <f t="shared" si="24"/>
        <v/>
      </c>
      <c r="N69" s="15" t="str">
        <f t="shared" si="24"/>
        <v/>
      </c>
      <c r="O69" s="15" t="str">
        <f t="shared" si="24"/>
        <v/>
      </c>
      <c r="P69" s="15" t="str">
        <f t="shared" si="24"/>
        <v/>
      </c>
      <c r="Q69" s="15" t="str">
        <f t="shared" si="24"/>
        <v/>
      </c>
      <c r="R69" s="15"/>
      <c r="S69" s="9"/>
      <c r="W69" s="106"/>
      <c r="X69" s="106"/>
      <c r="Y69" s="118"/>
      <c r="Z69" s="106"/>
      <c r="AA69" s="106"/>
      <c r="AB69" s="106"/>
      <c r="AC69" s="118" t="str">
        <f>$E130</f>
        <v>.</v>
      </c>
    </row>
    <row r="70" spans="1:29" x14ac:dyDescent="0.3">
      <c r="A70" s="16"/>
      <c r="B70" s="230" t="s">
        <v>128</v>
      </c>
      <c r="C70" s="17" t="str">
        <f t="shared" si="23"/>
        <v/>
      </c>
      <c r="D70" s="17" t="str">
        <f t="shared" si="3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4"/>
        <v/>
      </c>
      <c r="K70" s="15" t="str">
        <f t="shared" si="24"/>
        <v/>
      </c>
      <c r="L70" s="15" t="str">
        <f t="shared" si="24"/>
        <v/>
      </c>
      <c r="M70" s="15" t="str">
        <f t="shared" si="24"/>
        <v/>
      </c>
      <c r="N70" s="15" t="str">
        <f t="shared" si="24"/>
        <v/>
      </c>
      <c r="O70" s="15" t="str">
        <f t="shared" si="24"/>
        <v/>
      </c>
      <c r="P70" s="15" t="str">
        <f t="shared" si="24"/>
        <v/>
      </c>
      <c r="Q70" s="15" t="str">
        <f t="shared" si="24"/>
        <v/>
      </c>
      <c r="R70" s="15"/>
      <c r="S70" s="9"/>
      <c r="W70" s="106"/>
      <c r="X70" s="106"/>
      <c r="Y70" s="118"/>
      <c r="Z70" s="106"/>
      <c r="AA70" s="106"/>
      <c r="AB70" s="106"/>
      <c r="AC70" s="118" t="str">
        <f>$E131</f>
        <v>.</v>
      </c>
    </row>
    <row r="71" spans="1:29" x14ac:dyDescent="0.3">
      <c r="A71" s="16"/>
      <c r="B71" s="230" t="s">
        <v>129</v>
      </c>
      <c r="C71" s="17" t="str">
        <f t="shared" si="23"/>
        <v/>
      </c>
      <c r="D71" s="17" t="str">
        <f t="shared" si="3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4"/>
        <v/>
      </c>
      <c r="K71" s="15" t="str">
        <f t="shared" si="24"/>
        <v/>
      </c>
      <c r="L71" s="15" t="str">
        <f t="shared" si="24"/>
        <v/>
      </c>
      <c r="M71" s="15" t="str">
        <f t="shared" si="24"/>
        <v/>
      </c>
      <c r="N71" s="15" t="str">
        <f t="shared" si="24"/>
        <v/>
      </c>
      <c r="O71" s="15" t="str">
        <f t="shared" si="24"/>
        <v/>
      </c>
      <c r="P71" s="15" t="str">
        <f t="shared" si="24"/>
        <v/>
      </c>
      <c r="Q71" s="15" t="str">
        <f t="shared" si="24"/>
        <v/>
      </c>
      <c r="R71" s="15"/>
      <c r="S71" s="9"/>
      <c r="W71" s="106"/>
      <c r="X71" s="106"/>
      <c r="Y71" s="118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23"/>
        <v/>
      </c>
      <c r="D72" s="17" t="str">
        <f t="shared" si="3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4"/>
        <v/>
      </c>
      <c r="K72" s="15" t="str">
        <f t="shared" si="24"/>
        <v/>
      </c>
      <c r="L72" s="15" t="str">
        <f t="shared" si="24"/>
        <v/>
      </c>
      <c r="M72" s="15" t="str">
        <f t="shared" si="24"/>
        <v/>
      </c>
      <c r="N72" s="15" t="str">
        <f t="shared" si="24"/>
        <v/>
      </c>
      <c r="O72" s="15" t="str">
        <f t="shared" si="24"/>
        <v/>
      </c>
      <c r="P72" s="15" t="str">
        <f t="shared" si="24"/>
        <v/>
      </c>
      <c r="Q72" s="15" t="str">
        <f t="shared" si="24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23"/>
        <v/>
      </c>
      <c r="D73" s="17" t="str">
        <f t="shared" si="3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4"/>
        <v/>
      </c>
      <c r="K73" s="15" t="str">
        <f t="shared" si="24"/>
        <v/>
      </c>
      <c r="L73" s="15" t="str">
        <f t="shared" si="24"/>
        <v/>
      </c>
      <c r="M73" s="15" t="str">
        <f t="shared" si="24"/>
        <v/>
      </c>
      <c r="N73" s="15" t="str">
        <f t="shared" si="24"/>
        <v/>
      </c>
      <c r="O73" s="15" t="str">
        <f t="shared" si="24"/>
        <v/>
      </c>
      <c r="P73" s="15" t="str">
        <f t="shared" si="24"/>
        <v/>
      </c>
      <c r="Q73" s="15" t="str">
        <f t="shared" si="24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23"/>
        <v/>
      </c>
      <c r="D74" s="17" t="str">
        <f t="shared" si="3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4"/>
        <v/>
      </c>
      <c r="K74" s="15" t="str">
        <f t="shared" si="24"/>
        <v/>
      </c>
      <c r="L74" s="15" t="str">
        <f t="shared" si="24"/>
        <v/>
      </c>
      <c r="M74" s="15" t="str">
        <f t="shared" si="24"/>
        <v/>
      </c>
      <c r="N74" s="15" t="str">
        <f t="shared" si="24"/>
        <v/>
      </c>
      <c r="O74" s="15" t="str">
        <f t="shared" si="24"/>
        <v/>
      </c>
      <c r="P74" s="15" t="str">
        <f t="shared" si="24"/>
        <v/>
      </c>
      <c r="Q74" s="15" t="str">
        <f t="shared" si="24"/>
        <v/>
      </c>
      <c r="R74" s="15"/>
      <c r="S74" s="9"/>
      <c r="W74" s="106"/>
      <c r="X74" s="106"/>
      <c r="Y74" s="118"/>
      <c r="Z74" s="106"/>
      <c r="AA74" s="106"/>
      <c r="AB74" s="106"/>
      <c r="AC74" s="118" t="str">
        <f>$E141</f>
        <v>.</v>
      </c>
    </row>
    <row r="75" spans="1:29" x14ac:dyDescent="0.3">
      <c r="A75" s="16"/>
      <c r="B75" s="230" t="s">
        <v>80</v>
      </c>
      <c r="C75" s="17" t="str">
        <f t="shared" si="23"/>
        <v/>
      </c>
      <c r="D75" s="17" t="str">
        <f t="shared" si="3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4"/>
        <v/>
      </c>
      <c r="K75" s="15" t="str">
        <f t="shared" si="24"/>
        <v/>
      </c>
      <c r="L75" s="15" t="str">
        <f t="shared" si="24"/>
        <v/>
      </c>
      <c r="M75" s="15" t="str">
        <f t="shared" si="24"/>
        <v/>
      </c>
      <c r="N75" s="15" t="str">
        <f t="shared" si="24"/>
        <v/>
      </c>
      <c r="O75" s="15" t="str">
        <f t="shared" si="24"/>
        <v/>
      </c>
      <c r="P75" s="15" t="str">
        <f t="shared" si="24"/>
        <v/>
      </c>
      <c r="Q75" s="15" t="str">
        <f t="shared" si="24"/>
        <v/>
      </c>
      <c r="R75" s="15">
        <f>SUM(Decsheets!$V$5:$V$13)-(SUM(J69:P75))</f>
        <v>28</v>
      </c>
      <c r="S75" s="9"/>
      <c r="W75" s="106"/>
      <c r="X75" s="106"/>
      <c r="Y75" s="118"/>
      <c r="Z75" s="106"/>
      <c r="AA75" s="106"/>
      <c r="AB75" s="106"/>
      <c r="AC75" s="118" t="str">
        <f t="shared" ref="AC75:AC80" si="25">$E142</f>
        <v>.</v>
      </c>
    </row>
    <row r="76" spans="1:29" x14ac:dyDescent="0.3">
      <c r="A76" s="12" t="s">
        <v>96</v>
      </c>
      <c r="B76" s="241"/>
      <c r="C76" s="20" t="s">
        <v>233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18"/>
      <c r="Z76" s="106"/>
      <c r="AA76" s="106"/>
      <c r="AB76" s="106"/>
      <c r="AC76" s="118" t="str">
        <f t="shared" si="25"/>
        <v>.</v>
      </c>
    </row>
    <row r="77" spans="1:29" x14ac:dyDescent="0.3">
      <c r="A77" s="16"/>
      <c r="B77" s="230" t="s">
        <v>127</v>
      </c>
      <c r="C77" s="17" t="str">
        <f>IFERROR(IF(A77="","",VLOOKUP($A$76,IF(LEN(A77)=2,U16GB,U16GA),VLOOKUP(LEFT(A77,1),club,6,FALSE),FALSE)),"No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IFERROR(IF(E77=".","",IF(E77&lt;Records!G8,"LR",IF(E77=Records!G8,"=LR","-"))),"???")</f>
        <v/>
      </c>
      <c r="J77" s="15" t="str">
        <f t="shared" ref="J77:Q83" si="26">IF($A77="","",IF(LEFT($A77,1)=J$12,$F77,""))</f>
        <v/>
      </c>
      <c r="K77" s="15" t="str">
        <f t="shared" si="26"/>
        <v/>
      </c>
      <c r="L77" s="15" t="str">
        <f t="shared" si="26"/>
        <v/>
      </c>
      <c r="M77" s="15" t="str">
        <f t="shared" si="26"/>
        <v/>
      </c>
      <c r="N77" s="15" t="str">
        <f t="shared" si="26"/>
        <v/>
      </c>
      <c r="O77" s="15" t="str">
        <f t="shared" si="26"/>
        <v/>
      </c>
      <c r="P77" s="15" t="str">
        <f t="shared" si="26"/>
        <v/>
      </c>
      <c r="Q77" s="15" t="str">
        <f t="shared" si="26"/>
        <v/>
      </c>
      <c r="R77" s="15"/>
      <c r="S77" s="9"/>
      <c r="W77" s="106"/>
      <c r="X77" s="106"/>
      <c r="Y77" s="118"/>
      <c r="Z77" s="106"/>
      <c r="AA77" s="106"/>
      <c r="AB77" s="106"/>
      <c r="AC77" s="118" t="str">
        <f t="shared" si="25"/>
        <v>.</v>
      </c>
    </row>
    <row r="78" spans="1:29" x14ac:dyDescent="0.3">
      <c r="A78" s="16"/>
      <c r="B78" s="230" t="s">
        <v>128</v>
      </c>
      <c r="C78" s="17" t="str">
        <f t="shared" ref="C78:C83" si="27">IF(A78="","",VLOOKUP($A$76,IF(LEN(A78)=2,U16GB,U16GA),VLOOKUP(LEFT(A78,1),club,6,FALSE),FALSE))</f>
        <v/>
      </c>
      <c r="D78" s="17" t="str">
        <f t="shared" ref="D78:D83" si="28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6"/>
        <v/>
      </c>
      <c r="K78" s="15" t="str">
        <f t="shared" si="26"/>
        <v/>
      </c>
      <c r="L78" s="15" t="str">
        <f t="shared" si="26"/>
        <v/>
      </c>
      <c r="M78" s="15" t="str">
        <f t="shared" si="26"/>
        <v/>
      </c>
      <c r="N78" s="15" t="str">
        <f t="shared" si="26"/>
        <v/>
      </c>
      <c r="O78" s="15" t="str">
        <f t="shared" si="26"/>
        <v/>
      </c>
      <c r="P78" s="15" t="str">
        <f t="shared" si="26"/>
        <v/>
      </c>
      <c r="Q78" s="15" t="str">
        <f t="shared" si="26"/>
        <v/>
      </c>
      <c r="R78" s="15"/>
      <c r="S78" s="9"/>
      <c r="W78" s="106"/>
      <c r="X78" s="106"/>
      <c r="Y78" s="118"/>
      <c r="Z78" s="106"/>
      <c r="AA78" s="106"/>
      <c r="AB78" s="106"/>
      <c r="AC78" s="118" t="str">
        <f t="shared" si="25"/>
        <v>.</v>
      </c>
    </row>
    <row r="79" spans="1:29" x14ac:dyDescent="0.3">
      <c r="A79" s="16"/>
      <c r="B79" s="230" t="s">
        <v>129</v>
      </c>
      <c r="C79" s="17" t="str">
        <f t="shared" si="27"/>
        <v/>
      </c>
      <c r="D79" s="17" t="str">
        <f t="shared" si="28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6"/>
        <v/>
      </c>
      <c r="K79" s="15" t="str">
        <f t="shared" si="26"/>
        <v/>
      </c>
      <c r="L79" s="15" t="str">
        <f t="shared" si="26"/>
        <v/>
      </c>
      <c r="M79" s="15" t="str">
        <f t="shared" si="26"/>
        <v/>
      </c>
      <c r="N79" s="15" t="str">
        <f t="shared" si="26"/>
        <v/>
      </c>
      <c r="O79" s="15" t="str">
        <f t="shared" si="26"/>
        <v/>
      </c>
      <c r="P79" s="15" t="str">
        <f t="shared" si="26"/>
        <v/>
      </c>
      <c r="Q79" s="15" t="str">
        <f t="shared" si="26"/>
        <v/>
      </c>
      <c r="R79" s="15"/>
      <c r="S79" s="9"/>
      <c r="W79" s="106"/>
      <c r="X79" s="106"/>
      <c r="Y79" s="118"/>
      <c r="Z79" s="106"/>
      <c r="AA79" s="106"/>
      <c r="AB79" s="106"/>
      <c r="AC79" s="118" t="str">
        <f t="shared" si="25"/>
        <v>.</v>
      </c>
    </row>
    <row r="80" spans="1:29" x14ac:dyDescent="0.3">
      <c r="A80" s="16"/>
      <c r="B80" s="230" t="s">
        <v>77</v>
      </c>
      <c r="C80" s="17" t="str">
        <f t="shared" si="27"/>
        <v/>
      </c>
      <c r="D80" s="17" t="str">
        <f t="shared" si="28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6"/>
        <v/>
      </c>
      <c r="K80" s="15" t="str">
        <f t="shared" si="26"/>
        <v/>
      </c>
      <c r="L80" s="15" t="str">
        <f t="shared" si="26"/>
        <v/>
      </c>
      <c r="M80" s="15" t="str">
        <f t="shared" si="26"/>
        <v/>
      </c>
      <c r="N80" s="15" t="str">
        <f t="shared" si="26"/>
        <v/>
      </c>
      <c r="O80" s="15" t="str">
        <f t="shared" si="26"/>
        <v/>
      </c>
      <c r="P80" s="15" t="str">
        <f t="shared" si="26"/>
        <v/>
      </c>
      <c r="Q80" s="15" t="str">
        <f t="shared" si="26"/>
        <v/>
      </c>
      <c r="R80" s="15"/>
      <c r="S80" s="9"/>
      <c r="W80" s="106"/>
      <c r="X80" s="106"/>
      <c r="Y80" s="118"/>
      <c r="Z80" s="106"/>
      <c r="AA80" s="106"/>
      <c r="AB80" s="106"/>
      <c r="AC80" s="118" t="str">
        <f t="shared" si="25"/>
        <v>.</v>
      </c>
    </row>
    <row r="81" spans="1:29" x14ac:dyDescent="0.3">
      <c r="A81" s="16"/>
      <c r="B81" s="230" t="s">
        <v>78</v>
      </c>
      <c r="C81" s="17" t="str">
        <f t="shared" si="27"/>
        <v/>
      </c>
      <c r="D81" s="17" t="str">
        <f t="shared" si="28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6"/>
        <v/>
      </c>
      <c r="K81" s="15" t="str">
        <f t="shared" si="26"/>
        <v/>
      </c>
      <c r="L81" s="15" t="str">
        <f t="shared" si="26"/>
        <v/>
      </c>
      <c r="M81" s="15" t="str">
        <f t="shared" si="26"/>
        <v/>
      </c>
      <c r="N81" s="15" t="str">
        <f t="shared" si="26"/>
        <v/>
      </c>
      <c r="O81" s="15" t="str">
        <f t="shared" si="26"/>
        <v/>
      </c>
      <c r="P81" s="15" t="str">
        <f t="shared" si="26"/>
        <v/>
      </c>
      <c r="Q81" s="15" t="str">
        <f t="shared" si="26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7"/>
        <v/>
      </c>
      <c r="D82" s="17" t="str">
        <f t="shared" si="28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6"/>
        <v/>
      </c>
      <c r="K82" s="15" t="str">
        <f t="shared" si="26"/>
        <v/>
      </c>
      <c r="L82" s="15" t="str">
        <f t="shared" si="26"/>
        <v/>
      </c>
      <c r="M82" s="15" t="str">
        <f t="shared" si="26"/>
        <v/>
      </c>
      <c r="N82" s="15" t="str">
        <f t="shared" si="26"/>
        <v/>
      </c>
      <c r="O82" s="15" t="str">
        <f t="shared" si="26"/>
        <v/>
      </c>
      <c r="P82" s="15" t="str">
        <f t="shared" si="26"/>
        <v/>
      </c>
      <c r="Q82" s="15" t="str">
        <f t="shared" si="26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7"/>
        <v/>
      </c>
      <c r="D83" s="17" t="str">
        <f t="shared" si="28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6"/>
        <v/>
      </c>
      <c r="K83" s="15" t="str">
        <f t="shared" si="26"/>
        <v/>
      </c>
      <c r="L83" s="15" t="str">
        <f t="shared" si="26"/>
        <v/>
      </c>
      <c r="M83" s="15" t="str">
        <f t="shared" si="26"/>
        <v/>
      </c>
      <c r="N83" s="15" t="str">
        <f t="shared" si="26"/>
        <v/>
      </c>
      <c r="O83" s="15" t="str">
        <f t="shared" si="26"/>
        <v/>
      </c>
      <c r="P83" s="15" t="str">
        <f t="shared" si="26"/>
        <v/>
      </c>
      <c r="Q83" s="15" t="str">
        <f t="shared" si="26"/>
        <v/>
      </c>
      <c r="R83" s="15">
        <f>SUM(Decsheets!$V$5:$V$13)-(SUM(J77:P83))</f>
        <v>28</v>
      </c>
      <c r="S83" s="9"/>
      <c r="W83" s="106"/>
      <c r="X83" s="106"/>
      <c r="Y83" s="118"/>
      <c r="Z83" s="106"/>
      <c r="AA83" s="106"/>
      <c r="AB83" s="106"/>
      <c r="AC83" s="118" t="str">
        <f>$E157</f>
        <v>.</v>
      </c>
    </row>
    <row r="84" spans="1:29" x14ac:dyDescent="0.3">
      <c r="A84" s="12" t="s">
        <v>96</v>
      </c>
      <c r="B84" s="241"/>
      <c r="C84" s="20" t="s">
        <v>234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18"/>
      <c r="Z84" s="106"/>
      <c r="AA84" s="106"/>
      <c r="AB84" s="106"/>
      <c r="AC84" s="118" t="str">
        <f t="shared" ref="AC84:AC89" si="29">$E158</f>
        <v>.</v>
      </c>
    </row>
    <row r="85" spans="1:29" x14ac:dyDescent="0.3">
      <c r="A85" s="16"/>
      <c r="B85" s="230" t="s">
        <v>127</v>
      </c>
      <c r="C85" s="17" t="str">
        <f t="shared" ref="C85:C91" si="30">IF(A85="","",VLOOKUP($A$84,IF(LEN(A85)=2,U16GB,U16GA),VLOOKUP(LEFT(A85,1),club,6,FALSE),FALSE))</f>
        <v/>
      </c>
      <c r="D85" s="17" t="str">
        <f t="shared" ref="D85:D163" si="31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IFERROR(IF(E85=".","",IF(E85&lt;Records!G8,"LR",IF(E85=Records!G8,"=LR","-"))),"???")</f>
        <v/>
      </c>
      <c r="J85" s="15" t="str">
        <f t="shared" ref="J85:Q91" si="32">IF($A85="","",IF(LEFT($A85,1)=J$12,$F85,""))</f>
        <v/>
      </c>
      <c r="K85" s="15" t="str">
        <f t="shared" si="32"/>
        <v/>
      </c>
      <c r="L85" s="15" t="str">
        <f t="shared" si="32"/>
        <v/>
      </c>
      <c r="M85" s="15" t="str">
        <f t="shared" si="32"/>
        <v/>
      </c>
      <c r="N85" s="15" t="str">
        <f t="shared" si="32"/>
        <v/>
      </c>
      <c r="O85" s="15" t="str">
        <f t="shared" si="32"/>
        <v/>
      </c>
      <c r="P85" s="15" t="str">
        <f t="shared" si="32"/>
        <v/>
      </c>
      <c r="Q85" s="15" t="str">
        <f t="shared" si="32"/>
        <v/>
      </c>
      <c r="R85" s="15"/>
      <c r="S85" s="9"/>
      <c r="W85" s="106"/>
      <c r="X85" s="106"/>
      <c r="Y85" s="118"/>
      <c r="Z85" s="106"/>
      <c r="AA85" s="106"/>
      <c r="AB85" s="106"/>
      <c r="AC85" s="118" t="str">
        <f t="shared" si="29"/>
        <v>.</v>
      </c>
    </row>
    <row r="86" spans="1:29" x14ac:dyDescent="0.3">
      <c r="A86" s="16"/>
      <c r="B86" s="230" t="s">
        <v>128</v>
      </c>
      <c r="C86" s="17" t="str">
        <f t="shared" si="30"/>
        <v/>
      </c>
      <c r="D86" s="17" t="str">
        <f t="shared" si="31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32"/>
        <v/>
      </c>
      <c r="K86" s="15" t="str">
        <f t="shared" si="32"/>
        <v/>
      </c>
      <c r="L86" s="15" t="str">
        <f t="shared" si="32"/>
        <v/>
      </c>
      <c r="M86" s="15" t="str">
        <f t="shared" si="32"/>
        <v/>
      </c>
      <c r="N86" s="15" t="str">
        <f t="shared" si="32"/>
        <v/>
      </c>
      <c r="O86" s="15" t="str">
        <f t="shared" si="32"/>
        <v/>
      </c>
      <c r="P86" s="15" t="str">
        <f t="shared" si="32"/>
        <v/>
      </c>
      <c r="Q86" s="15" t="str">
        <f t="shared" si="32"/>
        <v/>
      </c>
      <c r="R86" s="15"/>
      <c r="S86" s="9"/>
      <c r="W86" s="106"/>
      <c r="X86" s="106"/>
      <c r="Y86" s="118"/>
      <c r="Z86" s="106"/>
      <c r="AA86" s="106"/>
      <c r="AB86" s="106"/>
      <c r="AC86" s="118" t="str">
        <f t="shared" si="29"/>
        <v>.</v>
      </c>
    </row>
    <row r="87" spans="1:29" x14ac:dyDescent="0.3">
      <c r="A87" s="16"/>
      <c r="B87" s="230" t="s">
        <v>129</v>
      </c>
      <c r="C87" s="17" t="str">
        <f t="shared" si="30"/>
        <v/>
      </c>
      <c r="D87" s="17" t="str">
        <f t="shared" si="31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32"/>
        <v/>
      </c>
      <c r="K87" s="15" t="str">
        <f t="shared" si="32"/>
        <v/>
      </c>
      <c r="L87" s="15" t="str">
        <f t="shared" si="32"/>
        <v/>
      </c>
      <c r="M87" s="15" t="str">
        <f t="shared" si="32"/>
        <v/>
      </c>
      <c r="N87" s="15" t="str">
        <f t="shared" si="32"/>
        <v/>
      </c>
      <c r="O87" s="15" t="str">
        <f t="shared" si="32"/>
        <v/>
      </c>
      <c r="P87" s="15" t="str">
        <f t="shared" si="32"/>
        <v/>
      </c>
      <c r="Q87" s="15" t="str">
        <f t="shared" si="32"/>
        <v/>
      </c>
      <c r="R87" s="15"/>
      <c r="S87" s="9"/>
      <c r="W87" s="106"/>
      <c r="X87" s="106"/>
      <c r="Y87" s="118"/>
      <c r="Z87" s="106"/>
      <c r="AA87" s="106"/>
      <c r="AB87" s="106"/>
      <c r="AC87" s="118" t="str">
        <f t="shared" si="29"/>
        <v>.</v>
      </c>
    </row>
    <row r="88" spans="1:29" x14ac:dyDescent="0.3">
      <c r="A88" s="16"/>
      <c r="B88" s="230" t="s">
        <v>77</v>
      </c>
      <c r="C88" s="17" t="str">
        <f t="shared" si="30"/>
        <v/>
      </c>
      <c r="D88" s="17" t="str">
        <f t="shared" si="31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32"/>
        <v/>
      </c>
      <c r="K88" s="15" t="str">
        <f t="shared" si="32"/>
        <v/>
      </c>
      <c r="L88" s="15" t="str">
        <f t="shared" si="32"/>
        <v/>
      </c>
      <c r="M88" s="15" t="str">
        <f t="shared" si="32"/>
        <v/>
      </c>
      <c r="N88" s="15" t="str">
        <f t="shared" si="32"/>
        <v/>
      </c>
      <c r="O88" s="15" t="str">
        <f t="shared" si="32"/>
        <v/>
      </c>
      <c r="P88" s="15" t="str">
        <f t="shared" si="32"/>
        <v/>
      </c>
      <c r="Q88" s="15" t="str">
        <f t="shared" si="32"/>
        <v/>
      </c>
      <c r="R88" s="15"/>
      <c r="S88" s="9"/>
      <c r="W88" s="106"/>
      <c r="X88" s="106"/>
      <c r="Y88" s="118"/>
      <c r="Z88" s="106"/>
      <c r="AA88" s="106"/>
      <c r="AB88" s="106"/>
      <c r="AC88" s="118" t="str">
        <f t="shared" si="29"/>
        <v>.</v>
      </c>
    </row>
    <row r="89" spans="1:29" x14ac:dyDescent="0.3">
      <c r="A89" s="16"/>
      <c r="B89" s="230" t="s">
        <v>78</v>
      </c>
      <c r="C89" s="17" t="str">
        <f t="shared" si="30"/>
        <v/>
      </c>
      <c r="D89" s="17" t="str">
        <f t="shared" si="31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32"/>
        <v/>
      </c>
      <c r="K89" s="15" t="str">
        <f t="shared" si="32"/>
        <v/>
      </c>
      <c r="L89" s="15" t="str">
        <f t="shared" si="32"/>
        <v/>
      </c>
      <c r="M89" s="15" t="str">
        <f t="shared" si="32"/>
        <v/>
      </c>
      <c r="N89" s="15" t="str">
        <f t="shared" si="32"/>
        <v/>
      </c>
      <c r="O89" s="15" t="str">
        <f t="shared" si="32"/>
        <v/>
      </c>
      <c r="P89" s="15" t="str">
        <f t="shared" si="32"/>
        <v/>
      </c>
      <c r="Q89" s="15" t="str">
        <f t="shared" si="32"/>
        <v/>
      </c>
      <c r="R89" s="15"/>
      <c r="S89" s="9"/>
      <c r="W89" s="106"/>
      <c r="X89" s="106"/>
      <c r="Y89" s="118"/>
      <c r="Z89" s="106"/>
      <c r="AA89" s="106"/>
      <c r="AB89" s="106"/>
      <c r="AC89" s="118" t="str">
        <f t="shared" si="29"/>
        <v>.</v>
      </c>
    </row>
    <row r="90" spans="1:29" x14ac:dyDescent="0.3">
      <c r="A90" s="16"/>
      <c r="B90" s="230" t="s">
        <v>79</v>
      </c>
      <c r="C90" s="17" t="str">
        <f t="shared" si="30"/>
        <v/>
      </c>
      <c r="D90" s="17" t="str">
        <f t="shared" si="31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32"/>
        <v/>
      </c>
      <c r="K90" s="15" t="str">
        <f t="shared" si="32"/>
        <v/>
      </c>
      <c r="L90" s="15" t="str">
        <f t="shared" si="32"/>
        <v/>
      </c>
      <c r="M90" s="15" t="str">
        <f t="shared" si="32"/>
        <v/>
      </c>
      <c r="N90" s="15" t="str">
        <f t="shared" si="32"/>
        <v/>
      </c>
      <c r="O90" s="15" t="str">
        <f t="shared" si="32"/>
        <v/>
      </c>
      <c r="P90" s="15" t="str">
        <f t="shared" si="32"/>
        <v/>
      </c>
      <c r="Q90" s="15" t="str">
        <f t="shared" si="32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30"/>
        <v/>
      </c>
      <c r="D91" s="17" t="str">
        <f t="shared" si="31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32"/>
        <v/>
      </c>
      <c r="K91" s="15" t="str">
        <f t="shared" si="32"/>
        <v/>
      </c>
      <c r="L91" s="15" t="str">
        <f t="shared" si="32"/>
        <v/>
      </c>
      <c r="M91" s="15" t="str">
        <f t="shared" si="32"/>
        <v/>
      </c>
      <c r="N91" s="15" t="str">
        <f t="shared" si="32"/>
        <v/>
      </c>
      <c r="O91" s="15" t="str">
        <f t="shared" si="32"/>
        <v/>
      </c>
      <c r="P91" s="15" t="str">
        <f t="shared" si="32"/>
        <v/>
      </c>
      <c r="Q91" s="15" t="str">
        <f t="shared" si="32"/>
        <v/>
      </c>
      <c r="R91" s="15">
        <f>SUM(Decsheets!$V$5:$V$13)-(SUM(J85:P91))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132</v>
      </c>
      <c r="B92" s="241"/>
      <c r="C92" s="228" t="s">
        <v>406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133</v>
      </c>
      <c r="W92" s="106"/>
      <c r="X92" s="106"/>
      <c r="Y92" s="118"/>
      <c r="Z92" s="106"/>
      <c r="AA92" s="106"/>
      <c r="AB92" s="106"/>
      <c r="AC92" s="118" t="str">
        <f>$E181</f>
        <v>.</v>
      </c>
    </row>
    <row r="93" spans="1:29" x14ac:dyDescent="0.3">
      <c r="A93" s="16"/>
      <c r="B93" s="230" t="s">
        <v>127</v>
      </c>
      <c r="C93" s="17" t="str">
        <f>IFERROR(IF(A93="","",VLOOKUP($A$92,IF(LEN(A93)=2,U16GB,U16GA),VLOOKUP(LEFT(A93,1),club,6,FALSE),FALSE)),"No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IFERROR(IF(E93=".","",IF(E93&lt;Records!G10,"LR",IF(E93=Records!G10,"=LR","-"))),"???")</f>
        <v/>
      </c>
      <c r="J93" s="15" t="str">
        <f t="shared" ref="J93:Q99" si="33">IF($A93="","",IF(LEFT($A93,1)=J$12,$F93,""))</f>
        <v/>
      </c>
      <c r="K93" s="15" t="str">
        <f t="shared" si="33"/>
        <v/>
      </c>
      <c r="L93" s="15" t="str">
        <f t="shared" si="33"/>
        <v/>
      </c>
      <c r="M93" s="15" t="str">
        <f t="shared" si="33"/>
        <v/>
      </c>
      <c r="N93" s="15" t="str">
        <f t="shared" si="33"/>
        <v/>
      </c>
      <c r="O93" s="15" t="str">
        <f t="shared" si="33"/>
        <v/>
      </c>
      <c r="P93" s="15" t="str">
        <f t="shared" si="33"/>
        <v/>
      </c>
      <c r="Q93" s="15" t="str">
        <f t="shared" si="33"/>
        <v/>
      </c>
      <c r="R93" s="15"/>
      <c r="S93" s="9"/>
      <c r="W93" s="106"/>
      <c r="X93" s="106"/>
      <c r="Y93" s="118"/>
      <c r="Z93" s="106"/>
      <c r="AA93" s="106"/>
      <c r="AB93" s="106"/>
      <c r="AC93" s="118" t="str">
        <f t="shared" ref="AC93:AC98" si="34">$E182</f>
        <v>.</v>
      </c>
    </row>
    <row r="94" spans="1:29" x14ac:dyDescent="0.3">
      <c r="A94" s="16"/>
      <c r="B94" s="230" t="s">
        <v>128</v>
      </c>
      <c r="C94" s="17" t="str">
        <f t="shared" ref="C94:C99" si="35">IF(A94="","",VLOOKUP($A$92,IF(LEN(A94)=2,U16GB,U16GA),VLOOKUP(LEFT(A94,1),club,6,FALSE),FALSE))</f>
        <v/>
      </c>
      <c r="D94" s="17" t="str">
        <f t="shared" si="31"/>
        <v/>
      </c>
      <c r="E94" s="18" t="s">
        <v>87</v>
      </c>
      <c r="F94" s="306">
        <f>Decsheets!$V$6</f>
        <v>6</v>
      </c>
      <c r="G94" s="9"/>
      <c r="H94" s="9"/>
      <c r="J94" s="15" t="str">
        <f t="shared" si="33"/>
        <v/>
      </c>
      <c r="K94" s="15" t="str">
        <f t="shared" si="33"/>
        <v/>
      </c>
      <c r="L94" s="15" t="str">
        <f t="shared" si="33"/>
        <v/>
      </c>
      <c r="M94" s="15" t="str">
        <f t="shared" si="33"/>
        <v/>
      </c>
      <c r="N94" s="15" t="str">
        <f t="shared" si="33"/>
        <v/>
      </c>
      <c r="O94" s="15" t="str">
        <f t="shared" si="33"/>
        <v/>
      </c>
      <c r="P94" s="15" t="str">
        <f t="shared" si="33"/>
        <v/>
      </c>
      <c r="Q94" s="15" t="str">
        <f t="shared" si="33"/>
        <v/>
      </c>
      <c r="R94" s="15"/>
      <c r="S94" s="9"/>
      <c r="W94" s="106"/>
      <c r="X94" s="106"/>
      <c r="Y94" s="118"/>
      <c r="Z94" s="106"/>
      <c r="AA94" s="106"/>
      <c r="AB94" s="106"/>
      <c r="AC94" s="118" t="str">
        <f t="shared" si="34"/>
        <v>.</v>
      </c>
    </row>
    <row r="95" spans="1:29" x14ac:dyDescent="0.3">
      <c r="A95" s="16"/>
      <c r="B95" s="230" t="s">
        <v>129</v>
      </c>
      <c r="C95" s="17" t="str">
        <f t="shared" si="35"/>
        <v/>
      </c>
      <c r="D95" s="17" t="str">
        <f t="shared" si="31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33"/>
        <v/>
      </c>
      <c r="K95" s="15" t="str">
        <f t="shared" si="33"/>
        <v/>
      </c>
      <c r="L95" s="15" t="str">
        <f t="shared" si="33"/>
        <v/>
      </c>
      <c r="M95" s="15" t="str">
        <f t="shared" si="33"/>
        <v/>
      </c>
      <c r="N95" s="15" t="str">
        <f t="shared" si="33"/>
        <v/>
      </c>
      <c r="O95" s="15" t="str">
        <f t="shared" si="33"/>
        <v/>
      </c>
      <c r="P95" s="15" t="str">
        <f t="shared" si="33"/>
        <v/>
      </c>
      <c r="Q95" s="15" t="str">
        <f t="shared" si="33"/>
        <v/>
      </c>
      <c r="R95" s="15"/>
      <c r="S95" s="9"/>
      <c r="W95" s="106"/>
      <c r="X95" s="106"/>
      <c r="Y95" s="118"/>
      <c r="Z95" s="106"/>
      <c r="AA95" s="106"/>
      <c r="AB95" s="106"/>
      <c r="AC95" s="118" t="str">
        <f t="shared" si="34"/>
        <v>.</v>
      </c>
    </row>
    <row r="96" spans="1:29" x14ac:dyDescent="0.3">
      <c r="A96" s="16"/>
      <c r="B96" s="230" t="s">
        <v>77</v>
      </c>
      <c r="C96" s="17" t="str">
        <f t="shared" si="35"/>
        <v/>
      </c>
      <c r="D96" s="17" t="str">
        <f t="shared" si="31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33"/>
        <v/>
      </c>
      <c r="K96" s="15" t="str">
        <f t="shared" si="33"/>
        <v/>
      </c>
      <c r="L96" s="15" t="str">
        <f t="shared" si="33"/>
        <v/>
      </c>
      <c r="M96" s="15" t="str">
        <f t="shared" si="33"/>
        <v/>
      </c>
      <c r="N96" s="15" t="str">
        <f t="shared" si="33"/>
        <v/>
      </c>
      <c r="O96" s="15" t="str">
        <f t="shared" si="33"/>
        <v/>
      </c>
      <c r="P96" s="15" t="str">
        <f t="shared" si="33"/>
        <v/>
      </c>
      <c r="Q96" s="15" t="str">
        <f t="shared" si="33"/>
        <v/>
      </c>
      <c r="R96" s="15"/>
      <c r="S96" s="9"/>
      <c r="W96" s="106"/>
      <c r="X96" s="106"/>
      <c r="Y96" s="118"/>
      <c r="Z96" s="106"/>
      <c r="AA96" s="106"/>
      <c r="AB96" s="106"/>
      <c r="AC96" s="118" t="str">
        <f t="shared" si="34"/>
        <v>.</v>
      </c>
    </row>
    <row r="97" spans="1:29" x14ac:dyDescent="0.3">
      <c r="A97" s="16"/>
      <c r="B97" s="230" t="s">
        <v>78</v>
      </c>
      <c r="C97" s="17" t="str">
        <f t="shared" si="35"/>
        <v/>
      </c>
      <c r="D97" s="17" t="str">
        <f t="shared" si="31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33"/>
        <v/>
      </c>
      <c r="K97" s="15" t="str">
        <f t="shared" si="33"/>
        <v/>
      </c>
      <c r="L97" s="15" t="str">
        <f t="shared" si="33"/>
        <v/>
      </c>
      <c r="M97" s="15" t="str">
        <f t="shared" si="33"/>
        <v/>
      </c>
      <c r="N97" s="15" t="str">
        <f t="shared" si="33"/>
        <v/>
      </c>
      <c r="O97" s="15" t="str">
        <f t="shared" si="33"/>
        <v/>
      </c>
      <c r="P97" s="15" t="str">
        <f t="shared" si="33"/>
        <v/>
      </c>
      <c r="Q97" s="15" t="str">
        <f t="shared" si="33"/>
        <v/>
      </c>
      <c r="R97" s="15"/>
      <c r="S97" s="9"/>
      <c r="W97" s="106"/>
      <c r="X97" s="106"/>
      <c r="Y97" s="118"/>
      <c r="Z97" s="106"/>
      <c r="AA97" s="106"/>
      <c r="AB97" s="106"/>
      <c r="AC97" s="118" t="str">
        <f t="shared" si="34"/>
        <v>.</v>
      </c>
    </row>
    <row r="98" spans="1:29" x14ac:dyDescent="0.3">
      <c r="A98" s="16"/>
      <c r="B98" s="230" t="s">
        <v>79</v>
      </c>
      <c r="C98" s="17" t="str">
        <f t="shared" si="35"/>
        <v/>
      </c>
      <c r="D98" s="17" t="str">
        <f t="shared" si="31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33"/>
        <v/>
      </c>
      <c r="K98" s="15" t="str">
        <f t="shared" si="33"/>
        <v/>
      </c>
      <c r="L98" s="15" t="str">
        <f t="shared" si="33"/>
        <v/>
      </c>
      <c r="M98" s="15" t="str">
        <f t="shared" si="33"/>
        <v/>
      </c>
      <c r="N98" s="15" t="str">
        <f t="shared" si="33"/>
        <v/>
      </c>
      <c r="O98" s="15" t="str">
        <f t="shared" si="33"/>
        <v/>
      </c>
      <c r="P98" s="15" t="str">
        <f t="shared" si="33"/>
        <v/>
      </c>
      <c r="Q98" s="15" t="str">
        <f t="shared" si="33"/>
        <v/>
      </c>
      <c r="R98" s="15"/>
      <c r="S98" s="9"/>
      <c r="W98" s="106"/>
      <c r="X98" s="106"/>
      <c r="Y98" s="118"/>
      <c r="Z98" s="106"/>
      <c r="AA98" s="106"/>
      <c r="AB98" s="106"/>
      <c r="AC98" s="118" t="str">
        <f t="shared" si="34"/>
        <v>.</v>
      </c>
    </row>
    <row r="99" spans="1:29" x14ac:dyDescent="0.3">
      <c r="A99" s="16"/>
      <c r="B99" s="230" t="s">
        <v>80</v>
      </c>
      <c r="C99" s="17" t="str">
        <f t="shared" si="35"/>
        <v/>
      </c>
      <c r="D99" s="17" t="str">
        <f t="shared" si="31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33"/>
        <v/>
      </c>
      <c r="K99" s="15" t="str">
        <f t="shared" si="33"/>
        <v/>
      </c>
      <c r="L99" s="15" t="str">
        <f t="shared" si="33"/>
        <v/>
      </c>
      <c r="M99" s="15" t="str">
        <f t="shared" si="33"/>
        <v/>
      </c>
      <c r="N99" s="15" t="str">
        <f t="shared" si="33"/>
        <v/>
      </c>
      <c r="O99" s="15" t="str">
        <f t="shared" si="33"/>
        <v/>
      </c>
      <c r="P99" s="15" t="str">
        <f t="shared" si="33"/>
        <v/>
      </c>
      <c r="Q99" s="15" t="str">
        <f t="shared" si="33"/>
        <v/>
      </c>
      <c r="R99" s="15">
        <f>SUM(Decsheets!$V$5:$V$13)-(SUM(J93:P99))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132</v>
      </c>
      <c r="B100" s="241"/>
      <c r="C100" s="228" t="s">
        <v>407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134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36">IF(A101="","",VLOOKUP($A$100,IF(LEN(A101)=2,U16GB,U16GA),VLOOKUP(LEFT(A101,1),club,6,FALSE),FALSE))</f>
        <v/>
      </c>
      <c r="D101" s="17" t="str">
        <f t="shared" si="31"/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IFERROR(IF(E101=".","",IF(E101&lt;Records!G10,"LR",IF(E101=Records!G10,"=LR","-"))),"???")</f>
        <v/>
      </c>
      <c r="J101" s="15" t="str">
        <f t="shared" ref="J101:Q130" si="37">IF($A101="","",IF(LEFT($A101,1)=J$12,$F101,""))</f>
        <v/>
      </c>
      <c r="K101" s="15" t="str">
        <f t="shared" si="37"/>
        <v/>
      </c>
      <c r="L101" s="15" t="str">
        <f t="shared" si="37"/>
        <v/>
      </c>
      <c r="M101" s="15" t="str">
        <f t="shared" si="37"/>
        <v/>
      </c>
      <c r="N101" s="15" t="str">
        <f t="shared" si="37"/>
        <v/>
      </c>
      <c r="O101" s="15" t="str">
        <f t="shared" si="37"/>
        <v/>
      </c>
      <c r="P101" s="15" t="str">
        <f t="shared" si="37"/>
        <v/>
      </c>
      <c r="Q101" s="15" t="str">
        <f t="shared" si="37"/>
        <v/>
      </c>
      <c r="R101" s="15"/>
      <c r="S101" s="9"/>
      <c r="W101" s="106"/>
      <c r="X101" s="106"/>
      <c r="Y101" s="118"/>
      <c r="Z101" s="106"/>
      <c r="AA101" s="106"/>
      <c r="AB101" s="106"/>
      <c r="AC101" s="118" t="str">
        <f>$E197</f>
        <v>.</v>
      </c>
    </row>
    <row r="102" spans="1:29" x14ac:dyDescent="0.3">
      <c r="A102" s="16"/>
      <c r="B102" s="230" t="s">
        <v>128</v>
      </c>
      <c r="C102" s="17" t="str">
        <f t="shared" si="36"/>
        <v/>
      </c>
      <c r="D102" s="17" t="str">
        <f t="shared" si="31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7"/>
        <v/>
      </c>
      <c r="K102" s="15" t="str">
        <f t="shared" si="37"/>
        <v/>
      </c>
      <c r="L102" s="15" t="str">
        <f t="shared" si="37"/>
        <v/>
      </c>
      <c r="M102" s="15" t="str">
        <f t="shared" si="37"/>
        <v/>
      </c>
      <c r="N102" s="15" t="str">
        <f t="shared" si="37"/>
        <v/>
      </c>
      <c r="O102" s="15" t="str">
        <f t="shared" si="37"/>
        <v/>
      </c>
      <c r="P102" s="15" t="str">
        <f t="shared" si="37"/>
        <v/>
      </c>
      <c r="Q102" s="15" t="str">
        <f t="shared" si="37"/>
        <v/>
      </c>
      <c r="R102" s="15"/>
      <c r="S102" s="9"/>
      <c r="W102" s="106"/>
      <c r="X102" s="106"/>
      <c r="Y102" s="118"/>
      <c r="Z102" s="106"/>
      <c r="AA102" s="106"/>
      <c r="AB102" s="106"/>
      <c r="AC102" s="118" t="str">
        <f t="shared" ref="AC102:AC107" si="38">$E198</f>
        <v>.</v>
      </c>
    </row>
    <row r="103" spans="1:29" x14ac:dyDescent="0.3">
      <c r="A103" s="16"/>
      <c r="B103" s="230" t="s">
        <v>129</v>
      </c>
      <c r="C103" s="17" t="str">
        <f t="shared" si="36"/>
        <v/>
      </c>
      <c r="D103" s="17" t="str">
        <f t="shared" si="31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7"/>
        <v/>
      </c>
      <c r="K103" s="15" t="str">
        <f t="shared" si="37"/>
        <v/>
      </c>
      <c r="L103" s="15" t="str">
        <f t="shared" si="37"/>
        <v/>
      </c>
      <c r="M103" s="15" t="str">
        <f t="shared" si="37"/>
        <v/>
      </c>
      <c r="N103" s="15" t="str">
        <f t="shared" si="37"/>
        <v/>
      </c>
      <c r="O103" s="15" t="str">
        <f t="shared" si="37"/>
        <v/>
      </c>
      <c r="P103" s="15" t="str">
        <f t="shared" si="37"/>
        <v/>
      </c>
      <c r="Q103" s="15" t="str">
        <f t="shared" si="37"/>
        <v/>
      </c>
      <c r="R103" s="15"/>
      <c r="S103" s="9"/>
      <c r="W103" s="106"/>
      <c r="X103" s="106"/>
      <c r="Y103" s="118"/>
      <c r="Z103" s="106"/>
      <c r="AA103" s="106"/>
      <c r="AB103" s="106"/>
      <c r="AC103" s="118" t="str">
        <f t="shared" si="38"/>
        <v>.</v>
      </c>
    </row>
    <row r="104" spans="1:29" x14ac:dyDescent="0.3">
      <c r="A104" s="16"/>
      <c r="B104" s="230" t="s">
        <v>77</v>
      </c>
      <c r="C104" s="17" t="str">
        <f t="shared" si="36"/>
        <v/>
      </c>
      <c r="D104" s="17" t="str">
        <f t="shared" si="31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7"/>
        <v/>
      </c>
      <c r="K104" s="15" t="str">
        <f t="shared" si="37"/>
        <v/>
      </c>
      <c r="L104" s="15" t="str">
        <f t="shared" si="37"/>
        <v/>
      </c>
      <c r="M104" s="15" t="str">
        <f t="shared" si="37"/>
        <v/>
      </c>
      <c r="N104" s="15" t="str">
        <f t="shared" si="37"/>
        <v/>
      </c>
      <c r="O104" s="15" t="str">
        <f t="shared" si="37"/>
        <v/>
      </c>
      <c r="P104" s="15" t="str">
        <f t="shared" si="37"/>
        <v/>
      </c>
      <c r="Q104" s="15" t="str">
        <f t="shared" si="37"/>
        <v/>
      </c>
      <c r="R104" s="15"/>
      <c r="S104" s="9"/>
      <c r="W104" s="106"/>
      <c r="X104" s="106"/>
      <c r="Y104" s="118"/>
      <c r="Z104" s="106"/>
      <c r="AA104" s="106"/>
      <c r="AB104" s="106"/>
      <c r="AC104" s="118" t="str">
        <f t="shared" si="38"/>
        <v>.</v>
      </c>
    </row>
    <row r="105" spans="1:29" x14ac:dyDescent="0.3">
      <c r="A105" s="16"/>
      <c r="B105" s="230" t="s">
        <v>78</v>
      </c>
      <c r="C105" s="17" t="str">
        <f t="shared" si="36"/>
        <v/>
      </c>
      <c r="D105" s="17" t="str">
        <f t="shared" si="31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7"/>
        <v/>
      </c>
      <c r="K105" s="15" t="str">
        <f t="shared" si="37"/>
        <v/>
      </c>
      <c r="L105" s="15" t="str">
        <f t="shared" si="37"/>
        <v/>
      </c>
      <c r="M105" s="15" t="str">
        <f t="shared" si="37"/>
        <v/>
      </c>
      <c r="N105" s="15" t="str">
        <f t="shared" si="37"/>
        <v/>
      </c>
      <c r="O105" s="15" t="str">
        <f t="shared" si="37"/>
        <v/>
      </c>
      <c r="P105" s="15" t="str">
        <f t="shared" si="37"/>
        <v/>
      </c>
      <c r="Q105" s="15" t="str">
        <f t="shared" si="37"/>
        <v/>
      </c>
      <c r="R105" s="15"/>
      <c r="S105" s="9"/>
      <c r="W105" s="106"/>
      <c r="X105" s="106"/>
      <c r="Y105" s="118"/>
      <c r="Z105" s="106"/>
      <c r="AA105" s="106"/>
      <c r="AB105" s="106"/>
      <c r="AC105" s="118" t="str">
        <f t="shared" si="38"/>
        <v>.</v>
      </c>
    </row>
    <row r="106" spans="1:29" x14ac:dyDescent="0.3">
      <c r="A106" s="16"/>
      <c r="B106" s="230" t="s">
        <v>79</v>
      </c>
      <c r="C106" s="17" t="str">
        <f t="shared" si="36"/>
        <v/>
      </c>
      <c r="D106" s="17" t="str">
        <f t="shared" si="31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7"/>
        <v/>
      </c>
      <c r="K106" s="15" t="str">
        <f t="shared" si="37"/>
        <v/>
      </c>
      <c r="L106" s="15" t="str">
        <f t="shared" si="37"/>
        <v/>
      </c>
      <c r="M106" s="15" t="str">
        <f t="shared" si="37"/>
        <v/>
      </c>
      <c r="N106" s="15" t="str">
        <f t="shared" si="37"/>
        <v/>
      </c>
      <c r="O106" s="15" t="str">
        <f t="shared" si="37"/>
        <v/>
      </c>
      <c r="P106" s="15" t="str">
        <f t="shared" si="37"/>
        <v/>
      </c>
      <c r="Q106" s="15" t="str">
        <f t="shared" si="37"/>
        <v/>
      </c>
      <c r="R106" s="15"/>
      <c r="S106" s="9"/>
      <c r="W106" s="106"/>
      <c r="X106" s="106"/>
      <c r="Y106" s="118"/>
      <c r="Z106" s="106"/>
      <c r="AA106" s="106"/>
      <c r="AB106" s="106"/>
      <c r="AC106" s="118" t="str">
        <f t="shared" si="38"/>
        <v>.</v>
      </c>
    </row>
    <row r="107" spans="1:29" x14ac:dyDescent="0.3">
      <c r="A107" s="16"/>
      <c r="B107" s="230" t="s">
        <v>80</v>
      </c>
      <c r="C107" s="17" t="str">
        <f t="shared" si="36"/>
        <v/>
      </c>
      <c r="D107" s="17" t="str">
        <f t="shared" si="31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7"/>
        <v/>
      </c>
      <c r="K107" s="15" t="str">
        <f t="shared" si="37"/>
        <v/>
      </c>
      <c r="L107" s="15" t="str">
        <f t="shared" si="37"/>
        <v/>
      </c>
      <c r="M107" s="15" t="str">
        <f t="shared" si="37"/>
        <v/>
      </c>
      <c r="N107" s="15" t="str">
        <f t="shared" si="37"/>
        <v/>
      </c>
      <c r="O107" s="15" t="str">
        <f t="shared" si="37"/>
        <v/>
      </c>
      <c r="P107" s="15" t="str">
        <f t="shared" si="37"/>
        <v/>
      </c>
      <c r="Q107" s="15" t="str">
        <f t="shared" si="37"/>
        <v/>
      </c>
      <c r="R107" s="15">
        <f>SUM(Decsheets!$V$5:$V$13)-(SUM(J101:P107))</f>
        <v>28</v>
      </c>
      <c r="S107" s="9"/>
      <c r="W107" s="106"/>
      <c r="X107" s="106"/>
      <c r="Y107" s="118"/>
      <c r="Z107" s="106"/>
      <c r="AA107" s="106"/>
      <c r="AB107" s="106"/>
      <c r="AC107" s="118" t="str">
        <f t="shared" si="38"/>
        <v>.</v>
      </c>
    </row>
    <row r="108" spans="1:29" x14ac:dyDescent="0.3">
      <c r="A108" s="12" t="s">
        <v>383</v>
      </c>
      <c r="B108" s="241"/>
      <c r="C108" s="228" t="s">
        <v>403</v>
      </c>
      <c r="D108" s="303" t="s">
        <v>426</v>
      </c>
      <c r="E108" s="263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384</v>
      </c>
      <c r="W108" s="106"/>
      <c r="X108" s="106"/>
      <c r="Y108" s="118"/>
      <c r="Z108" s="106"/>
      <c r="AA108" s="106"/>
      <c r="AB108" s="106"/>
      <c r="AC108" s="118" t="str">
        <f>$E197</f>
        <v>.</v>
      </c>
    </row>
    <row r="109" spans="1:29" x14ac:dyDescent="0.3">
      <c r="A109" s="16"/>
      <c r="B109" s="230" t="s">
        <v>127</v>
      </c>
      <c r="C109" s="17" t="str">
        <f>IFERROR(IF(A109="","",VLOOKUP($A$108,IF(LEN(A109)=2,U16GB,U16GA),VLOOKUP(LEFT(A109,1),club,6,FALSE),FALSE)),"No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IFERROR(IF(E109=".","",IF(E109&lt;Records!G13,"LR",IF(E109=Records!G13,"=LR","-"))),"???")</f>
        <v/>
      </c>
      <c r="J109" s="15" t="str">
        <f t="shared" ref="J109:Q115" si="39">IF($A109="","",IF(LEFT($A109,1)=J$12,$F109,""))</f>
        <v/>
      </c>
      <c r="K109" s="15" t="str">
        <f t="shared" si="39"/>
        <v/>
      </c>
      <c r="L109" s="15" t="str">
        <f t="shared" si="39"/>
        <v/>
      </c>
      <c r="M109" s="15" t="str">
        <f t="shared" si="39"/>
        <v/>
      </c>
      <c r="N109" s="15" t="str">
        <f t="shared" si="39"/>
        <v/>
      </c>
      <c r="O109" s="15" t="str">
        <f t="shared" si="39"/>
        <v/>
      </c>
      <c r="P109" s="15" t="str">
        <f t="shared" si="39"/>
        <v/>
      </c>
      <c r="Q109" s="15" t="str">
        <f t="shared" si="39"/>
        <v/>
      </c>
      <c r="R109" s="15"/>
      <c r="S109" s="9"/>
      <c r="W109" s="106"/>
      <c r="X109" s="106"/>
      <c r="Y109" s="118"/>
      <c r="Z109" s="106"/>
      <c r="AA109" s="106"/>
      <c r="AB109" s="106"/>
      <c r="AC109" s="118" t="str">
        <f t="shared" ref="AC109:AC114" si="40">$E198</f>
        <v>.</v>
      </c>
    </row>
    <row r="110" spans="1:29" x14ac:dyDescent="0.3">
      <c r="A110" s="16"/>
      <c r="B110" s="230" t="s">
        <v>128</v>
      </c>
      <c r="C110" s="17" t="str">
        <f t="shared" ref="C110:C115" si="41">IF(A110="","",VLOOKUP($A$108,IF(LEN(A110)=2,U16GB,U16GA),VLOOKUP(LEFT(A110,1),club,6,FALSE),FALSE))</f>
        <v/>
      </c>
      <c r="D110" s="17" t="str">
        <f t="shared" ref="D110:D115" si="42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39"/>
        <v/>
      </c>
      <c r="K110" s="15" t="str">
        <f t="shared" si="39"/>
        <v/>
      </c>
      <c r="L110" s="15" t="str">
        <f t="shared" si="39"/>
        <v/>
      </c>
      <c r="M110" s="15" t="str">
        <f t="shared" si="39"/>
        <v/>
      </c>
      <c r="N110" s="15" t="str">
        <f t="shared" si="39"/>
        <v/>
      </c>
      <c r="O110" s="15" t="str">
        <f t="shared" si="39"/>
        <v/>
      </c>
      <c r="P110" s="15" t="str">
        <f t="shared" si="39"/>
        <v/>
      </c>
      <c r="Q110" s="15" t="str">
        <f t="shared" si="39"/>
        <v/>
      </c>
      <c r="R110" s="15"/>
      <c r="S110" s="9"/>
      <c r="W110" s="106"/>
      <c r="X110" s="106"/>
      <c r="Y110" s="118"/>
      <c r="Z110" s="106"/>
      <c r="AA110" s="106"/>
      <c r="AB110" s="106"/>
      <c r="AC110" s="118" t="str">
        <f t="shared" si="40"/>
        <v>.</v>
      </c>
    </row>
    <row r="111" spans="1:29" x14ac:dyDescent="0.3">
      <c r="A111" s="16"/>
      <c r="B111" s="230" t="s">
        <v>129</v>
      </c>
      <c r="C111" s="17" t="str">
        <f t="shared" si="41"/>
        <v/>
      </c>
      <c r="D111" s="17" t="str">
        <f t="shared" si="42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39"/>
        <v/>
      </c>
      <c r="K111" s="15" t="str">
        <f t="shared" si="39"/>
        <v/>
      </c>
      <c r="L111" s="15" t="str">
        <f t="shared" si="39"/>
        <v/>
      </c>
      <c r="M111" s="15" t="str">
        <f t="shared" si="39"/>
        <v/>
      </c>
      <c r="N111" s="15" t="str">
        <f t="shared" si="39"/>
        <v/>
      </c>
      <c r="O111" s="15" t="str">
        <f t="shared" si="39"/>
        <v/>
      </c>
      <c r="P111" s="15" t="str">
        <f t="shared" si="39"/>
        <v/>
      </c>
      <c r="Q111" s="15" t="str">
        <f t="shared" si="39"/>
        <v/>
      </c>
      <c r="R111" s="15"/>
      <c r="S111" s="9"/>
      <c r="W111" s="106"/>
      <c r="X111" s="106"/>
      <c r="Y111" s="118"/>
      <c r="Z111" s="106"/>
      <c r="AA111" s="106"/>
      <c r="AB111" s="106"/>
      <c r="AC111" s="118" t="str">
        <f t="shared" si="40"/>
        <v>.</v>
      </c>
    </row>
    <row r="112" spans="1:29" x14ac:dyDescent="0.3">
      <c r="A112" s="16"/>
      <c r="B112" s="230" t="s">
        <v>77</v>
      </c>
      <c r="C112" s="17" t="str">
        <f t="shared" si="41"/>
        <v/>
      </c>
      <c r="D112" s="17" t="str">
        <f t="shared" si="42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39"/>
        <v/>
      </c>
      <c r="K112" s="15" t="str">
        <f t="shared" si="39"/>
        <v/>
      </c>
      <c r="L112" s="15" t="str">
        <f t="shared" si="39"/>
        <v/>
      </c>
      <c r="M112" s="15" t="str">
        <f t="shared" si="39"/>
        <v/>
      </c>
      <c r="N112" s="15" t="str">
        <f t="shared" si="39"/>
        <v/>
      </c>
      <c r="O112" s="15" t="str">
        <f t="shared" si="39"/>
        <v/>
      </c>
      <c r="P112" s="15" t="str">
        <f t="shared" si="39"/>
        <v/>
      </c>
      <c r="Q112" s="15" t="str">
        <f t="shared" si="39"/>
        <v/>
      </c>
      <c r="R112" s="15"/>
      <c r="S112" s="9"/>
      <c r="W112" s="106"/>
      <c r="X112" s="106"/>
      <c r="Y112" s="118"/>
      <c r="Z112" s="106"/>
      <c r="AA112" s="106"/>
      <c r="AB112" s="106"/>
      <c r="AC112" s="118" t="str">
        <f t="shared" si="40"/>
        <v>.</v>
      </c>
    </row>
    <row r="113" spans="1:29" x14ac:dyDescent="0.3">
      <c r="A113" s="16"/>
      <c r="B113" s="230" t="s">
        <v>78</v>
      </c>
      <c r="C113" s="17" t="str">
        <f t="shared" si="41"/>
        <v/>
      </c>
      <c r="D113" s="17" t="str">
        <f t="shared" si="42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39"/>
        <v/>
      </c>
      <c r="K113" s="15" t="str">
        <f t="shared" si="39"/>
        <v/>
      </c>
      <c r="L113" s="15" t="str">
        <f t="shared" si="39"/>
        <v/>
      </c>
      <c r="M113" s="15" t="str">
        <f t="shared" si="39"/>
        <v/>
      </c>
      <c r="N113" s="15" t="str">
        <f t="shared" si="39"/>
        <v/>
      </c>
      <c r="O113" s="15" t="str">
        <f t="shared" si="39"/>
        <v/>
      </c>
      <c r="P113" s="15" t="str">
        <f t="shared" si="39"/>
        <v/>
      </c>
      <c r="Q113" s="15" t="str">
        <f t="shared" si="39"/>
        <v/>
      </c>
      <c r="R113" s="15"/>
      <c r="S113" s="9"/>
      <c r="W113" s="106"/>
      <c r="X113" s="106"/>
      <c r="Y113" s="118"/>
      <c r="Z113" s="106"/>
      <c r="AA113" s="106"/>
      <c r="AB113" s="106"/>
      <c r="AC113" s="118" t="str">
        <f t="shared" si="40"/>
        <v>.</v>
      </c>
    </row>
    <row r="114" spans="1:29" x14ac:dyDescent="0.3">
      <c r="A114" s="16"/>
      <c r="B114" s="230" t="s">
        <v>79</v>
      </c>
      <c r="C114" s="17" t="str">
        <f t="shared" si="41"/>
        <v/>
      </c>
      <c r="D114" s="17" t="str">
        <f t="shared" si="42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39"/>
        <v/>
      </c>
      <c r="K114" s="15" t="str">
        <f t="shared" si="39"/>
        <v/>
      </c>
      <c r="L114" s="15" t="str">
        <f t="shared" si="39"/>
        <v/>
      </c>
      <c r="M114" s="15" t="str">
        <f t="shared" si="39"/>
        <v/>
      </c>
      <c r="N114" s="15" t="str">
        <f t="shared" si="39"/>
        <v/>
      </c>
      <c r="O114" s="15" t="str">
        <f t="shared" si="39"/>
        <v/>
      </c>
      <c r="P114" s="15" t="str">
        <f t="shared" si="39"/>
        <v/>
      </c>
      <c r="Q114" s="15" t="str">
        <f t="shared" si="39"/>
        <v/>
      </c>
      <c r="R114" s="15"/>
      <c r="S114" s="9"/>
      <c r="W114" s="106"/>
      <c r="X114" s="106"/>
      <c r="Y114" s="118"/>
      <c r="Z114" s="106"/>
      <c r="AA114" s="106"/>
      <c r="AB114" s="106"/>
      <c r="AC114" s="118" t="str">
        <f t="shared" si="40"/>
        <v>.</v>
      </c>
    </row>
    <row r="115" spans="1:29" x14ac:dyDescent="0.3">
      <c r="A115" s="16"/>
      <c r="B115" s="230" t="s">
        <v>80</v>
      </c>
      <c r="C115" s="17" t="str">
        <f t="shared" si="41"/>
        <v/>
      </c>
      <c r="D115" s="17" t="str">
        <f t="shared" si="42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39"/>
        <v/>
      </c>
      <c r="K115" s="15" t="str">
        <f t="shared" si="39"/>
        <v/>
      </c>
      <c r="L115" s="15" t="str">
        <f t="shared" si="39"/>
        <v/>
      </c>
      <c r="M115" s="15" t="str">
        <f t="shared" si="39"/>
        <v/>
      </c>
      <c r="N115" s="15" t="str">
        <f t="shared" si="39"/>
        <v/>
      </c>
      <c r="O115" s="15" t="str">
        <f t="shared" si="39"/>
        <v/>
      </c>
      <c r="P115" s="15" t="str">
        <f t="shared" si="39"/>
        <v/>
      </c>
      <c r="Q115" s="15" t="str">
        <f t="shared" si="39"/>
        <v/>
      </c>
      <c r="R115" s="15">
        <f>SUM(Decsheets!$V$5:$V$13)-(SUM(J109:P115))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12" t="s">
        <v>383</v>
      </c>
      <c r="B116" s="241"/>
      <c r="C116" s="228" t="s">
        <v>404</v>
      </c>
      <c r="D116" s="303" t="s">
        <v>426</v>
      </c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385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43">IF(A117="","",VLOOKUP($A$116,IF(LEN(A117)=2,U16GB,U16GA),VLOOKUP(LEFT(A117,1),club,6,FALSE),FALSE))</f>
        <v/>
      </c>
      <c r="D117" s="17" t="str">
        <f t="shared" ref="D117:D123" si="44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IFERROR(IF(E117=".","",IF(E117&lt;Records!G13,"LR",IF(E117=Records!G13,"=LR","-"))),"???")</f>
        <v/>
      </c>
      <c r="J117" s="15" t="str">
        <f t="shared" si="37"/>
        <v/>
      </c>
      <c r="K117" s="15" t="str">
        <f t="shared" si="37"/>
        <v/>
      </c>
      <c r="L117" s="15" t="str">
        <f t="shared" si="37"/>
        <v/>
      </c>
      <c r="M117" s="15" t="str">
        <f t="shared" si="37"/>
        <v/>
      </c>
      <c r="N117" s="15" t="str">
        <f t="shared" si="37"/>
        <v/>
      </c>
      <c r="O117" s="15" t="str">
        <f t="shared" si="37"/>
        <v/>
      </c>
      <c r="P117" s="15" t="str">
        <f t="shared" si="37"/>
        <v/>
      </c>
      <c r="Q117" s="15" t="str">
        <f t="shared" si="37"/>
        <v/>
      </c>
      <c r="R117" s="15"/>
      <c r="S117" s="9"/>
      <c r="W117" s="106"/>
      <c r="X117" s="106"/>
      <c r="Y117" s="118"/>
      <c r="Z117" s="106"/>
      <c r="AA117" s="106"/>
      <c r="AB117" s="106"/>
      <c r="AC117" s="118" t="str">
        <f>$E213</f>
        <v>.</v>
      </c>
    </row>
    <row r="118" spans="1:29" x14ac:dyDescent="0.3">
      <c r="A118" s="16"/>
      <c r="B118" s="230" t="s">
        <v>128</v>
      </c>
      <c r="C118" s="17" t="str">
        <f t="shared" si="43"/>
        <v/>
      </c>
      <c r="D118" s="17" t="str">
        <f t="shared" si="44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37"/>
        <v/>
      </c>
      <c r="K118" s="15" t="str">
        <f t="shared" si="37"/>
        <v/>
      </c>
      <c r="L118" s="15" t="str">
        <f t="shared" si="37"/>
        <v/>
      </c>
      <c r="M118" s="15" t="str">
        <f t="shared" si="37"/>
        <v/>
      </c>
      <c r="N118" s="15" t="str">
        <f t="shared" si="37"/>
        <v/>
      </c>
      <c r="O118" s="15" t="str">
        <f t="shared" si="37"/>
        <v/>
      </c>
      <c r="P118" s="15" t="str">
        <f t="shared" si="37"/>
        <v/>
      </c>
      <c r="Q118" s="15" t="str">
        <f t="shared" si="37"/>
        <v/>
      </c>
      <c r="R118" s="15"/>
      <c r="S118" s="9"/>
      <c r="W118" s="106"/>
      <c r="X118" s="106"/>
      <c r="Y118" s="118"/>
      <c r="Z118" s="106"/>
      <c r="AA118" s="106"/>
      <c r="AB118" s="106"/>
      <c r="AC118" s="118" t="str">
        <f t="shared" ref="AC118:AC123" si="45">$E214</f>
        <v>.</v>
      </c>
    </row>
    <row r="119" spans="1:29" x14ac:dyDescent="0.3">
      <c r="A119" s="16"/>
      <c r="B119" s="230" t="s">
        <v>129</v>
      </c>
      <c r="C119" s="17" t="str">
        <f t="shared" si="43"/>
        <v/>
      </c>
      <c r="D119" s="17" t="str">
        <f t="shared" si="44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37"/>
        <v/>
      </c>
      <c r="K119" s="15" t="str">
        <f t="shared" si="37"/>
        <v/>
      </c>
      <c r="L119" s="15" t="str">
        <f t="shared" si="37"/>
        <v/>
      </c>
      <c r="M119" s="15" t="str">
        <f t="shared" si="37"/>
        <v/>
      </c>
      <c r="N119" s="15" t="str">
        <f t="shared" si="37"/>
        <v/>
      </c>
      <c r="O119" s="15" t="str">
        <f t="shared" si="37"/>
        <v/>
      </c>
      <c r="P119" s="15" t="str">
        <f t="shared" si="37"/>
        <v/>
      </c>
      <c r="Q119" s="15" t="str">
        <f t="shared" si="37"/>
        <v/>
      </c>
      <c r="R119" s="15"/>
      <c r="S119" s="9"/>
      <c r="W119" s="106"/>
      <c r="X119" s="106"/>
      <c r="Y119" s="118"/>
      <c r="Z119" s="106"/>
      <c r="AA119" s="106"/>
      <c r="AB119" s="106"/>
      <c r="AC119" s="118" t="str">
        <f t="shared" si="45"/>
        <v>.</v>
      </c>
    </row>
    <row r="120" spans="1:29" x14ac:dyDescent="0.3">
      <c r="A120" s="16"/>
      <c r="B120" s="230" t="s">
        <v>77</v>
      </c>
      <c r="C120" s="17" t="str">
        <f t="shared" si="43"/>
        <v/>
      </c>
      <c r="D120" s="17" t="str">
        <f t="shared" si="44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37"/>
        <v/>
      </c>
      <c r="K120" s="15" t="str">
        <f t="shared" si="37"/>
        <v/>
      </c>
      <c r="L120" s="15" t="str">
        <f t="shared" si="37"/>
        <v/>
      </c>
      <c r="M120" s="15" t="str">
        <f t="shared" si="37"/>
        <v/>
      </c>
      <c r="N120" s="15" t="str">
        <f t="shared" si="37"/>
        <v/>
      </c>
      <c r="O120" s="15" t="str">
        <f t="shared" si="37"/>
        <v/>
      </c>
      <c r="P120" s="15" t="str">
        <f t="shared" si="37"/>
        <v/>
      </c>
      <c r="Q120" s="15" t="str">
        <f t="shared" si="37"/>
        <v/>
      </c>
      <c r="R120" s="15"/>
      <c r="S120" s="9"/>
      <c r="W120" s="106"/>
      <c r="X120" s="106"/>
      <c r="Y120" s="118"/>
      <c r="Z120" s="106"/>
      <c r="AA120" s="106"/>
      <c r="AB120" s="106"/>
      <c r="AC120" s="118" t="str">
        <f t="shared" si="45"/>
        <v>.</v>
      </c>
    </row>
    <row r="121" spans="1:29" x14ac:dyDescent="0.3">
      <c r="A121" s="16"/>
      <c r="B121" s="230" t="s">
        <v>78</v>
      </c>
      <c r="C121" s="17" t="str">
        <f t="shared" si="43"/>
        <v/>
      </c>
      <c r="D121" s="17" t="str">
        <f t="shared" si="44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37"/>
        <v/>
      </c>
      <c r="K121" s="15" t="str">
        <f t="shared" si="37"/>
        <v/>
      </c>
      <c r="L121" s="15" t="str">
        <f t="shared" si="37"/>
        <v/>
      </c>
      <c r="M121" s="15" t="str">
        <f t="shared" si="37"/>
        <v/>
      </c>
      <c r="N121" s="15" t="str">
        <f t="shared" si="37"/>
        <v/>
      </c>
      <c r="O121" s="15" t="str">
        <f t="shared" si="37"/>
        <v/>
      </c>
      <c r="P121" s="15" t="str">
        <f t="shared" si="37"/>
        <v/>
      </c>
      <c r="Q121" s="15" t="str">
        <f t="shared" si="37"/>
        <v/>
      </c>
      <c r="R121" s="15"/>
      <c r="S121" s="9"/>
      <c r="W121" s="106"/>
      <c r="X121" s="106"/>
      <c r="Y121" s="118"/>
      <c r="Z121" s="106"/>
      <c r="AA121" s="106"/>
      <c r="AB121" s="106"/>
      <c r="AC121" s="118" t="str">
        <f t="shared" si="45"/>
        <v>.</v>
      </c>
    </row>
    <row r="122" spans="1:29" x14ac:dyDescent="0.3">
      <c r="A122" s="16"/>
      <c r="B122" s="230" t="s">
        <v>79</v>
      </c>
      <c r="C122" s="17" t="str">
        <f t="shared" si="43"/>
        <v/>
      </c>
      <c r="D122" s="17" t="str">
        <f t="shared" si="44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37"/>
        <v/>
      </c>
      <c r="K122" s="15" t="str">
        <f t="shared" si="37"/>
        <v/>
      </c>
      <c r="L122" s="15" t="str">
        <f t="shared" si="37"/>
        <v/>
      </c>
      <c r="M122" s="15" t="str">
        <f t="shared" si="37"/>
        <v/>
      </c>
      <c r="N122" s="15" t="str">
        <f t="shared" si="37"/>
        <v/>
      </c>
      <c r="O122" s="15" t="str">
        <f t="shared" si="37"/>
        <v/>
      </c>
      <c r="P122" s="15" t="str">
        <f t="shared" si="37"/>
        <v/>
      </c>
      <c r="Q122" s="15" t="str">
        <f t="shared" si="37"/>
        <v/>
      </c>
      <c r="R122" s="15"/>
      <c r="S122" s="9"/>
      <c r="W122" s="106"/>
      <c r="X122" s="106"/>
      <c r="Y122" s="118"/>
      <c r="Z122" s="106"/>
      <c r="AA122" s="106"/>
      <c r="AB122" s="106"/>
      <c r="AC122" s="118" t="str">
        <f t="shared" si="45"/>
        <v>.</v>
      </c>
    </row>
    <row r="123" spans="1:29" x14ac:dyDescent="0.3">
      <c r="A123" s="16"/>
      <c r="B123" s="230" t="s">
        <v>80</v>
      </c>
      <c r="C123" s="17" t="str">
        <f t="shared" si="43"/>
        <v/>
      </c>
      <c r="D123" s="17" t="str">
        <f t="shared" si="44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37"/>
        <v/>
      </c>
      <c r="K123" s="15" t="str">
        <f t="shared" si="37"/>
        <v/>
      </c>
      <c r="L123" s="15" t="str">
        <f t="shared" si="37"/>
        <v/>
      </c>
      <c r="M123" s="15" t="str">
        <f t="shared" si="37"/>
        <v/>
      </c>
      <c r="N123" s="15" t="str">
        <f t="shared" si="37"/>
        <v/>
      </c>
      <c r="O123" s="15" t="str">
        <f t="shared" si="37"/>
        <v/>
      </c>
      <c r="P123" s="15" t="str">
        <f t="shared" si="37"/>
        <v/>
      </c>
      <c r="Q123" s="15" t="str">
        <f t="shared" si="37"/>
        <v/>
      </c>
      <c r="R123" s="15">
        <f>SUM(Decsheets!$V$5:$V$13)-(SUM(J117:P123))</f>
        <v>28</v>
      </c>
      <c r="S123" s="9"/>
      <c r="W123" s="106"/>
      <c r="X123" s="106"/>
      <c r="Y123" s="118"/>
      <c r="Z123" s="106"/>
      <c r="AA123" s="106"/>
      <c r="AB123" s="106"/>
      <c r="AC123" s="118" t="str">
        <f t="shared" si="45"/>
        <v>.</v>
      </c>
    </row>
    <row r="124" spans="1:29" x14ac:dyDescent="0.3">
      <c r="A124" s="23" t="s">
        <v>125</v>
      </c>
      <c r="B124" s="241"/>
      <c r="C124" s="20" t="s">
        <v>350</v>
      </c>
      <c r="D124" s="19"/>
      <c r="E124" s="8" t="s">
        <v>87</v>
      </c>
      <c r="F124" s="301"/>
      <c r="G124" s="9"/>
      <c r="H124" s="9"/>
      <c r="I124" s="1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25"/>
      <c r="Z124" s="106"/>
      <c r="AA124" s="106"/>
      <c r="AB124" s="106"/>
      <c r="AC124" s="125"/>
    </row>
    <row r="125" spans="1:29" x14ac:dyDescent="0.3">
      <c r="A125" s="231"/>
      <c r="B125" s="230" t="s">
        <v>127</v>
      </c>
      <c r="C125" s="17" t="str">
        <f>IFERROR(IF(A125="","",VLOOKUP($A$124,IF(LEN(A125)=2,U16GB,U16GA),VLOOKUP(LEFT(A125,1),club,6,FALSE),FALSE)),"No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IFERROR(IF(E125=".","",IF(E125&gt;Records!G18,"LR",IF(E125=Records!G18,"=LR","-"))),"???")</f>
        <v/>
      </c>
      <c r="J125" s="15" t="str">
        <f t="shared" si="37"/>
        <v/>
      </c>
      <c r="K125" s="15" t="str">
        <f t="shared" si="37"/>
        <v/>
      </c>
      <c r="L125" s="15" t="str">
        <f t="shared" si="37"/>
        <v/>
      </c>
      <c r="M125" s="15" t="str">
        <f t="shared" si="37"/>
        <v/>
      </c>
      <c r="N125" s="15" t="str">
        <f t="shared" si="37"/>
        <v/>
      </c>
      <c r="O125" s="15" t="str">
        <f t="shared" si="37"/>
        <v/>
      </c>
      <c r="P125" s="15" t="str">
        <f t="shared" si="37"/>
        <v/>
      </c>
      <c r="Q125" s="15" t="str">
        <f t="shared" si="37"/>
        <v/>
      </c>
      <c r="R125" s="15"/>
      <c r="S125" s="9"/>
      <c r="W125" s="106"/>
      <c r="X125" s="106"/>
      <c r="Y125" s="125"/>
      <c r="Z125" s="106"/>
      <c r="AA125" s="106"/>
      <c r="AB125" s="106"/>
      <c r="AC125" s="125"/>
    </row>
    <row r="126" spans="1:29" x14ac:dyDescent="0.3">
      <c r="A126" s="231"/>
      <c r="B126" s="230" t="s">
        <v>128</v>
      </c>
      <c r="C126" s="17" t="str">
        <f t="shared" ref="C126:C131" si="46">IF(A126="","",VLOOKUP($A$124,IF(LEN(A126)=2,U16GB,U16GA),VLOOKUP(LEFT(A126,1),club,6,FALSE),FALSE))</f>
        <v/>
      </c>
      <c r="D126" s="17" t="str">
        <f t="shared" si="31"/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37"/>
        <v/>
      </c>
      <c r="K126" s="15" t="str">
        <f t="shared" si="37"/>
        <v/>
      </c>
      <c r="L126" s="15" t="str">
        <f t="shared" si="37"/>
        <v/>
      </c>
      <c r="M126" s="15" t="str">
        <f t="shared" si="37"/>
        <v/>
      </c>
      <c r="N126" s="15" t="str">
        <f t="shared" si="37"/>
        <v/>
      </c>
      <c r="O126" s="15" t="str">
        <f t="shared" si="37"/>
        <v/>
      </c>
      <c r="P126" s="15" t="str">
        <f t="shared" si="37"/>
        <v/>
      </c>
      <c r="Q126" s="15" t="str">
        <f t="shared" si="37"/>
        <v/>
      </c>
      <c r="R126" s="15"/>
      <c r="S126" s="9"/>
      <c r="W126" s="106"/>
      <c r="X126" s="106"/>
      <c r="Y126" s="118"/>
      <c r="Z126" s="106"/>
      <c r="AA126" s="106"/>
      <c r="AB126" s="106"/>
      <c r="AC126" s="118"/>
    </row>
    <row r="127" spans="1:29" x14ac:dyDescent="0.3">
      <c r="A127" s="231"/>
      <c r="B127" s="230" t="s">
        <v>129</v>
      </c>
      <c r="C127" s="17" t="str">
        <f t="shared" si="46"/>
        <v/>
      </c>
      <c r="D127" s="17" t="str">
        <f t="shared" si="31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37"/>
        <v/>
      </c>
      <c r="K127" s="15" t="str">
        <f t="shared" si="37"/>
        <v/>
      </c>
      <c r="L127" s="15" t="str">
        <f t="shared" si="37"/>
        <v/>
      </c>
      <c r="M127" s="15" t="str">
        <f t="shared" si="37"/>
        <v/>
      </c>
      <c r="N127" s="15" t="str">
        <f t="shared" si="37"/>
        <v/>
      </c>
      <c r="O127" s="15" t="str">
        <f t="shared" si="37"/>
        <v/>
      </c>
      <c r="P127" s="15" t="str">
        <f t="shared" si="37"/>
        <v/>
      </c>
      <c r="Q127" s="15" t="str">
        <f t="shared" si="37"/>
        <v/>
      </c>
      <c r="R127" s="15"/>
      <c r="S127" s="9"/>
      <c r="W127" s="106"/>
      <c r="X127" s="106"/>
      <c r="Y127" s="118"/>
      <c r="Z127" s="106"/>
      <c r="AA127" s="106"/>
      <c r="AB127" s="106"/>
      <c r="AC127" s="118"/>
    </row>
    <row r="128" spans="1:29" x14ac:dyDescent="0.3">
      <c r="A128" s="231"/>
      <c r="B128" s="230" t="s">
        <v>77</v>
      </c>
      <c r="C128" s="17" t="str">
        <f t="shared" si="46"/>
        <v/>
      </c>
      <c r="D128" s="17" t="str">
        <f t="shared" si="31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37"/>
        <v/>
      </c>
      <c r="K128" s="15" t="str">
        <f t="shared" si="37"/>
        <v/>
      </c>
      <c r="L128" s="15" t="str">
        <f t="shared" si="37"/>
        <v/>
      </c>
      <c r="M128" s="15" t="str">
        <f t="shared" si="37"/>
        <v/>
      </c>
      <c r="N128" s="15" t="str">
        <f t="shared" si="37"/>
        <v/>
      </c>
      <c r="O128" s="15" t="str">
        <f t="shared" si="37"/>
        <v/>
      </c>
      <c r="P128" s="15" t="str">
        <f t="shared" si="37"/>
        <v/>
      </c>
      <c r="Q128" s="15" t="str">
        <f t="shared" si="37"/>
        <v/>
      </c>
      <c r="R128" s="15"/>
      <c r="S128" s="9"/>
      <c r="W128" s="106"/>
      <c r="X128" s="106"/>
      <c r="Y128" s="118"/>
      <c r="Z128" s="106"/>
      <c r="AA128" s="106"/>
      <c r="AB128" s="106"/>
      <c r="AC128" s="118"/>
    </row>
    <row r="129" spans="1:29" x14ac:dyDescent="0.3">
      <c r="A129" s="231"/>
      <c r="B129" s="230" t="s">
        <v>78</v>
      </c>
      <c r="C129" s="17" t="str">
        <f t="shared" si="46"/>
        <v/>
      </c>
      <c r="D129" s="17" t="str">
        <f t="shared" si="31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37"/>
        <v/>
      </c>
      <c r="K129" s="15" t="str">
        <f t="shared" si="37"/>
        <v/>
      </c>
      <c r="L129" s="15" t="str">
        <f t="shared" si="37"/>
        <v/>
      </c>
      <c r="M129" s="15" t="str">
        <f t="shared" si="37"/>
        <v/>
      </c>
      <c r="N129" s="15" t="str">
        <f t="shared" si="37"/>
        <v/>
      </c>
      <c r="O129" s="15" t="str">
        <f t="shared" si="37"/>
        <v/>
      </c>
      <c r="P129" s="15" t="str">
        <f t="shared" si="37"/>
        <v/>
      </c>
      <c r="Q129" s="15" t="str">
        <f t="shared" si="37"/>
        <v/>
      </c>
      <c r="R129" s="15"/>
      <c r="S129" s="9"/>
      <c r="W129" s="106"/>
      <c r="X129" s="106"/>
      <c r="Y129" s="118"/>
      <c r="Z129" s="106"/>
      <c r="AA129" s="106"/>
      <c r="AB129" s="106"/>
      <c r="AC129" s="118"/>
    </row>
    <row r="130" spans="1:29" x14ac:dyDescent="0.3">
      <c r="A130" s="231"/>
      <c r="B130" s="230" t="s">
        <v>79</v>
      </c>
      <c r="C130" s="17" t="str">
        <f t="shared" si="46"/>
        <v/>
      </c>
      <c r="D130" s="17" t="str">
        <f t="shared" si="31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37"/>
        <v/>
      </c>
      <c r="K130" s="15" t="str">
        <f t="shared" si="37"/>
        <v/>
      </c>
      <c r="L130" s="15" t="str">
        <f t="shared" si="37"/>
        <v/>
      </c>
      <c r="M130" s="15" t="str">
        <f t="shared" si="37"/>
        <v/>
      </c>
      <c r="N130" s="15" t="str">
        <f t="shared" si="37"/>
        <v/>
      </c>
      <c r="O130" s="15" t="str">
        <f t="shared" si="37"/>
        <v/>
      </c>
      <c r="P130" s="15" t="str">
        <f t="shared" si="37"/>
        <v/>
      </c>
      <c r="Q130" s="15" t="str">
        <f t="shared" si="37"/>
        <v/>
      </c>
      <c r="R130" s="15"/>
      <c r="S130" s="9"/>
      <c r="W130" s="106"/>
      <c r="X130" s="106"/>
      <c r="Y130" s="118"/>
      <c r="Z130" s="106"/>
      <c r="AA130" s="106"/>
      <c r="AB130" s="106"/>
      <c r="AC130" s="118"/>
    </row>
    <row r="131" spans="1:29" x14ac:dyDescent="0.3">
      <c r="A131" s="231"/>
      <c r="B131" s="230" t="s">
        <v>80</v>
      </c>
      <c r="C131" s="17" t="str">
        <f t="shared" si="46"/>
        <v/>
      </c>
      <c r="D131" s="17" t="str">
        <f t="shared" si="31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ref="J131:Q131" si="47">IF($A131="","",IF(LEFT($A131,1)=J$12,$F131,""))</f>
        <v/>
      </c>
      <c r="K131" s="15" t="str">
        <f t="shared" si="47"/>
        <v/>
      </c>
      <c r="L131" s="15" t="str">
        <f t="shared" si="47"/>
        <v/>
      </c>
      <c r="M131" s="15" t="str">
        <f t="shared" si="47"/>
        <v/>
      </c>
      <c r="N131" s="15" t="str">
        <f t="shared" si="47"/>
        <v/>
      </c>
      <c r="O131" s="15" t="str">
        <f t="shared" si="47"/>
        <v/>
      </c>
      <c r="P131" s="15" t="str">
        <f t="shared" si="47"/>
        <v/>
      </c>
      <c r="Q131" s="15" t="str">
        <f t="shared" si="47"/>
        <v/>
      </c>
      <c r="R131" s="15">
        <f>SUM(Decsheets!$V$5:$V$13)-(SUM(J125:P131))</f>
        <v>28</v>
      </c>
      <c r="S131" s="9"/>
      <c r="W131" s="106"/>
      <c r="X131" s="106"/>
      <c r="Y131" s="118"/>
      <c r="Z131" s="106"/>
      <c r="AA131" s="106"/>
      <c r="AB131" s="106"/>
      <c r="AC131" s="118"/>
    </row>
    <row r="132" spans="1:29" x14ac:dyDescent="0.3">
      <c r="A132" s="23" t="s">
        <v>99</v>
      </c>
      <c r="B132" s="241"/>
      <c r="C132" s="20" t="s">
        <v>235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18"/>
      <c r="Z132" s="106"/>
      <c r="AA132" s="106"/>
      <c r="AB132" s="106"/>
      <c r="AC132" s="118"/>
    </row>
    <row r="133" spans="1:29" x14ac:dyDescent="0.3">
      <c r="A133" s="16"/>
      <c r="B133" s="230" t="s">
        <v>127</v>
      </c>
      <c r="C133" s="17" t="str">
        <f>IFERROR(IF(A133="","",VLOOKUP($A$132,IF(LEN(A133)=2,U16GB,U16GA),VLOOKUP(LEFT(A133,1),club,6,FALSE),FALSE)),"No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IFERROR(IF(E133=".","",IF(E133&gt;Records!G16,"LR",IF(E133=Records!G16,"=LR","-"))),"???")</f>
        <v/>
      </c>
      <c r="J133" s="15" t="str">
        <f t="shared" ref="J133:Q139" si="48">IF($A133="","",IF(LEFT($A133,1)=J$12,$F133,""))</f>
        <v/>
      </c>
      <c r="K133" s="15" t="str">
        <f t="shared" si="48"/>
        <v/>
      </c>
      <c r="L133" s="15" t="str">
        <f t="shared" si="48"/>
        <v/>
      </c>
      <c r="M133" s="15" t="str">
        <f t="shared" si="48"/>
        <v/>
      </c>
      <c r="N133" s="15" t="str">
        <f t="shared" si="48"/>
        <v/>
      </c>
      <c r="O133" s="15" t="str">
        <f t="shared" si="48"/>
        <v/>
      </c>
      <c r="P133" s="15" t="str">
        <f t="shared" si="48"/>
        <v/>
      </c>
      <c r="Q133" s="15" t="str">
        <f t="shared" si="48"/>
        <v/>
      </c>
      <c r="R133" s="15"/>
      <c r="S133" s="9"/>
      <c r="W133" s="106"/>
      <c r="X133" s="106"/>
      <c r="Y133" s="125"/>
      <c r="Z133" s="106"/>
      <c r="AA133" s="106"/>
      <c r="AB133" s="106"/>
      <c r="AC133" s="125"/>
    </row>
    <row r="134" spans="1:29" x14ac:dyDescent="0.3">
      <c r="A134" s="16"/>
      <c r="B134" s="230" t="s">
        <v>128</v>
      </c>
      <c r="C134" s="17" t="str">
        <f t="shared" ref="C134:C139" si="49">IF(A134="","",VLOOKUP($A$132,IF(LEN(A134)=2,U16GB,U16GA),VLOOKUP(LEFT(A134,1),club,6,FALSE),FALSE))</f>
        <v/>
      </c>
      <c r="D134" s="17" t="str">
        <f t="shared" si="31"/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48"/>
        <v/>
      </c>
      <c r="K134" s="15" t="str">
        <f t="shared" si="48"/>
        <v/>
      </c>
      <c r="L134" s="15" t="str">
        <f t="shared" si="48"/>
        <v/>
      </c>
      <c r="M134" s="15" t="str">
        <f t="shared" si="48"/>
        <v/>
      </c>
      <c r="N134" s="15" t="str">
        <f t="shared" si="48"/>
        <v/>
      </c>
      <c r="O134" s="15" t="str">
        <f t="shared" si="48"/>
        <v/>
      </c>
      <c r="P134" s="15" t="str">
        <f t="shared" si="48"/>
        <v/>
      </c>
      <c r="Q134" s="15" t="str">
        <f t="shared" si="48"/>
        <v/>
      </c>
      <c r="R134" s="15"/>
      <c r="S134" s="9"/>
      <c r="W134" s="106"/>
      <c r="X134" s="106"/>
      <c r="Y134" s="125"/>
      <c r="Z134" s="106"/>
      <c r="AA134" s="106"/>
      <c r="AB134" s="106"/>
      <c r="AC134" s="125"/>
    </row>
    <row r="135" spans="1:29" x14ac:dyDescent="0.3">
      <c r="A135" s="16"/>
      <c r="B135" s="230" t="s">
        <v>129</v>
      </c>
      <c r="C135" s="17" t="str">
        <f t="shared" si="49"/>
        <v/>
      </c>
      <c r="D135" s="17" t="str">
        <f t="shared" si="31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48"/>
        <v/>
      </c>
      <c r="K135" s="15" t="str">
        <f t="shared" si="48"/>
        <v/>
      </c>
      <c r="L135" s="15" t="str">
        <f t="shared" si="48"/>
        <v/>
      </c>
      <c r="M135" s="15" t="str">
        <f t="shared" si="48"/>
        <v/>
      </c>
      <c r="N135" s="15" t="str">
        <f t="shared" si="48"/>
        <v/>
      </c>
      <c r="O135" s="15" t="str">
        <f t="shared" si="48"/>
        <v/>
      </c>
      <c r="P135" s="15" t="str">
        <f t="shared" si="48"/>
        <v/>
      </c>
      <c r="Q135" s="15" t="str">
        <f t="shared" si="48"/>
        <v/>
      </c>
      <c r="R135" s="15"/>
      <c r="S135" s="9"/>
      <c r="W135" s="106"/>
      <c r="X135" s="106"/>
      <c r="Y135" s="118"/>
      <c r="Z135" s="106"/>
      <c r="AA135" s="106"/>
      <c r="AB135" s="106"/>
      <c r="AC135" s="118" t="str">
        <f>$E221</f>
        <v>.</v>
      </c>
    </row>
    <row r="136" spans="1:29" x14ac:dyDescent="0.3">
      <c r="A136" s="16"/>
      <c r="B136" s="230" t="s">
        <v>77</v>
      </c>
      <c r="C136" s="17" t="str">
        <f t="shared" si="49"/>
        <v/>
      </c>
      <c r="D136" s="17" t="str">
        <f t="shared" si="31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48"/>
        <v/>
      </c>
      <c r="K136" s="15" t="str">
        <f t="shared" si="48"/>
        <v/>
      </c>
      <c r="L136" s="15" t="str">
        <f t="shared" si="48"/>
        <v/>
      </c>
      <c r="M136" s="15" t="str">
        <f t="shared" si="48"/>
        <v/>
      </c>
      <c r="N136" s="15" t="str">
        <f t="shared" si="48"/>
        <v/>
      </c>
      <c r="O136" s="15" t="str">
        <f t="shared" si="48"/>
        <v/>
      </c>
      <c r="P136" s="15" t="str">
        <f t="shared" si="48"/>
        <v/>
      </c>
      <c r="Q136" s="15" t="str">
        <f t="shared" si="48"/>
        <v/>
      </c>
      <c r="R136" s="15"/>
      <c r="S136" s="9"/>
      <c r="W136" s="106"/>
      <c r="X136" s="106"/>
      <c r="Y136" s="118"/>
      <c r="Z136" s="106"/>
      <c r="AA136" s="106"/>
      <c r="AB136" s="106"/>
      <c r="AC136" s="118" t="str">
        <f t="shared" ref="AC136:AC141" si="50">$E222</f>
        <v>.</v>
      </c>
    </row>
    <row r="137" spans="1:29" x14ac:dyDescent="0.3">
      <c r="A137" s="16"/>
      <c r="B137" s="230" t="s">
        <v>78</v>
      </c>
      <c r="C137" s="17" t="str">
        <f t="shared" si="49"/>
        <v/>
      </c>
      <c r="D137" s="17" t="str">
        <f t="shared" si="31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48"/>
        <v/>
      </c>
      <c r="K137" s="15" t="str">
        <f t="shared" si="48"/>
        <v/>
      </c>
      <c r="L137" s="15" t="str">
        <f t="shared" si="48"/>
        <v/>
      </c>
      <c r="M137" s="15" t="str">
        <f t="shared" si="48"/>
        <v/>
      </c>
      <c r="N137" s="15" t="str">
        <f t="shared" si="48"/>
        <v/>
      </c>
      <c r="O137" s="15" t="str">
        <f t="shared" si="48"/>
        <v/>
      </c>
      <c r="P137" s="15" t="str">
        <f t="shared" si="48"/>
        <v/>
      </c>
      <c r="Q137" s="15" t="str">
        <f t="shared" si="48"/>
        <v/>
      </c>
      <c r="R137" s="15"/>
      <c r="S137" s="9"/>
      <c r="W137" s="106"/>
      <c r="X137" s="106"/>
      <c r="Y137" s="118"/>
      <c r="Z137" s="106"/>
      <c r="AA137" s="106"/>
      <c r="AB137" s="106"/>
      <c r="AC137" s="118" t="str">
        <f t="shared" si="50"/>
        <v>.</v>
      </c>
    </row>
    <row r="138" spans="1:29" x14ac:dyDescent="0.3">
      <c r="A138" s="16"/>
      <c r="B138" s="230" t="s">
        <v>79</v>
      </c>
      <c r="C138" s="17" t="str">
        <f t="shared" si="49"/>
        <v/>
      </c>
      <c r="D138" s="17" t="str">
        <f t="shared" si="31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48"/>
        <v/>
      </c>
      <c r="K138" s="15" t="str">
        <f t="shared" si="48"/>
        <v/>
      </c>
      <c r="L138" s="15" t="str">
        <f t="shared" si="48"/>
        <v/>
      </c>
      <c r="M138" s="15" t="str">
        <f t="shared" si="48"/>
        <v/>
      </c>
      <c r="N138" s="15" t="str">
        <f t="shared" si="48"/>
        <v/>
      </c>
      <c r="O138" s="15" t="str">
        <f t="shared" si="48"/>
        <v/>
      </c>
      <c r="P138" s="15" t="str">
        <f t="shared" si="48"/>
        <v/>
      </c>
      <c r="Q138" s="15" t="str">
        <f t="shared" si="48"/>
        <v/>
      </c>
      <c r="R138" s="15"/>
      <c r="S138" s="9"/>
      <c r="W138" s="106"/>
      <c r="X138" s="106"/>
      <c r="Y138" s="118"/>
      <c r="Z138" s="106"/>
      <c r="AA138" s="106"/>
      <c r="AB138" s="106"/>
      <c r="AC138" s="118" t="str">
        <f t="shared" si="50"/>
        <v>.</v>
      </c>
    </row>
    <row r="139" spans="1:29" x14ac:dyDescent="0.3">
      <c r="A139" s="16"/>
      <c r="B139" s="230" t="s">
        <v>80</v>
      </c>
      <c r="C139" s="17" t="str">
        <f t="shared" si="49"/>
        <v/>
      </c>
      <c r="D139" s="17" t="str">
        <f t="shared" si="31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48"/>
        <v/>
      </c>
      <c r="K139" s="15" t="str">
        <f t="shared" si="48"/>
        <v/>
      </c>
      <c r="L139" s="15" t="str">
        <f t="shared" si="48"/>
        <v/>
      </c>
      <c r="M139" s="15" t="str">
        <f t="shared" si="48"/>
        <v/>
      </c>
      <c r="N139" s="15" t="str">
        <f t="shared" si="48"/>
        <v/>
      </c>
      <c r="O139" s="15" t="str">
        <f t="shared" si="48"/>
        <v/>
      </c>
      <c r="P139" s="15" t="str">
        <f t="shared" si="48"/>
        <v/>
      </c>
      <c r="Q139" s="15" t="str">
        <f t="shared" si="48"/>
        <v/>
      </c>
      <c r="R139" s="15">
        <f>SUM(Decsheets!$V$5:$V$13)-(SUM(J133:P139))</f>
        <v>28</v>
      </c>
      <c r="S139" s="9"/>
      <c r="W139" s="106"/>
      <c r="X139" s="106"/>
      <c r="Y139" s="118"/>
      <c r="Z139" s="106"/>
      <c r="AA139" s="106"/>
      <c r="AB139" s="106"/>
      <c r="AC139" s="118" t="str">
        <f t="shared" si="50"/>
        <v>.</v>
      </c>
    </row>
    <row r="140" spans="1:29" x14ac:dyDescent="0.3">
      <c r="A140" s="23" t="s">
        <v>99</v>
      </c>
      <c r="B140" s="241"/>
      <c r="C140" s="20" t="s">
        <v>236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18"/>
      <c r="Z140" s="106"/>
      <c r="AA140" s="106"/>
      <c r="AB140" s="106"/>
      <c r="AC140" s="118" t="str">
        <f t="shared" si="50"/>
        <v>.</v>
      </c>
    </row>
    <row r="141" spans="1:29" x14ac:dyDescent="0.3">
      <c r="A141" s="16"/>
      <c r="B141" s="230" t="s">
        <v>127</v>
      </c>
      <c r="C141" s="17" t="str">
        <f t="shared" ref="C141:C147" si="51">IF(A141="","",VLOOKUP($A$140,IF(LEN(A141)=2,U16GB,U16GA),VLOOKUP(LEFT(A141,1),club,6,FALSE),FALSE))</f>
        <v/>
      </c>
      <c r="D141" s="17" t="str">
        <f t="shared" si="31"/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IFERROR(IF(E141=".","",IF(E141&gt;Records!G16,"LR",IF(E141=Records!G16,"=LR","-"))),"???")</f>
        <v/>
      </c>
      <c r="J141" s="15" t="str">
        <f t="shared" ref="J141:Q147" si="52">IF($A141="","",IF(LEFT($A141,1)=J$12,$F141,""))</f>
        <v/>
      </c>
      <c r="K141" s="15" t="str">
        <f t="shared" si="52"/>
        <v/>
      </c>
      <c r="L141" s="15" t="str">
        <f t="shared" si="52"/>
        <v/>
      </c>
      <c r="M141" s="15" t="str">
        <f t="shared" si="52"/>
        <v/>
      </c>
      <c r="N141" s="15" t="str">
        <f t="shared" si="52"/>
        <v/>
      </c>
      <c r="O141" s="15" t="str">
        <f t="shared" si="52"/>
        <v/>
      </c>
      <c r="P141" s="15" t="str">
        <f t="shared" si="52"/>
        <v/>
      </c>
      <c r="Q141" s="15" t="str">
        <f t="shared" si="52"/>
        <v/>
      </c>
      <c r="R141" s="15"/>
      <c r="S141" s="9"/>
      <c r="W141" s="106"/>
      <c r="X141" s="106"/>
      <c r="Y141" s="118"/>
      <c r="Z141" s="106"/>
      <c r="AA141" s="106"/>
      <c r="AB141" s="106"/>
      <c r="AC141" s="118" t="str">
        <f t="shared" si="50"/>
        <v>.</v>
      </c>
    </row>
    <row r="142" spans="1:29" x14ac:dyDescent="0.3">
      <c r="A142" s="16"/>
      <c r="B142" s="230" t="s">
        <v>128</v>
      </c>
      <c r="C142" s="17" t="str">
        <f t="shared" si="51"/>
        <v/>
      </c>
      <c r="D142" s="17" t="str">
        <f t="shared" si="31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52"/>
        <v/>
      </c>
      <c r="K142" s="15" t="str">
        <f t="shared" si="52"/>
        <v/>
      </c>
      <c r="L142" s="15" t="str">
        <f t="shared" si="52"/>
        <v/>
      </c>
      <c r="M142" s="15" t="str">
        <f t="shared" si="52"/>
        <v/>
      </c>
      <c r="N142" s="15" t="str">
        <f t="shared" si="52"/>
        <v/>
      </c>
      <c r="O142" s="15" t="str">
        <f t="shared" si="52"/>
        <v/>
      </c>
      <c r="P142" s="15" t="str">
        <f t="shared" si="52"/>
        <v/>
      </c>
      <c r="Q142" s="15" t="str">
        <f t="shared" si="52"/>
        <v/>
      </c>
      <c r="R142" s="15"/>
      <c r="S142" s="9"/>
    </row>
    <row r="143" spans="1:29" x14ac:dyDescent="0.3">
      <c r="A143" s="16"/>
      <c r="B143" s="230" t="s">
        <v>129</v>
      </c>
      <c r="C143" s="17" t="str">
        <f t="shared" si="51"/>
        <v/>
      </c>
      <c r="D143" s="17" t="str">
        <f t="shared" si="31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52"/>
        <v/>
      </c>
      <c r="K143" s="15" t="str">
        <f t="shared" si="52"/>
        <v/>
      </c>
      <c r="L143" s="15" t="str">
        <f t="shared" si="52"/>
        <v/>
      </c>
      <c r="M143" s="15" t="str">
        <f t="shared" si="52"/>
        <v/>
      </c>
      <c r="N143" s="15" t="str">
        <f t="shared" si="52"/>
        <v/>
      </c>
      <c r="O143" s="15" t="str">
        <f t="shared" si="52"/>
        <v/>
      </c>
      <c r="P143" s="15" t="str">
        <f t="shared" si="52"/>
        <v/>
      </c>
      <c r="Q143" s="15" t="str">
        <f t="shared" si="52"/>
        <v/>
      </c>
      <c r="R143" s="15"/>
      <c r="S143" s="9"/>
    </row>
    <row r="144" spans="1:29" x14ac:dyDescent="0.3">
      <c r="A144" s="16"/>
      <c r="B144" s="230" t="s">
        <v>77</v>
      </c>
      <c r="C144" s="17" t="str">
        <f t="shared" si="51"/>
        <v/>
      </c>
      <c r="D144" s="17" t="str">
        <f t="shared" si="31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52"/>
        <v/>
      </c>
      <c r="K144" s="15" t="str">
        <f t="shared" si="52"/>
        <v/>
      </c>
      <c r="L144" s="15" t="str">
        <f t="shared" si="52"/>
        <v/>
      </c>
      <c r="M144" s="15" t="str">
        <f t="shared" si="52"/>
        <v/>
      </c>
      <c r="N144" s="15" t="str">
        <f t="shared" si="52"/>
        <v/>
      </c>
      <c r="O144" s="15" t="str">
        <f t="shared" si="52"/>
        <v/>
      </c>
      <c r="P144" s="15" t="str">
        <f t="shared" si="52"/>
        <v/>
      </c>
      <c r="Q144" s="15" t="str">
        <f t="shared" si="52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51"/>
        <v/>
      </c>
      <c r="D145" s="17" t="str">
        <f t="shared" si="31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52"/>
        <v/>
      </c>
      <c r="K145" s="15" t="str">
        <f t="shared" si="52"/>
        <v/>
      </c>
      <c r="L145" s="15" t="str">
        <f t="shared" si="52"/>
        <v/>
      </c>
      <c r="M145" s="15" t="str">
        <f t="shared" si="52"/>
        <v/>
      </c>
      <c r="N145" s="15" t="str">
        <f t="shared" si="52"/>
        <v/>
      </c>
      <c r="O145" s="15" t="str">
        <f t="shared" si="52"/>
        <v/>
      </c>
      <c r="P145" s="15" t="str">
        <f t="shared" si="52"/>
        <v/>
      </c>
      <c r="Q145" s="15" t="str">
        <f t="shared" si="52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51"/>
        <v/>
      </c>
      <c r="D146" s="17" t="str">
        <f t="shared" si="31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52"/>
        <v/>
      </c>
      <c r="K146" s="15" t="str">
        <f t="shared" si="52"/>
        <v/>
      </c>
      <c r="L146" s="15" t="str">
        <f t="shared" si="52"/>
        <v/>
      </c>
      <c r="M146" s="15" t="str">
        <f t="shared" si="52"/>
        <v/>
      </c>
      <c r="N146" s="15" t="str">
        <f t="shared" si="52"/>
        <v/>
      </c>
      <c r="O146" s="15" t="str">
        <f t="shared" si="52"/>
        <v/>
      </c>
      <c r="P146" s="15" t="str">
        <f t="shared" si="52"/>
        <v/>
      </c>
      <c r="Q146" s="15" t="str">
        <f t="shared" si="52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51"/>
        <v/>
      </c>
      <c r="D147" s="17" t="str">
        <f t="shared" si="31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52"/>
        <v/>
      </c>
      <c r="K147" s="15" t="str">
        <f t="shared" si="52"/>
        <v/>
      </c>
      <c r="L147" s="15" t="str">
        <f t="shared" si="52"/>
        <v/>
      </c>
      <c r="M147" s="15" t="str">
        <f t="shared" si="52"/>
        <v/>
      </c>
      <c r="N147" s="15" t="str">
        <f t="shared" si="52"/>
        <v/>
      </c>
      <c r="O147" s="15" t="str">
        <f t="shared" si="52"/>
        <v/>
      </c>
      <c r="P147" s="15" t="str">
        <f t="shared" si="52"/>
        <v/>
      </c>
      <c r="Q147" s="15" t="str">
        <f t="shared" si="52"/>
        <v/>
      </c>
      <c r="R147" s="15">
        <f>SUM(Decsheets!$V$5:$V$13)-(SUM(J141:P147))</f>
        <v>28</v>
      </c>
      <c r="S147" s="9"/>
    </row>
    <row r="148" spans="1:19" x14ac:dyDescent="0.3">
      <c r="A148" s="23" t="s">
        <v>106</v>
      </c>
      <c r="B148" s="241"/>
      <c r="C148" s="20" t="s">
        <v>237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19" x14ac:dyDescent="0.3">
      <c r="A149" s="16"/>
      <c r="B149" s="230" t="s">
        <v>127</v>
      </c>
      <c r="C149" s="17" t="str">
        <f>IFERROR(IF(A149="","",VLOOKUP($A$148,IF(LEN(A149)=2,U16GB,U16GA),VLOOKUP(LEFT(A149,1),club,6,FALSE),FALSE)),"No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IFERROR(IF(E149=".","",IF(E149&gt;Records!G17,"LR",IF(E149=Records!G141,"=LR","-"))),"???")</f>
        <v/>
      </c>
      <c r="J149" s="15" t="str">
        <f t="shared" ref="J149:Q155" si="53">IF($A149="","",IF(LEFT($A149,1)=J$12,$F149,""))</f>
        <v/>
      </c>
      <c r="K149" s="15" t="str">
        <f t="shared" si="53"/>
        <v/>
      </c>
      <c r="L149" s="15" t="str">
        <f t="shared" si="53"/>
        <v/>
      </c>
      <c r="M149" s="15" t="str">
        <f t="shared" si="53"/>
        <v/>
      </c>
      <c r="N149" s="15" t="str">
        <f t="shared" si="53"/>
        <v/>
      </c>
      <c r="O149" s="15" t="str">
        <f t="shared" si="53"/>
        <v/>
      </c>
      <c r="P149" s="15" t="str">
        <f t="shared" si="53"/>
        <v/>
      </c>
      <c r="Q149" s="15" t="str">
        <f t="shared" si="53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54">IF(A150="","",VLOOKUP($A$148,IF(LEN(A150)=2,U16GB,U16GA),VLOOKUP(LEFT(A150,1),club,6,FALSE),FALSE))</f>
        <v/>
      </c>
      <c r="D150" s="17" t="str">
        <f t="shared" si="31"/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53"/>
        <v/>
      </c>
      <c r="K150" s="15" t="str">
        <f t="shared" si="53"/>
        <v/>
      </c>
      <c r="L150" s="15" t="str">
        <f t="shared" si="53"/>
        <v/>
      </c>
      <c r="M150" s="15" t="str">
        <f t="shared" si="53"/>
        <v/>
      </c>
      <c r="N150" s="15" t="str">
        <f t="shared" si="53"/>
        <v/>
      </c>
      <c r="O150" s="15" t="str">
        <f t="shared" si="53"/>
        <v/>
      </c>
      <c r="P150" s="15" t="str">
        <f t="shared" si="53"/>
        <v/>
      </c>
      <c r="Q150" s="15" t="str">
        <f t="shared" si="53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54"/>
        <v/>
      </c>
      <c r="D151" s="17" t="str">
        <f t="shared" si="31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53"/>
        <v/>
      </c>
      <c r="K151" s="15" t="str">
        <f t="shared" si="53"/>
        <v/>
      </c>
      <c r="L151" s="15" t="str">
        <f t="shared" si="53"/>
        <v/>
      </c>
      <c r="M151" s="15" t="str">
        <f t="shared" si="53"/>
        <v/>
      </c>
      <c r="N151" s="15" t="str">
        <f t="shared" si="53"/>
        <v/>
      </c>
      <c r="O151" s="15" t="str">
        <f t="shared" si="53"/>
        <v/>
      </c>
      <c r="P151" s="15" t="str">
        <f t="shared" si="53"/>
        <v/>
      </c>
      <c r="Q151" s="15" t="str">
        <f t="shared" si="53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54"/>
        <v/>
      </c>
      <c r="D152" s="17" t="str">
        <f t="shared" si="31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53"/>
        <v/>
      </c>
      <c r="K152" s="15" t="str">
        <f t="shared" si="53"/>
        <v/>
      </c>
      <c r="L152" s="15" t="str">
        <f t="shared" si="53"/>
        <v/>
      </c>
      <c r="M152" s="15" t="str">
        <f t="shared" si="53"/>
        <v/>
      </c>
      <c r="N152" s="15" t="str">
        <f t="shared" si="53"/>
        <v/>
      </c>
      <c r="O152" s="15" t="str">
        <f t="shared" si="53"/>
        <v/>
      </c>
      <c r="P152" s="15" t="str">
        <f t="shared" si="53"/>
        <v/>
      </c>
      <c r="Q152" s="15" t="str">
        <f t="shared" si="53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54"/>
        <v/>
      </c>
      <c r="D153" s="17" t="str">
        <f t="shared" si="31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53"/>
        <v/>
      </c>
      <c r="K153" s="15" t="str">
        <f t="shared" si="53"/>
        <v/>
      </c>
      <c r="L153" s="15" t="str">
        <f t="shared" si="53"/>
        <v/>
      </c>
      <c r="M153" s="15" t="str">
        <f t="shared" si="53"/>
        <v/>
      </c>
      <c r="N153" s="15" t="str">
        <f t="shared" si="53"/>
        <v/>
      </c>
      <c r="O153" s="15" t="str">
        <f t="shared" si="53"/>
        <v/>
      </c>
      <c r="P153" s="15" t="str">
        <f t="shared" si="53"/>
        <v/>
      </c>
      <c r="Q153" s="15" t="str">
        <f t="shared" si="53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54"/>
        <v/>
      </c>
      <c r="D154" s="17" t="str">
        <f t="shared" si="31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53"/>
        <v/>
      </c>
      <c r="K154" s="15" t="str">
        <f t="shared" si="53"/>
        <v/>
      </c>
      <c r="L154" s="15" t="str">
        <f t="shared" si="53"/>
        <v/>
      </c>
      <c r="M154" s="15" t="str">
        <f t="shared" si="53"/>
        <v/>
      </c>
      <c r="N154" s="15" t="str">
        <f t="shared" si="53"/>
        <v/>
      </c>
      <c r="O154" s="15" t="str">
        <f t="shared" si="53"/>
        <v/>
      </c>
      <c r="P154" s="15" t="str">
        <f t="shared" si="53"/>
        <v/>
      </c>
      <c r="Q154" s="15" t="str">
        <f t="shared" si="53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54"/>
        <v/>
      </c>
      <c r="D155" s="17" t="str">
        <f t="shared" si="31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53"/>
        <v/>
      </c>
      <c r="K155" s="15" t="str">
        <f t="shared" si="53"/>
        <v/>
      </c>
      <c r="L155" s="15" t="str">
        <f t="shared" si="53"/>
        <v/>
      </c>
      <c r="M155" s="15" t="str">
        <f t="shared" si="53"/>
        <v/>
      </c>
      <c r="N155" s="15" t="str">
        <f t="shared" si="53"/>
        <v/>
      </c>
      <c r="O155" s="15" t="str">
        <f t="shared" si="53"/>
        <v/>
      </c>
      <c r="P155" s="15" t="str">
        <f t="shared" si="53"/>
        <v/>
      </c>
      <c r="Q155" s="15" t="str">
        <f t="shared" si="53"/>
        <v/>
      </c>
      <c r="R155" s="15">
        <f>SUM(Decsheets!$V$5:$V$13)-(SUM(J149:P155))</f>
        <v>28</v>
      </c>
      <c r="S155" s="9"/>
    </row>
    <row r="156" spans="1:19" x14ac:dyDescent="0.3">
      <c r="A156" s="23" t="s">
        <v>106</v>
      </c>
      <c r="B156" s="241"/>
      <c r="C156" s="20" t="s">
        <v>238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19" x14ac:dyDescent="0.3">
      <c r="A157" s="16"/>
      <c r="B157" s="230" t="s">
        <v>127</v>
      </c>
      <c r="C157" s="17" t="str">
        <f t="shared" ref="C157:C163" si="55">IF(A157="","",VLOOKUP($A$156,IF(LEN(A157)=2,U16GB,U16GA),VLOOKUP(LEFT(A157,1),club,6,FALSE),FALSE))</f>
        <v/>
      </c>
      <c r="D157" s="17" t="str">
        <f t="shared" si="31"/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IFERROR(IF(E157=".","",IF(E157&gt;Records!G17,"LR",IF(E157=Records!G17,"=LR","-"))),"???")</f>
        <v/>
      </c>
      <c r="J157" s="15" t="str">
        <f t="shared" ref="J157:Q171" si="56">IF($A157="","",IF(LEFT($A157,1)=J$12,$F157,""))</f>
        <v/>
      </c>
      <c r="K157" s="15" t="str">
        <f t="shared" si="56"/>
        <v/>
      </c>
      <c r="L157" s="15" t="str">
        <f t="shared" si="56"/>
        <v/>
      </c>
      <c r="M157" s="15" t="str">
        <f t="shared" si="56"/>
        <v/>
      </c>
      <c r="N157" s="15" t="str">
        <f t="shared" si="56"/>
        <v/>
      </c>
      <c r="O157" s="15" t="str">
        <f t="shared" si="56"/>
        <v/>
      </c>
      <c r="P157" s="15" t="str">
        <f t="shared" si="56"/>
        <v/>
      </c>
      <c r="Q157" s="15" t="str">
        <f t="shared" si="56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55"/>
        <v/>
      </c>
      <c r="D158" s="17" t="str">
        <f t="shared" si="31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56"/>
        <v/>
      </c>
      <c r="K158" s="15" t="str">
        <f t="shared" si="56"/>
        <v/>
      </c>
      <c r="L158" s="15" t="str">
        <f t="shared" si="56"/>
        <v/>
      </c>
      <c r="M158" s="15" t="str">
        <f t="shared" si="56"/>
        <v/>
      </c>
      <c r="N158" s="15" t="str">
        <f t="shared" si="56"/>
        <v/>
      </c>
      <c r="O158" s="15" t="str">
        <f t="shared" si="56"/>
        <v/>
      </c>
      <c r="P158" s="15" t="str">
        <f t="shared" si="56"/>
        <v/>
      </c>
      <c r="Q158" s="15" t="str">
        <f t="shared" si="56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55"/>
        <v/>
      </c>
      <c r="D159" s="17" t="str">
        <f t="shared" si="31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56"/>
        <v/>
      </c>
      <c r="K159" s="15" t="str">
        <f t="shared" si="56"/>
        <v/>
      </c>
      <c r="L159" s="15" t="str">
        <f t="shared" si="56"/>
        <v/>
      </c>
      <c r="M159" s="15" t="str">
        <f t="shared" si="56"/>
        <v/>
      </c>
      <c r="N159" s="15" t="str">
        <f t="shared" si="56"/>
        <v/>
      </c>
      <c r="O159" s="15" t="str">
        <f t="shared" si="56"/>
        <v/>
      </c>
      <c r="P159" s="15" t="str">
        <f t="shared" si="56"/>
        <v/>
      </c>
      <c r="Q159" s="15" t="str">
        <f t="shared" si="56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55"/>
        <v/>
      </c>
      <c r="D160" s="17" t="str">
        <f t="shared" si="31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56"/>
        <v/>
      </c>
      <c r="K160" s="15" t="str">
        <f t="shared" si="56"/>
        <v/>
      </c>
      <c r="L160" s="15" t="str">
        <f t="shared" si="56"/>
        <v/>
      </c>
      <c r="M160" s="15" t="str">
        <f t="shared" si="56"/>
        <v/>
      </c>
      <c r="N160" s="15" t="str">
        <f t="shared" si="56"/>
        <v/>
      </c>
      <c r="O160" s="15" t="str">
        <f t="shared" si="56"/>
        <v/>
      </c>
      <c r="P160" s="15" t="str">
        <f t="shared" si="56"/>
        <v/>
      </c>
      <c r="Q160" s="15" t="str">
        <f t="shared" si="56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55"/>
        <v/>
      </c>
      <c r="D161" s="17" t="str">
        <f t="shared" si="31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56"/>
        <v/>
      </c>
      <c r="K161" s="15" t="str">
        <f t="shared" si="56"/>
        <v/>
      </c>
      <c r="L161" s="15" t="str">
        <f t="shared" si="56"/>
        <v/>
      </c>
      <c r="M161" s="15" t="str">
        <f t="shared" si="56"/>
        <v/>
      </c>
      <c r="N161" s="15" t="str">
        <f t="shared" si="56"/>
        <v/>
      </c>
      <c r="O161" s="15" t="str">
        <f t="shared" si="56"/>
        <v/>
      </c>
      <c r="P161" s="15" t="str">
        <f t="shared" si="56"/>
        <v/>
      </c>
      <c r="Q161" s="15" t="str">
        <f t="shared" si="56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55"/>
        <v/>
      </c>
      <c r="D162" s="17" t="str">
        <f t="shared" si="31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56"/>
        <v/>
      </c>
      <c r="K162" s="15" t="str">
        <f t="shared" si="56"/>
        <v/>
      </c>
      <c r="L162" s="15" t="str">
        <f t="shared" si="56"/>
        <v/>
      </c>
      <c r="M162" s="15" t="str">
        <f t="shared" si="56"/>
        <v/>
      </c>
      <c r="N162" s="15" t="str">
        <f t="shared" si="56"/>
        <v/>
      </c>
      <c r="O162" s="15" t="str">
        <f t="shared" si="56"/>
        <v/>
      </c>
      <c r="P162" s="15" t="str">
        <f t="shared" si="56"/>
        <v/>
      </c>
      <c r="Q162" s="15" t="str">
        <f t="shared" si="56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55"/>
        <v/>
      </c>
      <c r="D163" s="17" t="str">
        <f t="shared" si="31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56"/>
        <v/>
      </c>
      <c r="K163" s="15" t="str">
        <f t="shared" si="56"/>
        <v/>
      </c>
      <c r="L163" s="15" t="str">
        <f t="shared" si="56"/>
        <v/>
      </c>
      <c r="M163" s="15" t="str">
        <f t="shared" si="56"/>
        <v/>
      </c>
      <c r="N163" s="15" t="str">
        <f t="shared" si="56"/>
        <v/>
      </c>
      <c r="O163" s="15" t="str">
        <f t="shared" si="56"/>
        <v/>
      </c>
      <c r="P163" s="15" t="str">
        <f t="shared" si="56"/>
        <v/>
      </c>
      <c r="Q163" s="15" t="str">
        <f t="shared" si="56"/>
        <v/>
      </c>
      <c r="R163" s="15">
        <f>SUM(Decsheets!$V$5:$V$13)-(SUM(J157:P163))</f>
        <v>28</v>
      </c>
      <c r="S163" s="9"/>
    </row>
    <row r="164" spans="1:19" x14ac:dyDescent="0.3">
      <c r="A164" s="248" t="s">
        <v>135</v>
      </c>
      <c r="B164" s="241"/>
      <c r="C164" s="20" t="s">
        <v>342</v>
      </c>
      <c r="D164" s="19"/>
      <c r="E164" s="249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22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IFERROR(IF(A165="","",VLOOKUP($A$164,IF(LEN(A165)=2,U16GB,U16GA),VLOOKUP(LEFT(A165,1),club,6,FALSE),FALSE)),"No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IFERROR(IF(E165=".","",IF(E165&gt;Records!G19,"LR",IF(E165=Records!G19,"=LR","-"))),"???")</f>
        <v/>
      </c>
      <c r="J165" s="15" t="str">
        <f t="shared" si="56"/>
        <v/>
      </c>
      <c r="K165" s="15" t="str">
        <f t="shared" si="56"/>
        <v/>
      </c>
      <c r="L165" s="15" t="str">
        <f t="shared" si="56"/>
        <v/>
      </c>
      <c r="M165" s="15" t="str">
        <f t="shared" si="56"/>
        <v/>
      </c>
      <c r="N165" s="15" t="str">
        <f t="shared" si="56"/>
        <v/>
      </c>
      <c r="O165" s="15" t="str">
        <f t="shared" si="56"/>
        <v/>
      </c>
      <c r="P165" s="15" t="str">
        <f t="shared" si="56"/>
        <v/>
      </c>
      <c r="Q165" s="15" t="str">
        <f t="shared" si="56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7">IF(A166="","",VLOOKUP($A$164,IF(LEN(A166)=2,U16GB,U16GA),VLOOKUP(LEFT(A166,1),club,6,FALSE),FALSE))</f>
        <v/>
      </c>
      <c r="D166" s="17" t="str">
        <f t="shared" ref="D166:D171" si="58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56"/>
        <v/>
      </c>
      <c r="K166" s="15" t="str">
        <f t="shared" si="56"/>
        <v/>
      </c>
      <c r="L166" s="15" t="str">
        <f t="shared" si="56"/>
        <v/>
      </c>
      <c r="M166" s="15" t="str">
        <f t="shared" si="56"/>
        <v/>
      </c>
      <c r="N166" s="15" t="str">
        <f t="shared" si="56"/>
        <v/>
      </c>
      <c r="O166" s="15" t="str">
        <f t="shared" si="56"/>
        <v/>
      </c>
      <c r="P166" s="15" t="str">
        <f t="shared" si="56"/>
        <v/>
      </c>
      <c r="Q166" s="15" t="str">
        <f t="shared" si="56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7"/>
        <v/>
      </c>
      <c r="D167" s="17" t="str">
        <f t="shared" si="58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56"/>
        <v/>
      </c>
      <c r="K167" s="15" t="str">
        <f t="shared" si="56"/>
        <v/>
      </c>
      <c r="L167" s="15" t="str">
        <f t="shared" si="56"/>
        <v/>
      </c>
      <c r="M167" s="15" t="str">
        <f t="shared" si="56"/>
        <v/>
      </c>
      <c r="N167" s="15" t="str">
        <f t="shared" si="56"/>
        <v/>
      </c>
      <c r="O167" s="15" t="str">
        <f t="shared" si="56"/>
        <v/>
      </c>
      <c r="P167" s="15" t="str">
        <f t="shared" si="56"/>
        <v/>
      </c>
      <c r="Q167" s="15" t="str">
        <f t="shared" si="56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7"/>
        <v/>
      </c>
      <c r="D168" s="17" t="str">
        <f t="shared" si="58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56"/>
        <v/>
      </c>
      <c r="K168" s="15" t="str">
        <f t="shared" si="56"/>
        <v/>
      </c>
      <c r="L168" s="15" t="str">
        <f t="shared" si="56"/>
        <v/>
      </c>
      <c r="M168" s="15" t="str">
        <f t="shared" si="56"/>
        <v/>
      </c>
      <c r="N168" s="15" t="str">
        <f t="shared" si="56"/>
        <v/>
      </c>
      <c r="O168" s="15" t="str">
        <f t="shared" si="56"/>
        <v/>
      </c>
      <c r="P168" s="15" t="str">
        <f t="shared" si="56"/>
        <v/>
      </c>
      <c r="Q168" s="15" t="str">
        <f t="shared" si="56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7"/>
        <v/>
      </c>
      <c r="D169" s="17" t="str">
        <f t="shared" si="58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56"/>
        <v/>
      </c>
      <c r="K169" s="15" t="str">
        <f t="shared" si="56"/>
        <v/>
      </c>
      <c r="L169" s="15" t="str">
        <f t="shared" si="56"/>
        <v/>
      </c>
      <c r="M169" s="15" t="str">
        <f t="shared" si="56"/>
        <v/>
      </c>
      <c r="N169" s="15" t="str">
        <f t="shared" si="56"/>
        <v/>
      </c>
      <c r="O169" s="15" t="str">
        <f t="shared" si="56"/>
        <v/>
      </c>
      <c r="P169" s="15" t="str">
        <f t="shared" si="56"/>
        <v/>
      </c>
      <c r="Q169" s="15" t="str">
        <f t="shared" si="56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7"/>
        <v/>
      </c>
      <c r="D170" s="17" t="str">
        <f t="shared" si="58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56"/>
        <v/>
      </c>
      <c r="K170" s="15" t="str">
        <f t="shared" si="56"/>
        <v/>
      </c>
      <c r="L170" s="15" t="str">
        <f t="shared" si="56"/>
        <v/>
      </c>
      <c r="M170" s="15" t="str">
        <f t="shared" si="56"/>
        <v/>
      </c>
      <c r="N170" s="15" t="str">
        <f t="shared" si="56"/>
        <v/>
      </c>
      <c r="O170" s="15" t="str">
        <f t="shared" si="56"/>
        <v/>
      </c>
      <c r="P170" s="15" t="str">
        <f t="shared" si="56"/>
        <v/>
      </c>
      <c r="Q170" s="15" t="str">
        <f t="shared" si="56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7"/>
        <v/>
      </c>
      <c r="D171" s="17" t="str">
        <f t="shared" si="58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56"/>
        <v/>
      </c>
      <c r="K171" s="15" t="str">
        <f t="shared" si="56"/>
        <v/>
      </c>
      <c r="L171" s="15" t="str">
        <f t="shared" si="56"/>
        <v/>
      </c>
      <c r="M171" s="15" t="str">
        <f t="shared" si="56"/>
        <v/>
      </c>
      <c r="N171" s="15" t="str">
        <f t="shared" si="56"/>
        <v/>
      </c>
      <c r="O171" s="15" t="str">
        <f t="shared" si="56"/>
        <v/>
      </c>
      <c r="P171" s="15" t="str">
        <f t="shared" si="56"/>
        <v/>
      </c>
      <c r="Q171" s="15" t="str">
        <f t="shared" si="56"/>
        <v/>
      </c>
      <c r="R171" s="15">
        <f>SUM(Decsheets!$V$5:$V$13)-(SUM(J165:P171))</f>
        <v>28</v>
      </c>
      <c r="S171" s="9"/>
    </row>
    <row r="172" spans="1:19" x14ac:dyDescent="0.3">
      <c r="A172" s="23" t="s">
        <v>109</v>
      </c>
      <c r="B172" s="241"/>
      <c r="C172" s="20" t="s">
        <v>239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IFERROR(IF(A173="","",VLOOKUP($A$172,IF(LEN(A173)=2,U16GB,U16GA),VLOOKUP(LEFT(A173,1),club,6,FALSE),FALSE)),"No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IFERROR(IF(E173=".","",IF(E173&gt;Records!G23,"LR",IF(E173=Records!G23,"=LR","-"))),"???")</f>
        <v/>
      </c>
      <c r="J173" s="15" t="str">
        <f t="shared" ref="J173:Q179" si="59">IF($A173="","",IF(LEFT($A173,1)=J$12,$F173,""))</f>
        <v/>
      </c>
      <c r="K173" s="15" t="str">
        <f t="shared" si="59"/>
        <v/>
      </c>
      <c r="L173" s="15" t="str">
        <f t="shared" si="59"/>
        <v/>
      </c>
      <c r="M173" s="15" t="str">
        <f t="shared" si="59"/>
        <v/>
      </c>
      <c r="N173" s="15" t="str">
        <f t="shared" si="59"/>
        <v/>
      </c>
      <c r="O173" s="15" t="str">
        <f t="shared" si="59"/>
        <v/>
      </c>
      <c r="P173" s="15" t="str">
        <f t="shared" si="59"/>
        <v/>
      </c>
      <c r="Q173" s="15" t="str">
        <f t="shared" si="59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60">IF(A174="","",VLOOKUP($A$172,IF(LEN(A174)=2,U16GB,U16GA),VLOOKUP(LEFT(A174,1),club,6,FALSE),FALSE))</f>
        <v/>
      </c>
      <c r="D174" s="17" t="str">
        <f t="shared" ref="D174:D221" si="61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59"/>
        <v/>
      </c>
      <c r="K174" s="15" t="str">
        <f t="shared" si="59"/>
        <v/>
      </c>
      <c r="L174" s="15" t="str">
        <f t="shared" si="59"/>
        <v/>
      </c>
      <c r="M174" s="15" t="str">
        <f t="shared" si="59"/>
        <v/>
      </c>
      <c r="N174" s="15" t="str">
        <f t="shared" si="59"/>
        <v/>
      </c>
      <c r="O174" s="15" t="str">
        <f t="shared" si="59"/>
        <v/>
      </c>
      <c r="P174" s="15" t="str">
        <f t="shared" si="59"/>
        <v/>
      </c>
      <c r="Q174" s="15" t="str">
        <f t="shared" si="59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60"/>
        <v/>
      </c>
      <c r="D175" s="17" t="str">
        <f t="shared" si="61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59"/>
        <v/>
      </c>
      <c r="K175" s="15" t="str">
        <f t="shared" si="59"/>
        <v/>
      </c>
      <c r="L175" s="15" t="str">
        <f t="shared" si="59"/>
        <v/>
      </c>
      <c r="M175" s="15" t="str">
        <f t="shared" si="59"/>
        <v/>
      </c>
      <c r="N175" s="15" t="str">
        <f t="shared" si="59"/>
        <v/>
      </c>
      <c r="O175" s="15" t="str">
        <f t="shared" si="59"/>
        <v/>
      </c>
      <c r="P175" s="15" t="str">
        <f t="shared" si="59"/>
        <v/>
      </c>
      <c r="Q175" s="15" t="str">
        <f t="shared" si="59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60"/>
        <v/>
      </c>
      <c r="D176" s="17" t="str">
        <f t="shared" si="61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59"/>
        <v/>
      </c>
      <c r="K176" s="15" t="str">
        <f t="shared" si="59"/>
        <v/>
      </c>
      <c r="L176" s="15" t="str">
        <f t="shared" si="59"/>
        <v/>
      </c>
      <c r="M176" s="15" t="str">
        <f t="shared" si="59"/>
        <v/>
      </c>
      <c r="N176" s="15" t="str">
        <f t="shared" si="59"/>
        <v/>
      </c>
      <c r="O176" s="15" t="str">
        <f t="shared" si="59"/>
        <v/>
      </c>
      <c r="P176" s="15" t="str">
        <f t="shared" si="59"/>
        <v/>
      </c>
      <c r="Q176" s="15" t="str">
        <f t="shared" si="59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60"/>
        <v/>
      </c>
      <c r="D177" s="17" t="str">
        <f t="shared" si="61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59"/>
        <v/>
      </c>
      <c r="K177" s="15" t="str">
        <f t="shared" si="59"/>
        <v/>
      </c>
      <c r="L177" s="15" t="str">
        <f t="shared" si="59"/>
        <v/>
      </c>
      <c r="M177" s="15" t="str">
        <f t="shared" si="59"/>
        <v/>
      </c>
      <c r="N177" s="15" t="str">
        <f t="shared" si="59"/>
        <v/>
      </c>
      <c r="O177" s="15" t="str">
        <f t="shared" si="59"/>
        <v/>
      </c>
      <c r="P177" s="15" t="str">
        <f t="shared" si="59"/>
        <v/>
      </c>
      <c r="Q177" s="15" t="str">
        <f t="shared" si="59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60"/>
        <v/>
      </c>
      <c r="D178" s="17" t="str">
        <f t="shared" si="61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59"/>
        <v/>
      </c>
      <c r="K178" s="15" t="str">
        <f t="shared" si="59"/>
        <v/>
      </c>
      <c r="L178" s="15" t="str">
        <f t="shared" si="59"/>
        <v/>
      </c>
      <c r="M178" s="15" t="str">
        <f t="shared" si="59"/>
        <v/>
      </c>
      <c r="N178" s="15" t="str">
        <f t="shared" si="59"/>
        <v/>
      </c>
      <c r="O178" s="15" t="str">
        <f t="shared" si="59"/>
        <v/>
      </c>
      <c r="P178" s="15" t="str">
        <f t="shared" si="59"/>
        <v/>
      </c>
      <c r="Q178" s="15" t="str">
        <f t="shared" si="59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60"/>
        <v/>
      </c>
      <c r="D179" s="17" t="str">
        <f t="shared" si="61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59"/>
        <v/>
      </c>
      <c r="K179" s="15" t="str">
        <f t="shared" si="59"/>
        <v/>
      </c>
      <c r="L179" s="15" t="str">
        <f t="shared" si="59"/>
        <v/>
      </c>
      <c r="M179" s="15" t="str">
        <f t="shared" si="59"/>
        <v/>
      </c>
      <c r="N179" s="15" t="str">
        <f t="shared" si="59"/>
        <v/>
      </c>
      <c r="O179" s="15" t="str">
        <f t="shared" si="59"/>
        <v/>
      </c>
      <c r="P179" s="15" t="str">
        <f t="shared" si="59"/>
        <v/>
      </c>
      <c r="Q179" s="15" t="str">
        <f t="shared" si="59"/>
        <v/>
      </c>
      <c r="R179" s="15">
        <f>SUM(Decsheets!$V$5:$V$13)-(SUM(J173:P179))</f>
        <v>28</v>
      </c>
      <c r="S179" s="9"/>
    </row>
    <row r="180" spans="1:19" x14ac:dyDescent="0.3">
      <c r="A180" s="23" t="s">
        <v>109</v>
      </c>
      <c r="B180" s="241"/>
      <c r="C180" s="20" t="s">
        <v>240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IFERROR(IF(A181="","",VLOOKUP($A$180,IF(LEN(A181)=2,U16GB,U16GA),VLOOKUP(LEFT(A181,1),club,6,FALSE),FALSE)),"No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IFERROR(IF(E181=".","",IF(E181&gt;Records!G23,"LR",IF(E181=Records!G23,"=LR","-"))),"???")</f>
        <v/>
      </c>
      <c r="J181" s="15" t="str">
        <f t="shared" ref="J181:Q187" si="62">IF($A181="","",IF(LEFT($A181,1)=J$12,$F181,""))</f>
        <v/>
      </c>
      <c r="K181" s="15" t="str">
        <f t="shared" si="62"/>
        <v/>
      </c>
      <c r="L181" s="15" t="str">
        <f t="shared" si="62"/>
        <v/>
      </c>
      <c r="M181" s="15" t="str">
        <f t="shared" si="62"/>
        <v/>
      </c>
      <c r="N181" s="15" t="str">
        <f t="shared" si="62"/>
        <v/>
      </c>
      <c r="O181" s="15" t="str">
        <f t="shared" si="62"/>
        <v/>
      </c>
      <c r="P181" s="15" t="str">
        <f t="shared" si="62"/>
        <v/>
      </c>
      <c r="Q181" s="15" t="str">
        <f t="shared" si="62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63">IF(A182="","",VLOOKUP($A$180,IF(LEN(A182)=2,U16GB,U16GA),VLOOKUP(LEFT(A182,1),club,6,FALSE),FALSE))</f>
        <v/>
      </c>
      <c r="D182" s="17" t="str">
        <f t="shared" si="61"/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62"/>
        <v/>
      </c>
      <c r="K182" s="15" t="str">
        <f t="shared" si="62"/>
        <v/>
      </c>
      <c r="L182" s="15" t="str">
        <f t="shared" si="62"/>
        <v/>
      </c>
      <c r="M182" s="15" t="str">
        <f t="shared" si="62"/>
        <v/>
      </c>
      <c r="N182" s="15" t="str">
        <f t="shared" si="62"/>
        <v/>
      </c>
      <c r="O182" s="15" t="str">
        <f t="shared" si="62"/>
        <v/>
      </c>
      <c r="P182" s="15" t="str">
        <f t="shared" si="62"/>
        <v/>
      </c>
      <c r="Q182" s="15" t="str">
        <f t="shared" si="62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63"/>
        <v/>
      </c>
      <c r="D183" s="17" t="str">
        <f t="shared" si="61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62"/>
        <v/>
      </c>
      <c r="K183" s="15" t="str">
        <f t="shared" si="62"/>
        <v/>
      </c>
      <c r="L183" s="15" t="str">
        <f t="shared" si="62"/>
        <v/>
      </c>
      <c r="M183" s="15" t="str">
        <f t="shared" si="62"/>
        <v/>
      </c>
      <c r="N183" s="15" t="str">
        <f t="shared" si="62"/>
        <v/>
      </c>
      <c r="O183" s="15" t="str">
        <f t="shared" si="62"/>
        <v/>
      </c>
      <c r="P183" s="15" t="str">
        <f t="shared" si="62"/>
        <v/>
      </c>
      <c r="Q183" s="15" t="str">
        <f t="shared" si="62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63"/>
        <v/>
      </c>
      <c r="D184" s="17" t="str">
        <f t="shared" si="61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62"/>
        <v/>
      </c>
      <c r="K184" s="15" t="str">
        <f t="shared" si="62"/>
        <v/>
      </c>
      <c r="L184" s="15" t="str">
        <f t="shared" si="62"/>
        <v/>
      </c>
      <c r="M184" s="15" t="str">
        <f t="shared" si="62"/>
        <v/>
      </c>
      <c r="N184" s="15" t="str">
        <f t="shared" si="62"/>
        <v/>
      </c>
      <c r="O184" s="15" t="str">
        <f t="shared" si="62"/>
        <v/>
      </c>
      <c r="P184" s="15" t="str">
        <f t="shared" si="62"/>
        <v/>
      </c>
      <c r="Q184" s="15" t="str">
        <f t="shared" si="62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63"/>
        <v/>
      </c>
      <c r="D185" s="17" t="str">
        <f t="shared" si="61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62"/>
        <v/>
      </c>
      <c r="K185" s="15" t="str">
        <f t="shared" si="62"/>
        <v/>
      </c>
      <c r="L185" s="15" t="str">
        <f t="shared" si="62"/>
        <v/>
      </c>
      <c r="M185" s="15" t="str">
        <f t="shared" si="62"/>
        <v/>
      </c>
      <c r="N185" s="15" t="str">
        <f t="shared" si="62"/>
        <v/>
      </c>
      <c r="O185" s="15" t="str">
        <f t="shared" si="62"/>
        <v/>
      </c>
      <c r="P185" s="15" t="str">
        <f t="shared" si="62"/>
        <v/>
      </c>
      <c r="Q185" s="15" t="str">
        <f t="shared" si="62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63"/>
        <v/>
      </c>
      <c r="D186" s="17" t="str">
        <f t="shared" si="61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62"/>
        <v/>
      </c>
      <c r="K186" s="15" t="str">
        <f t="shared" si="62"/>
        <v/>
      </c>
      <c r="L186" s="15" t="str">
        <f t="shared" si="62"/>
        <v/>
      </c>
      <c r="M186" s="15" t="str">
        <f t="shared" si="62"/>
        <v/>
      </c>
      <c r="N186" s="15" t="str">
        <f t="shared" si="62"/>
        <v/>
      </c>
      <c r="O186" s="15" t="str">
        <f t="shared" si="62"/>
        <v/>
      </c>
      <c r="P186" s="15" t="str">
        <f t="shared" si="62"/>
        <v/>
      </c>
      <c r="Q186" s="15" t="str">
        <f t="shared" si="62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63"/>
        <v/>
      </c>
      <c r="D187" s="17" t="str">
        <f t="shared" si="61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62"/>
        <v/>
      </c>
      <c r="K187" s="15" t="str">
        <f t="shared" si="62"/>
        <v/>
      </c>
      <c r="L187" s="15" t="str">
        <f t="shared" si="62"/>
        <v/>
      </c>
      <c r="M187" s="15" t="str">
        <f t="shared" si="62"/>
        <v/>
      </c>
      <c r="N187" s="15" t="str">
        <f t="shared" si="62"/>
        <v/>
      </c>
      <c r="O187" s="15" t="str">
        <f t="shared" si="62"/>
        <v/>
      </c>
      <c r="P187" s="15" t="str">
        <f t="shared" si="62"/>
        <v/>
      </c>
      <c r="Q187" s="15" t="str">
        <f t="shared" si="62"/>
        <v/>
      </c>
      <c r="R187" s="15">
        <f>SUM(Decsheets!$V$5:$V$13)-(SUM(J181:P187))</f>
        <v>28</v>
      </c>
      <c r="S187" s="9"/>
    </row>
    <row r="188" spans="1:19" x14ac:dyDescent="0.3">
      <c r="A188" s="23" t="s">
        <v>112</v>
      </c>
      <c r="B188" s="241"/>
      <c r="C188" s="20" t="s">
        <v>241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IFERROR(IF(A189="","",VLOOKUP($A$188,IF(LEN(A189)=2,U16GB,U16GA),VLOOKUP(LEFT(A189,1),club,6,FALSE),FALSE)),"No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IFERROR(IF(E189=".","",IF(E189&gt;Records!G20,"LR",IF(E189=Records!G20,"=LR","-"))),"???")</f>
        <v/>
      </c>
      <c r="J189" s="15" t="str">
        <f t="shared" ref="J189:Q195" si="64">IF($A189="","",IF(LEFT($A189,1)=J$12,$F189,""))</f>
        <v/>
      </c>
      <c r="K189" s="15" t="str">
        <f t="shared" si="64"/>
        <v/>
      </c>
      <c r="L189" s="15" t="str">
        <f t="shared" si="64"/>
        <v/>
      </c>
      <c r="M189" s="15" t="str">
        <f t="shared" si="64"/>
        <v/>
      </c>
      <c r="N189" s="15" t="str">
        <f t="shared" si="64"/>
        <v/>
      </c>
      <c r="O189" s="15" t="str">
        <f t="shared" si="64"/>
        <v/>
      </c>
      <c r="P189" s="15" t="str">
        <f t="shared" si="64"/>
        <v/>
      </c>
      <c r="Q189" s="15" t="str">
        <f t="shared" si="64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5">IF(A190="","",VLOOKUP($A$188,IF(LEN(A190)=2,U16GB,U16GA),VLOOKUP(LEFT(A190,1),club,6,FALSE),FALSE))</f>
        <v/>
      </c>
      <c r="D190" s="17" t="str">
        <f t="shared" si="61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64"/>
        <v/>
      </c>
      <c r="K190" s="15" t="str">
        <f t="shared" si="64"/>
        <v/>
      </c>
      <c r="L190" s="15" t="str">
        <f t="shared" si="64"/>
        <v/>
      </c>
      <c r="M190" s="15" t="str">
        <f t="shared" si="64"/>
        <v/>
      </c>
      <c r="N190" s="15" t="str">
        <f t="shared" si="64"/>
        <v/>
      </c>
      <c r="O190" s="15" t="str">
        <f t="shared" si="64"/>
        <v/>
      </c>
      <c r="P190" s="15" t="str">
        <f t="shared" si="64"/>
        <v/>
      </c>
      <c r="Q190" s="15" t="str">
        <f t="shared" si="64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5"/>
        <v/>
      </c>
      <c r="D191" s="17" t="str">
        <f t="shared" si="61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64"/>
        <v/>
      </c>
      <c r="K191" s="15" t="str">
        <f t="shared" si="64"/>
        <v/>
      </c>
      <c r="L191" s="15" t="str">
        <f t="shared" si="64"/>
        <v/>
      </c>
      <c r="M191" s="15" t="str">
        <f t="shared" si="64"/>
        <v/>
      </c>
      <c r="N191" s="15" t="str">
        <f t="shared" si="64"/>
        <v/>
      </c>
      <c r="O191" s="15" t="str">
        <f t="shared" si="64"/>
        <v/>
      </c>
      <c r="P191" s="15" t="str">
        <f t="shared" si="64"/>
        <v/>
      </c>
      <c r="Q191" s="15" t="str">
        <f t="shared" si="64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5"/>
        <v/>
      </c>
      <c r="D192" s="17" t="str">
        <f t="shared" si="61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64"/>
        <v/>
      </c>
      <c r="K192" s="15" t="str">
        <f t="shared" si="64"/>
        <v/>
      </c>
      <c r="L192" s="15" t="str">
        <f t="shared" si="64"/>
        <v/>
      </c>
      <c r="M192" s="15" t="str">
        <f t="shared" si="64"/>
        <v/>
      </c>
      <c r="N192" s="15" t="str">
        <f t="shared" si="64"/>
        <v/>
      </c>
      <c r="O192" s="15" t="str">
        <f t="shared" si="64"/>
        <v/>
      </c>
      <c r="P192" s="15" t="str">
        <f t="shared" si="64"/>
        <v/>
      </c>
      <c r="Q192" s="15" t="str">
        <f t="shared" si="64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5"/>
        <v/>
      </c>
      <c r="D193" s="17" t="str">
        <f t="shared" si="61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64"/>
        <v/>
      </c>
      <c r="K193" s="15" t="str">
        <f t="shared" si="64"/>
        <v/>
      </c>
      <c r="L193" s="15" t="str">
        <f t="shared" si="64"/>
        <v/>
      </c>
      <c r="M193" s="15" t="str">
        <f t="shared" si="64"/>
        <v/>
      </c>
      <c r="N193" s="15" t="str">
        <f t="shared" si="64"/>
        <v/>
      </c>
      <c r="O193" s="15" t="str">
        <f t="shared" si="64"/>
        <v/>
      </c>
      <c r="P193" s="15" t="str">
        <f t="shared" si="64"/>
        <v/>
      </c>
      <c r="Q193" s="15" t="str">
        <f t="shared" si="64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5"/>
        <v/>
      </c>
      <c r="D194" s="17" t="str">
        <f t="shared" si="61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64"/>
        <v/>
      </c>
      <c r="K194" s="15" t="str">
        <f t="shared" si="64"/>
        <v/>
      </c>
      <c r="L194" s="15" t="str">
        <f t="shared" si="64"/>
        <v/>
      </c>
      <c r="M194" s="15" t="str">
        <f t="shared" si="64"/>
        <v/>
      </c>
      <c r="N194" s="15" t="str">
        <f t="shared" si="64"/>
        <v/>
      </c>
      <c r="O194" s="15" t="str">
        <f t="shared" si="64"/>
        <v/>
      </c>
      <c r="P194" s="15" t="str">
        <f t="shared" si="64"/>
        <v/>
      </c>
      <c r="Q194" s="15" t="str">
        <f t="shared" si="64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5"/>
        <v/>
      </c>
      <c r="D195" s="17" t="str">
        <f t="shared" si="61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64"/>
        <v/>
      </c>
      <c r="K195" s="15" t="str">
        <f t="shared" si="64"/>
        <v/>
      </c>
      <c r="L195" s="15" t="str">
        <f t="shared" si="64"/>
        <v/>
      </c>
      <c r="M195" s="15" t="str">
        <f t="shared" si="64"/>
        <v/>
      </c>
      <c r="N195" s="15" t="str">
        <f t="shared" si="64"/>
        <v/>
      </c>
      <c r="O195" s="15" t="str">
        <f t="shared" si="64"/>
        <v/>
      </c>
      <c r="P195" s="15" t="str">
        <f t="shared" si="64"/>
        <v/>
      </c>
      <c r="Q195" s="15" t="str">
        <f t="shared" si="64"/>
        <v/>
      </c>
      <c r="R195" s="15">
        <f>SUM(Decsheets!$V$5:$V$13)-(SUM(J189:P195))</f>
        <v>28</v>
      </c>
      <c r="S195" s="9"/>
    </row>
    <row r="196" spans="1:19" x14ac:dyDescent="0.3">
      <c r="A196" s="23" t="s">
        <v>112</v>
      </c>
      <c r="B196" s="241"/>
      <c r="C196" s="20" t="s">
        <v>242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66">IF(A197="","",VLOOKUP($A$196,IF(LEN(A197)=2,U16GB,U16GA),VLOOKUP(LEFT(A197,1),club,6,FALSE),FALSE))</f>
        <v/>
      </c>
      <c r="D197" s="17" t="str">
        <f t="shared" si="61"/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IFERROR(IF(E197=".","",IF(E197&gt;Records!G20,"LR",IF(E197=Records!G20,"=LR","-"))),"???")</f>
        <v/>
      </c>
      <c r="J197" s="15" t="str">
        <f t="shared" ref="J197:Q203" si="67">IF($A197="","",IF(LEFT($A197,1)=J$12,$F197,""))</f>
        <v/>
      </c>
      <c r="K197" s="15" t="str">
        <f t="shared" si="67"/>
        <v/>
      </c>
      <c r="L197" s="15" t="str">
        <f t="shared" si="67"/>
        <v/>
      </c>
      <c r="M197" s="15" t="str">
        <f t="shared" si="67"/>
        <v/>
      </c>
      <c r="N197" s="15" t="str">
        <f t="shared" si="67"/>
        <v/>
      </c>
      <c r="O197" s="15" t="str">
        <f t="shared" si="67"/>
        <v/>
      </c>
      <c r="P197" s="15" t="str">
        <f t="shared" si="67"/>
        <v/>
      </c>
      <c r="Q197" s="15" t="str">
        <f t="shared" si="67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6"/>
        <v/>
      </c>
      <c r="D198" s="17" t="str">
        <f t="shared" si="61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67"/>
        <v/>
      </c>
      <c r="K198" s="15" t="str">
        <f t="shared" si="67"/>
        <v/>
      </c>
      <c r="L198" s="15" t="str">
        <f t="shared" si="67"/>
        <v/>
      </c>
      <c r="M198" s="15" t="str">
        <f t="shared" si="67"/>
        <v/>
      </c>
      <c r="N198" s="15" t="str">
        <f t="shared" si="67"/>
        <v/>
      </c>
      <c r="O198" s="15" t="str">
        <f t="shared" si="67"/>
        <v/>
      </c>
      <c r="P198" s="15" t="str">
        <f t="shared" si="67"/>
        <v/>
      </c>
      <c r="Q198" s="15" t="str">
        <f t="shared" si="67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6"/>
        <v/>
      </c>
      <c r="D199" s="17" t="str">
        <f t="shared" si="61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67"/>
        <v/>
      </c>
      <c r="K199" s="15" t="str">
        <f t="shared" si="67"/>
        <v/>
      </c>
      <c r="L199" s="15" t="str">
        <f t="shared" si="67"/>
        <v/>
      </c>
      <c r="M199" s="15" t="str">
        <f t="shared" si="67"/>
        <v/>
      </c>
      <c r="N199" s="15" t="str">
        <f t="shared" si="67"/>
        <v/>
      </c>
      <c r="O199" s="15" t="str">
        <f t="shared" si="67"/>
        <v/>
      </c>
      <c r="P199" s="15" t="str">
        <f t="shared" si="67"/>
        <v/>
      </c>
      <c r="Q199" s="15" t="str">
        <f t="shared" si="67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6"/>
        <v/>
      </c>
      <c r="D200" s="17" t="str">
        <f t="shared" si="61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67"/>
        <v/>
      </c>
      <c r="K200" s="15" t="str">
        <f t="shared" si="67"/>
        <v/>
      </c>
      <c r="L200" s="15" t="str">
        <f t="shared" si="67"/>
        <v/>
      </c>
      <c r="M200" s="15" t="str">
        <f t="shared" si="67"/>
        <v/>
      </c>
      <c r="N200" s="15" t="str">
        <f t="shared" si="67"/>
        <v/>
      </c>
      <c r="O200" s="15" t="str">
        <f t="shared" si="67"/>
        <v/>
      </c>
      <c r="P200" s="15" t="str">
        <f t="shared" si="67"/>
        <v/>
      </c>
      <c r="Q200" s="15" t="str">
        <f t="shared" si="67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6"/>
        <v/>
      </c>
      <c r="D201" s="17" t="str">
        <f t="shared" si="61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67"/>
        <v/>
      </c>
      <c r="K201" s="15" t="str">
        <f t="shared" si="67"/>
        <v/>
      </c>
      <c r="L201" s="15" t="str">
        <f t="shared" si="67"/>
        <v/>
      </c>
      <c r="M201" s="15" t="str">
        <f t="shared" si="67"/>
        <v/>
      </c>
      <c r="N201" s="15" t="str">
        <f t="shared" si="67"/>
        <v/>
      </c>
      <c r="O201" s="15" t="str">
        <f t="shared" si="67"/>
        <v/>
      </c>
      <c r="P201" s="15" t="str">
        <f t="shared" si="67"/>
        <v/>
      </c>
      <c r="Q201" s="15" t="str">
        <f t="shared" si="67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6"/>
        <v/>
      </c>
      <c r="D202" s="17" t="str">
        <f t="shared" si="61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67"/>
        <v/>
      </c>
      <c r="K202" s="15" t="str">
        <f t="shared" si="67"/>
        <v/>
      </c>
      <c r="L202" s="15" t="str">
        <f t="shared" si="67"/>
        <v/>
      </c>
      <c r="M202" s="15" t="str">
        <f t="shared" si="67"/>
        <v/>
      </c>
      <c r="N202" s="15" t="str">
        <f t="shared" si="67"/>
        <v/>
      </c>
      <c r="O202" s="15" t="str">
        <f t="shared" si="67"/>
        <v/>
      </c>
      <c r="P202" s="15" t="str">
        <f t="shared" si="67"/>
        <v/>
      </c>
      <c r="Q202" s="15" t="str">
        <f t="shared" si="67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6"/>
        <v/>
      </c>
      <c r="D203" s="17" t="str">
        <f t="shared" si="61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67"/>
        <v/>
      </c>
      <c r="K203" s="15" t="str">
        <f t="shared" si="67"/>
        <v/>
      </c>
      <c r="L203" s="15" t="str">
        <f t="shared" si="67"/>
        <v/>
      </c>
      <c r="M203" s="15" t="str">
        <f t="shared" si="67"/>
        <v/>
      </c>
      <c r="N203" s="15" t="str">
        <f t="shared" si="67"/>
        <v/>
      </c>
      <c r="O203" s="15" t="str">
        <f t="shared" si="67"/>
        <v/>
      </c>
      <c r="P203" s="15" t="str">
        <f t="shared" si="67"/>
        <v/>
      </c>
      <c r="Q203" s="15" t="str">
        <f t="shared" si="67"/>
        <v/>
      </c>
      <c r="R203" s="15">
        <f>SUM(Decsheets!$V$5:$V$13)-(SUM(J197:P203))</f>
        <v>28</v>
      </c>
      <c r="S203" s="9"/>
    </row>
    <row r="204" spans="1:19" x14ac:dyDescent="0.3">
      <c r="A204" s="23" t="s">
        <v>130</v>
      </c>
      <c r="B204" s="241"/>
      <c r="C204" s="20" t="s">
        <v>243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IFERROR(IF(A205="","",VLOOKUP($A$204,IF(LEN(A205)=2,U16GB,U16GA),VLOOKUP(LEFT(A205,1),club,6,FALSE),FALSE)),"No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IFERROR(IF(E205=".","",IF(E205&gt;Records!G21,"LR",IF(E205=Records!G21,"=LR","-"))),"???")</f>
        <v/>
      </c>
      <c r="J205" s="15" t="str">
        <f t="shared" ref="J205:Q211" si="68">IF($A205="","",IF(LEFT($A205,1)=J$12,$F205,""))</f>
        <v/>
      </c>
      <c r="K205" s="15" t="str">
        <f t="shared" si="68"/>
        <v/>
      </c>
      <c r="L205" s="15" t="str">
        <f t="shared" si="68"/>
        <v/>
      </c>
      <c r="M205" s="15" t="str">
        <f t="shared" si="68"/>
        <v/>
      </c>
      <c r="N205" s="15" t="str">
        <f t="shared" si="68"/>
        <v/>
      </c>
      <c r="O205" s="15" t="str">
        <f t="shared" si="68"/>
        <v/>
      </c>
      <c r="P205" s="15" t="str">
        <f t="shared" si="68"/>
        <v/>
      </c>
      <c r="Q205" s="15" t="str">
        <f t="shared" si="68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9">IF(A206="","",VLOOKUP($A$204,IF(LEN(A206)=2,U16GB,U16GA),VLOOKUP(LEFT(A206,1),club,6,FALSE),FALSE))</f>
        <v/>
      </c>
      <c r="D206" s="17" t="str">
        <f t="shared" si="61"/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68"/>
        <v/>
      </c>
      <c r="K206" s="15" t="str">
        <f t="shared" si="68"/>
        <v/>
      </c>
      <c r="L206" s="15" t="str">
        <f t="shared" si="68"/>
        <v/>
      </c>
      <c r="M206" s="15" t="str">
        <f t="shared" si="68"/>
        <v/>
      </c>
      <c r="N206" s="15" t="str">
        <f t="shared" si="68"/>
        <v/>
      </c>
      <c r="O206" s="15" t="str">
        <f t="shared" si="68"/>
        <v/>
      </c>
      <c r="P206" s="15" t="str">
        <f t="shared" si="68"/>
        <v/>
      </c>
      <c r="Q206" s="15" t="str">
        <f t="shared" si="68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9"/>
        <v/>
      </c>
      <c r="D207" s="17" t="str">
        <f t="shared" si="61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68"/>
        <v/>
      </c>
      <c r="K207" s="15" t="str">
        <f t="shared" si="68"/>
        <v/>
      </c>
      <c r="L207" s="15" t="str">
        <f t="shared" si="68"/>
        <v/>
      </c>
      <c r="M207" s="15" t="str">
        <f t="shared" si="68"/>
        <v/>
      </c>
      <c r="N207" s="15" t="str">
        <f t="shared" si="68"/>
        <v/>
      </c>
      <c r="O207" s="15" t="str">
        <f t="shared" si="68"/>
        <v/>
      </c>
      <c r="P207" s="15" t="str">
        <f t="shared" si="68"/>
        <v/>
      </c>
      <c r="Q207" s="15" t="str">
        <f t="shared" si="68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9"/>
        <v/>
      </c>
      <c r="D208" s="17" t="str">
        <f t="shared" si="61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68"/>
        <v/>
      </c>
      <c r="K208" s="15" t="str">
        <f t="shared" si="68"/>
        <v/>
      </c>
      <c r="L208" s="15" t="str">
        <f t="shared" si="68"/>
        <v/>
      </c>
      <c r="M208" s="15" t="str">
        <f t="shared" si="68"/>
        <v/>
      </c>
      <c r="N208" s="15" t="str">
        <f t="shared" si="68"/>
        <v/>
      </c>
      <c r="O208" s="15" t="str">
        <f t="shared" si="68"/>
        <v/>
      </c>
      <c r="P208" s="15" t="str">
        <f t="shared" si="68"/>
        <v/>
      </c>
      <c r="Q208" s="15" t="str">
        <f t="shared" si="68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9"/>
        <v/>
      </c>
      <c r="D209" s="17" t="str">
        <f t="shared" si="61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68"/>
        <v/>
      </c>
      <c r="K209" s="15" t="str">
        <f t="shared" si="68"/>
        <v/>
      </c>
      <c r="L209" s="15" t="str">
        <f t="shared" si="68"/>
        <v/>
      </c>
      <c r="M209" s="15" t="str">
        <f t="shared" si="68"/>
        <v/>
      </c>
      <c r="N209" s="15" t="str">
        <f t="shared" si="68"/>
        <v/>
      </c>
      <c r="O209" s="15" t="str">
        <f t="shared" si="68"/>
        <v/>
      </c>
      <c r="P209" s="15" t="str">
        <f t="shared" si="68"/>
        <v/>
      </c>
      <c r="Q209" s="15" t="str">
        <f t="shared" si="68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9"/>
        <v/>
      </c>
      <c r="D210" s="17" t="str">
        <f t="shared" si="61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68"/>
        <v/>
      </c>
      <c r="K210" s="15" t="str">
        <f t="shared" si="68"/>
        <v/>
      </c>
      <c r="L210" s="15" t="str">
        <f t="shared" si="68"/>
        <v/>
      </c>
      <c r="M210" s="15" t="str">
        <f t="shared" si="68"/>
        <v/>
      </c>
      <c r="N210" s="15" t="str">
        <f t="shared" si="68"/>
        <v/>
      </c>
      <c r="O210" s="15" t="str">
        <f t="shared" si="68"/>
        <v/>
      </c>
      <c r="P210" s="15" t="str">
        <f t="shared" si="68"/>
        <v/>
      </c>
      <c r="Q210" s="15" t="str">
        <f t="shared" si="68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9"/>
        <v/>
      </c>
      <c r="D211" s="17" t="str">
        <f t="shared" si="61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68"/>
        <v/>
      </c>
      <c r="K211" s="15" t="str">
        <f t="shared" si="68"/>
        <v/>
      </c>
      <c r="L211" s="15" t="str">
        <f t="shared" si="68"/>
        <v/>
      </c>
      <c r="M211" s="15" t="str">
        <f t="shared" si="68"/>
        <v/>
      </c>
      <c r="N211" s="15" t="str">
        <f t="shared" si="68"/>
        <v/>
      </c>
      <c r="O211" s="15" t="str">
        <f t="shared" si="68"/>
        <v/>
      </c>
      <c r="P211" s="15" t="str">
        <f t="shared" si="68"/>
        <v/>
      </c>
      <c r="Q211" s="15" t="str">
        <f t="shared" si="68"/>
        <v/>
      </c>
      <c r="R211" s="15">
        <f>SUM(Decsheets!$V$5:$V$13)-(SUM(J205:P211))</f>
        <v>28</v>
      </c>
      <c r="S211" s="9"/>
    </row>
    <row r="212" spans="1:19" x14ac:dyDescent="0.3">
      <c r="A212" s="23" t="s">
        <v>115</v>
      </c>
      <c r="B212" s="241"/>
      <c r="C212" s="20" t="s">
        <v>244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IFERROR(IF(A213="","",VLOOKUP($A$212,IF(LEN(A213)=2,U16GB,U16GA),VLOOKUP(LEFT(A213,1),club,6,FALSE),FALSE)),"No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IFERROR(IF(E213=".","",IF(E213&gt;Records!G22,"LR",IF(E213=Records!G22,"=LR","-"))),"???")</f>
        <v/>
      </c>
      <c r="J213" s="15" t="str">
        <f t="shared" ref="J213:Q219" si="70">IF($A213="","",IF(LEFT($A213,1)=J$12,$F213,""))</f>
        <v/>
      </c>
      <c r="K213" s="15" t="str">
        <f t="shared" si="70"/>
        <v/>
      </c>
      <c r="L213" s="15" t="str">
        <f t="shared" si="70"/>
        <v/>
      </c>
      <c r="M213" s="15" t="str">
        <f t="shared" si="70"/>
        <v/>
      </c>
      <c r="N213" s="15" t="str">
        <f t="shared" si="70"/>
        <v/>
      </c>
      <c r="O213" s="15" t="str">
        <f t="shared" si="70"/>
        <v/>
      </c>
      <c r="P213" s="15" t="str">
        <f t="shared" si="70"/>
        <v/>
      </c>
      <c r="Q213" s="15" t="str">
        <f t="shared" si="70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71">IF(A214="","",VLOOKUP($A$212,IF(LEN(A214)=2,U16GB,U16GA),VLOOKUP(LEFT(A214,1),club,6,FALSE),FALSE))</f>
        <v/>
      </c>
      <c r="D214" s="17" t="str">
        <f t="shared" si="61"/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70"/>
        <v/>
      </c>
      <c r="K214" s="15" t="str">
        <f t="shared" si="70"/>
        <v/>
      </c>
      <c r="L214" s="15" t="str">
        <f t="shared" si="70"/>
        <v/>
      </c>
      <c r="M214" s="15" t="str">
        <f t="shared" si="70"/>
        <v/>
      </c>
      <c r="N214" s="15" t="str">
        <f t="shared" si="70"/>
        <v/>
      </c>
      <c r="O214" s="15" t="str">
        <f t="shared" si="70"/>
        <v/>
      </c>
      <c r="P214" s="15" t="str">
        <f t="shared" si="70"/>
        <v/>
      </c>
      <c r="Q214" s="15" t="str">
        <f t="shared" si="70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71"/>
        <v/>
      </c>
      <c r="D215" s="17" t="str">
        <f t="shared" si="61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70"/>
        <v/>
      </c>
      <c r="K215" s="15" t="str">
        <f t="shared" si="70"/>
        <v/>
      </c>
      <c r="L215" s="15" t="str">
        <f t="shared" si="70"/>
        <v/>
      </c>
      <c r="M215" s="15" t="str">
        <f t="shared" si="70"/>
        <v/>
      </c>
      <c r="N215" s="15" t="str">
        <f t="shared" si="70"/>
        <v/>
      </c>
      <c r="O215" s="15" t="str">
        <f t="shared" si="70"/>
        <v/>
      </c>
      <c r="P215" s="15" t="str">
        <f t="shared" si="70"/>
        <v/>
      </c>
      <c r="Q215" s="15" t="str">
        <f t="shared" si="70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71"/>
        <v/>
      </c>
      <c r="D216" s="17" t="str">
        <f t="shared" si="61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70"/>
        <v/>
      </c>
      <c r="K216" s="15" t="str">
        <f t="shared" si="70"/>
        <v/>
      </c>
      <c r="L216" s="15" t="str">
        <f t="shared" si="70"/>
        <v/>
      </c>
      <c r="M216" s="15" t="str">
        <f t="shared" si="70"/>
        <v/>
      </c>
      <c r="N216" s="15" t="str">
        <f t="shared" si="70"/>
        <v/>
      </c>
      <c r="O216" s="15" t="str">
        <f t="shared" si="70"/>
        <v/>
      </c>
      <c r="P216" s="15" t="str">
        <f t="shared" si="70"/>
        <v/>
      </c>
      <c r="Q216" s="15" t="str">
        <f t="shared" si="70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71"/>
        <v/>
      </c>
      <c r="D217" s="17" t="str">
        <f t="shared" si="61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70"/>
        <v/>
      </c>
      <c r="K217" s="15" t="str">
        <f t="shared" si="70"/>
        <v/>
      </c>
      <c r="L217" s="15" t="str">
        <f t="shared" si="70"/>
        <v/>
      </c>
      <c r="M217" s="15" t="str">
        <f t="shared" si="70"/>
        <v/>
      </c>
      <c r="N217" s="15" t="str">
        <f t="shared" si="70"/>
        <v/>
      </c>
      <c r="O217" s="15" t="str">
        <f t="shared" si="70"/>
        <v/>
      </c>
      <c r="P217" s="15" t="str">
        <f t="shared" si="70"/>
        <v/>
      </c>
      <c r="Q217" s="15" t="str">
        <f t="shared" si="70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71"/>
        <v/>
      </c>
      <c r="D218" s="17" t="str">
        <f t="shared" si="61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70"/>
        <v/>
      </c>
      <c r="K218" s="15" t="str">
        <f t="shared" si="70"/>
        <v/>
      </c>
      <c r="L218" s="15" t="str">
        <f t="shared" si="70"/>
        <v/>
      </c>
      <c r="M218" s="15" t="str">
        <f t="shared" si="70"/>
        <v/>
      </c>
      <c r="N218" s="15" t="str">
        <f t="shared" si="70"/>
        <v/>
      </c>
      <c r="O218" s="15" t="str">
        <f t="shared" si="70"/>
        <v/>
      </c>
      <c r="P218" s="15" t="str">
        <f t="shared" si="70"/>
        <v/>
      </c>
      <c r="Q218" s="15" t="str">
        <f t="shared" si="70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71"/>
        <v/>
      </c>
      <c r="D219" s="17" t="str">
        <f t="shared" si="61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70"/>
        <v/>
      </c>
      <c r="K219" s="15" t="str">
        <f t="shared" si="70"/>
        <v/>
      </c>
      <c r="L219" s="15" t="str">
        <f t="shared" si="70"/>
        <v/>
      </c>
      <c r="M219" s="15" t="str">
        <f t="shared" si="70"/>
        <v/>
      </c>
      <c r="N219" s="15" t="str">
        <f t="shared" si="70"/>
        <v/>
      </c>
      <c r="O219" s="15" t="str">
        <f t="shared" si="70"/>
        <v/>
      </c>
      <c r="P219" s="15" t="str">
        <f t="shared" si="70"/>
        <v/>
      </c>
      <c r="Q219" s="15" t="str">
        <f t="shared" si="70"/>
        <v/>
      </c>
      <c r="R219" s="15">
        <f>SUM(Decsheets!$V$5:$V$13)-(SUM(J213:P219))</f>
        <v>28</v>
      </c>
      <c r="S219" s="9"/>
    </row>
    <row r="220" spans="1:19" x14ac:dyDescent="0.3">
      <c r="A220" s="23" t="s">
        <v>115</v>
      </c>
      <c r="B220" s="241"/>
      <c r="C220" s="20" t="s">
        <v>245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72">IF(A221="","",VLOOKUP($A$220,IF(LEN(A221)=2,U16GB,U16GA),VLOOKUP(LEFT(A221,1),club,6,FALSE),FALSE))</f>
        <v/>
      </c>
      <c r="D221" s="17" t="str">
        <f t="shared" si="61"/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IFERROR(IF(E221=".","",IF(E221&gt;Records!G22,"LR",IF(E221=Records!G22,"=LR","-"))),"???")</f>
        <v/>
      </c>
      <c r="J221" s="15" t="str">
        <f t="shared" ref="J221:Q227" si="73">IF($A221="","",IF(LEFT($A221,1)=J$12,$F221,""))</f>
        <v/>
      </c>
      <c r="K221" s="15" t="str">
        <f t="shared" si="73"/>
        <v/>
      </c>
      <c r="L221" s="15" t="str">
        <f t="shared" si="73"/>
        <v/>
      </c>
      <c r="M221" s="15" t="str">
        <f t="shared" si="73"/>
        <v/>
      </c>
      <c r="N221" s="15" t="str">
        <f t="shared" si="73"/>
        <v/>
      </c>
      <c r="O221" s="15" t="str">
        <f t="shared" si="73"/>
        <v/>
      </c>
      <c r="P221" s="15" t="str">
        <f t="shared" si="73"/>
        <v/>
      </c>
      <c r="Q221" s="15" t="str">
        <f t="shared" si="73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72"/>
        <v/>
      </c>
      <c r="D222" s="17" t="str">
        <f t="shared" ref="D222:D227" si="74">IF(A222="","",VLOOKUP(LEFT(A222,1),club,2,FALSE))</f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73"/>
        <v/>
      </c>
      <c r="K222" s="15" t="str">
        <f t="shared" si="73"/>
        <v/>
      </c>
      <c r="L222" s="15" t="str">
        <f t="shared" si="73"/>
        <v/>
      </c>
      <c r="M222" s="15" t="str">
        <f t="shared" si="73"/>
        <v/>
      </c>
      <c r="N222" s="15" t="str">
        <f t="shared" si="73"/>
        <v/>
      </c>
      <c r="O222" s="15" t="str">
        <f t="shared" si="73"/>
        <v/>
      </c>
      <c r="P222" s="15" t="str">
        <f t="shared" si="73"/>
        <v/>
      </c>
      <c r="Q222" s="15" t="str">
        <f t="shared" si="73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72"/>
        <v/>
      </c>
      <c r="D223" s="17" t="str">
        <f t="shared" si="74"/>
        <v/>
      </c>
      <c r="E223" s="18" t="s">
        <v>87</v>
      </c>
      <c r="F223" s="306">
        <f>Decsheets!$V$7</f>
        <v>5</v>
      </c>
      <c r="G223" s="9"/>
      <c r="H223" s="9"/>
      <c r="I223" s="19"/>
      <c r="J223" s="15" t="str">
        <f t="shared" si="73"/>
        <v/>
      </c>
      <c r="K223" s="15" t="str">
        <f t="shared" si="73"/>
        <v/>
      </c>
      <c r="L223" s="15" t="str">
        <f t="shared" si="73"/>
        <v/>
      </c>
      <c r="M223" s="15" t="str">
        <f t="shared" si="73"/>
        <v/>
      </c>
      <c r="N223" s="15" t="str">
        <f t="shared" si="73"/>
        <v/>
      </c>
      <c r="O223" s="15" t="str">
        <f t="shared" si="73"/>
        <v/>
      </c>
      <c r="P223" s="15" t="str">
        <f t="shared" si="73"/>
        <v/>
      </c>
      <c r="Q223" s="15" t="str">
        <f t="shared" si="73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72"/>
        <v/>
      </c>
      <c r="D224" s="17" t="str">
        <f t="shared" si="74"/>
        <v/>
      </c>
      <c r="E224" s="18" t="s">
        <v>87</v>
      </c>
      <c r="F224" s="306">
        <f>Decsheets!$V$8</f>
        <v>4</v>
      </c>
      <c r="G224" s="9"/>
      <c r="H224" s="9"/>
      <c r="I224" s="19"/>
      <c r="J224" s="15" t="str">
        <f t="shared" si="73"/>
        <v/>
      </c>
      <c r="K224" s="15" t="str">
        <f t="shared" si="73"/>
        <v/>
      </c>
      <c r="L224" s="15" t="str">
        <f t="shared" si="73"/>
        <v/>
      </c>
      <c r="M224" s="15" t="str">
        <f t="shared" si="73"/>
        <v/>
      </c>
      <c r="N224" s="15" t="str">
        <f t="shared" si="73"/>
        <v/>
      </c>
      <c r="O224" s="15" t="str">
        <f t="shared" si="73"/>
        <v/>
      </c>
      <c r="P224" s="15" t="str">
        <f t="shared" si="73"/>
        <v/>
      </c>
      <c r="Q224" s="15" t="str">
        <f t="shared" si="73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72"/>
        <v/>
      </c>
      <c r="D225" s="17" t="str">
        <f t="shared" si="74"/>
        <v/>
      </c>
      <c r="E225" s="18" t="s">
        <v>87</v>
      </c>
      <c r="F225" s="306">
        <f>Decsheets!$V$9</f>
        <v>3</v>
      </c>
      <c r="G225" s="9"/>
      <c r="H225" s="9"/>
      <c r="I225" s="19"/>
      <c r="J225" s="15" t="str">
        <f t="shared" si="73"/>
        <v/>
      </c>
      <c r="K225" s="15" t="str">
        <f t="shared" si="73"/>
        <v/>
      </c>
      <c r="L225" s="15" t="str">
        <f t="shared" si="73"/>
        <v/>
      </c>
      <c r="M225" s="15" t="str">
        <f t="shared" si="73"/>
        <v/>
      </c>
      <c r="N225" s="15" t="str">
        <f t="shared" si="73"/>
        <v/>
      </c>
      <c r="O225" s="15" t="str">
        <f t="shared" si="73"/>
        <v/>
      </c>
      <c r="P225" s="15" t="str">
        <f t="shared" si="73"/>
        <v/>
      </c>
      <c r="Q225" s="15" t="str">
        <f t="shared" si="73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72"/>
        <v/>
      </c>
      <c r="D226" s="17" t="str">
        <f t="shared" si="74"/>
        <v/>
      </c>
      <c r="E226" s="18" t="s">
        <v>87</v>
      </c>
      <c r="F226" s="306">
        <f>Decsheets!$V$10</f>
        <v>2</v>
      </c>
      <c r="G226" s="9"/>
      <c r="H226" s="9"/>
      <c r="I226" s="19"/>
      <c r="J226" s="15" t="str">
        <f t="shared" si="73"/>
        <v/>
      </c>
      <c r="K226" s="15" t="str">
        <f t="shared" si="73"/>
        <v/>
      </c>
      <c r="L226" s="15" t="str">
        <f t="shared" si="73"/>
        <v/>
      </c>
      <c r="M226" s="15" t="str">
        <f t="shared" si="73"/>
        <v/>
      </c>
      <c r="N226" s="15" t="str">
        <f t="shared" si="73"/>
        <v/>
      </c>
      <c r="O226" s="15" t="str">
        <f t="shared" si="73"/>
        <v/>
      </c>
      <c r="P226" s="15" t="str">
        <f t="shared" si="73"/>
        <v/>
      </c>
      <c r="Q226" s="15" t="str">
        <f t="shared" si="73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72"/>
        <v/>
      </c>
      <c r="D227" s="17" t="str">
        <f t="shared" si="74"/>
        <v/>
      </c>
      <c r="E227" s="18" t="s">
        <v>87</v>
      </c>
      <c r="F227" s="306">
        <f>Decsheets!$V$11</f>
        <v>1</v>
      </c>
      <c r="G227" s="9"/>
      <c r="H227" s="9"/>
      <c r="I227" s="19"/>
      <c r="J227" s="15" t="str">
        <f t="shared" si="73"/>
        <v/>
      </c>
      <c r="K227" s="15" t="str">
        <f t="shared" si="73"/>
        <v/>
      </c>
      <c r="L227" s="15" t="str">
        <f t="shared" si="73"/>
        <v/>
      </c>
      <c r="M227" s="15" t="str">
        <f t="shared" si="73"/>
        <v/>
      </c>
      <c r="N227" s="15" t="str">
        <f t="shared" si="73"/>
        <v/>
      </c>
      <c r="O227" s="15" t="str">
        <f t="shared" si="73"/>
        <v/>
      </c>
      <c r="P227" s="15" t="str">
        <f t="shared" si="73"/>
        <v/>
      </c>
      <c r="Q227" s="15" t="str">
        <f t="shared" si="73"/>
        <v/>
      </c>
      <c r="R227" s="15">
        <f>SUM(Decsheets!$V$5:$V$13)-(SUM(J221:P227))</f>
        <v>28</v>
      </c>
      <c r="S227" s="9"/>
    </row>
    <row r="228" spans="1:19" x14ac:dyDescent="0.3">
      <c r="A228" s="23" t="s">
        <v>118</v>
      </c>
      <c r="B228" s="241"/>
      <c r="C228" s="20" t="s">
        <v>405</v>
      </c>
      <c r="D228" s="303" t="s">
        <v>426</v>
      </c>
      <c r="E228" s="8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/>
      <c r="B229" s="230" t="s">
        <v>127</v>
      </c>
      <c r="C229" s="17" t="str">
        <f>IFERROR(IF(A229="","",VLOOKUP($A$228,IF(LEN(A229)=2,U16GB,U16GA),VLOOKUP(LEFT(A229,1),club,6,FALSE),FALSE)),"No club")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IFERROR(IF(E229=".","",IF(E229&lt;Records!G24,"LR",IF(E229=Records!G24,"=LR","-"))),"???")</f>
        <v/>
      </c>
      <c r="J229" s="15" t="str">
        <f t="shared" ref="J229:Q235" si="75">IF($A229="","",IF(LEFT($A229,1)=J$12,$F229,""))</f>
        <v/>
      </c>
      <c r="K229" s="15" t="str">
        <f t="shared" si="75"/>
        <v/>
      </c>
      <c r="L229" s="15" t="str">
        <f t="shared" si="75"/>
        <v/>
      </c>
      <c r="M229" s="15" t="str">
        <f t="shared" si="75"/>
        <v/>
      </c>
      <c r="N229" s="15" t="str">
        <f t="shared" si="75"/>
        <v/>
      </c>
      <c r="O229" s="15" t="str">
        <f t="shared" si="75"/>
        <v/>
      </c>
      <c r="P229" s="15" t="str">
        <f t="shared" si="75"/>
        <v/>
      </c>
      <c r="Q229" s="15" t="str">
        <f t="shared" si="75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76">IF(A230="","",VLOOKUP($A$228,IF(LEN(A230)=2,U16GB,U16GA),VLOOKUP(LEFT(A230,1),club,6,FALSE),FALSE))</f>
        <v/>
      </c>
      <c r="D230" s="17" t="str">
        <f t="shared" ref="D230:D235" si="77">IF(A230="","",VLOOKUP(LEFT(A230,1),club,2,FALSE))</f>
        <v/>
      </c>
      <c r="E230" s="18" t="s">
        <v>87</v>
      </c>
      <c r="F230" s="306">
        <f>Decsheets!$V$6</f>
        <v>6</v>
      </c>
      <c r="G230" s="9"/>
      <c r="H230" s="9"/>
      <c r="I230" s="19"/>
      <c r="J230" s="15" t="str">
        <f t="shared" si="75"/>
        <v/>
      </c>
      <c r="K230" s="15" t="str">
        <f t="shared" si="75"/>
        <v/>
      </c>
      <c r="L230" s="15" t="str">
        <f t="shared" si="75"/>
        <v/>
      </c>
      <c r="M230" s="15" t="str">
        <f t="shared" si="75"/>
        <v/>
      </c>
      <c r="N230" s="15" t="str">
        <f t="shared" si="75"/>
        <v/>
      </c>
      <c r="O230" s="15" t="str">
        <f t="shared" si="75"/>
        <v/>
      </c>
      <c r="P230" s="15" t="str">
        <f t="shared" si="75"/>
        <v/>
      </c>
      <c r="Q230" s="15" t="str">
        <f t="shared" si="75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76"/>
        <v/>
      </c>
      <c r="D231" s="17" t="str">
        <f t="shared" si="77"/>
        <v/>
      </c>
      <c r="E231" s="18" t="s">
        <v>87</v>
      </c>
      <c r="F231" s="306">
        <f>Decsheets!$V$7</f>
        <v>5</v>
      </c>
      <c r="G231" s="9"/>
      <c r="H231" s="9"/>
      <c r="I231" s="19"/>
      <c r="J231" s="15" t="str">
        <f t="shared" si="75"/>
        <v/>
      </c>
      <c r="K231" s="15" t="str">
        <f t="shared" si="75"/>
        <v/>
      </c>
      <c r="L231" s="15" t="str">
        <f t="shared" si="75"/>
        <v/>
      </c>
      <c r="M231" s="15" t="str">
        <f t="shared" si="75"/>
        <v/>
      </c>
      <c r="N231" s="15" t="str">
        <f t="shared" si="75"/>
        <v/>
      </c>
      <c r="O231" s="15" t="str">
        <f t="shared" si="75"/>
        <v/>
      </c>
      <c r="P231" s="15" t="str">
        <f t="shared" si="75"/>
        <v/>
      </c>
      <c r="Q231" s="15" t="str">
        <f t="shared" si="75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76"/>
        <v/>
      </c>
      <c r="D232" s="17" t="str">
        <f t="shared" si="77"/>
        <v/>
      </c>
      <c r="E232" s="18" t="s">
        <v>87</v>
      </c>
      <c r="F232" s="306">
        <f>Decsheets!$V$8</f>
        <v>4</v>
      </c>
      <c r="G232" s="9"/>
      <c r="H232" s="9"/>
      <c r="I232" s="19"/>
      <c r="J232" s="15" t="str">
        <f t="shared" si="75"/>
        <v/>
      </c>
      <c r="K232" s="15" t="str">
        <f t="shared" si="75"/>
        <v/>
      </c>
      <c r="L232" s="15" t="str">
        <f t="shared" si="75"/>
        <v/>
      </c>
      <c r="M232" s="15" t="str">
        <f t="shared" si="75"/>
        <v/>
      </c>
      <c r="N232" s="15" t="str">
        <f t="shared" si="75"/>
        <v/>
      </c>
      <c r="O232" s="15" t="str">
        <f t="shared" si="75"/>
        <v/>
      </c>
      <c r="P232" s="15" t="str">
        <f t="shared" si="75"/>
        <v/>
      </c>
      <c r="Q232" s="15" t="str">
        <f t="shared" si="75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76"/>
        <v/>
      </c>
      <c r="D233" s="17" t="str">
        <f t="shared" si="77"/>
        <v/>
      </c>
      <c r="E233" s="18" t="s">
        <v>87</v>
      </c>
      <c r="F233" s="306">
        <f>Decsheets!$V$9</f>
        <v>3</v>
      </c>
      <c r="G233" s="9"/>
      <c r="H233" s="9"/>
      <c r="I233" s="19"/>
      <c r="J233" s="15" t="str">
        <f t="shared" si="75"/>
        <v/>
      </c>
      <c r="K233" s="15" t="str">
        <f t="shared" si="75"/>
        <v/>
      </c>
      <c r="L233" s="15" t="str">
        <f t="shared" si="75"/>
        <v/>
      </c>
      <c r="M233" s="15" t="str">
        <f t="shared" si="75"/>
        <v/>
      </c>
      <c r="N233" s="15" t="str">
        <f t="shared" si="75"/>
        <v/>
      </c>
      <c r="O233" s="15" t="str">
        <f t="shared" si="75"/>
        <v/>
      </c>
      <c r="P233" s="15" t="str">
        <f t="shared" si="75"/>
        <v/>
      </c>
      <c r="Q233" s="15" t="str">
        <f t="shared" si="75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76"/>
        <v/>
      </c>
      <c r="D234" s="17" t="str">
        <f t="shared" si="77"/>
        <v/>
      </c>
      <c r="E234" s="18" t="s">
        <v>87</v>
      </c>
      <c r="F234" s="306">
        <f>Decsheets!$V$10</f>
        <v>2</v>
      </c>
      <c r="G234" s="9"/>
      <c r="H234" s="9"/>
      <c r="I234" s="19"/>
      <c r="J234" s="15" t="str">
        <f t="shared" si="75"/>
        <v/>
      </c>
      <c r="K234" s="15" t="str">
        <f t="shared" si="75"/>
        <v/>
      </c>
      <c r="L234" s="15" t="str">
        <f t="shared" si="75"/>
        <v/>
      </c>
      <c r="M234" s="15" t="str">
        <f t="shared" si="75"/>
        <v/>
      </c>
      <c r="N234" s="15" t="str">
        <f t="shared" si="75"/>
        <v/>
      </c>
      <c r="O234" s="15" t="str">
        <f t="shared" si="75"/>
        <v/>
      </c>
      <c r="P234" s="15" t="str">
        <f t="shared" si="75"/>
        <v/>
      </c>
      <c r="Q234" s="15" t="str">
        <f t="shared" si="75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76"/>
        <v/>
      </c>
      <c r="D235" s="17" t="str">
        <f t="shared" si="77"/>
        <v/>
      </c>
      <c r="E235" s="18" t="s">
        <v>87</v>
      </c>
      <c r="F235" s="306">
        <f>Decsheets!$V$11</f>
        <v>1</v>
      </c>
      <c r="G235" s="9"/>
      <c r="H235" s="9"/>
      <c r="I235" s="19"/>
      <c r="J235" s="15" t="str">
        <f t="shared" si="75"/>
        <v/>
      </c>
      <c r="K235" s="15" t="str">
        <f t="shared" si="75"/>
        <v/>
      </c>
      <c r="L235" s="15" t="str">
        <f t="shared" si="75"/>
        <v/>
      </c>
      <c r="M235" s="15" t="str">
        <f t="shared" si="75"/>
        <v/>
      </c>
      <c r="N235" s="15" t="str">
        <f t="shared" si="75"/>
        <v/>
      </c>
      <c r="O235" s="15" t="str">
        <f t="shared" si="75"/>
        <v/>
      </c>
      <c r="P235" s="15" t="str">
        <f t="shared" si="75"/>
        <v/>
      </c>
      <c r="Q235" s="15" t="str">
        <f t="shared" si="75"/>
        <v/>
      </c>
      <c r="R235" s="15">
        <f>SUM(Decsheets!$V$5:$V$13)-(SUM(J229:P235))</f>
        <v>28</v>
      </c>
      <c r="S235" s="9"/>
    </row>
  </sheetData>
  <sheetProtection algorithmName="SHA-512" hashValue="fZIozR01U0wCPpGXX10Sy88xxded1ktzwycxAlDkdQl2RUXy5hRqCC9F+oPMuH+1dHVVSMC9NdjW7gXHNmwOSA==" saltValue="F21f9qxneKsYv1xhV8efiA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>&amp;RUnder 15 Girls 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FF33"/>
  </sheetPr>
  <dimension ref="A1:AC235"/>
  <sheetViews>
    <sheetView workbookViewId="0">
      <pane xSplit="24744"/>
      <selection activeCell="E28" sqref="E28"/>
      <selection pane="topRight" activeCell="D2" sqref="D1:D1048576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3.5546875" customWidth="1"/>
    <col min="21" max="21" width="3.77734375" customWidth="1"/>
    <col min="23" max="23" width="19.77734375" style="106" customWidth="1"/>
    <col min="24" max="24" width="14.44140625" style="106" customWidth="1"/>
    <col min="25" max="25" width="9.21875" style="107" customWidth="1"/>
    <col min="26" max="26" width="6.77734375" style="106" customWidth="1"/>
    <col min="27" max="27" width="20.77734375" style="106" customWidth="1"/>
    <col min="28" max="28" width="14.21875" style="106" customWidth="1"/>
    <col min="29" max="29" width="9.21875" style="107" customWidth="1"/>
  </cols>
  <sheetData>
    <row r="1" spans="1:29" ht="18" x14ac:dyDescent="0.35">
      <c r="A1" s="333" t="s">
        <v>251</v>
      </c>
      <c r="B1" s="333"/>
      <c r="C1" s="333"/>
      <c r="D1" s="333"/>
      <c r="E1" s="105"/>
      <c r="F1" s="305"/>
      <c r="G1" s="48"/>
      <c r="H1" s="51"/>
      <c r="I1" s="51">
        <f>Overallresults!I38</f>
        <v>0</v>
      </c>
      <c r="J1" s="51"/>
      <c r="K1" s="51"/>
      <c r="L1" s="51"/>
      <c r="M1" s="51"/>
      <c r="N1" s="51"/>
      <c r="O1" s="101" t="str">
        <f>Overallresults!L38</f>
        <v>-</v>
      </c>
      <c r="P1" s="101"/>
      <c r="Q1" s="101"/>
      <c r="W1" s="333"/>
      <c r="X1" s="333"/>
      <c r="Y1" s="333"/>
      <c r="Z1" s="333"/>
      <c r="AA1" s="333"/>
      <c r="AB1" s="333"/>
    </row>
    <row r="2" spans="1:29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AA2" s="207"/>
    </row>
    <row r="3" spans="1:29" x14ac:dyDescent="0.3">
      <c r="A3" s="23"/>
      <c r="B3" s="302" t="s">
        <v>127</v>
      </c>
      <c r="C3" s="293" t="str">
        <f>Decsheets!T5</f>
        <v>-</v>
      </c>
      <c r="D3" s="296">
        <f>SUM(J13:J235)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9" x14ac:dyDescent="0.3">
      <c r="A4" s="23"/>
      <c r="B4" s="302" t="s">
        <v>128</v>
      </c>
      <c r="C4" s="293" t="str">
        <f>Decsheets!T6</f>
        <v>-</v>
      </c>
      <c r="D4" s="296">
        <f>SUM(K13:K235)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X4" s="108"/>
      <c r="Y4" s="123"/>
      <c r="AB4" s="108"/>
      <c r="AC4" s="123"/>
    </row>
    <row r="5" spans="1:29" x14ac:dyDescent="0.3">
      <c r="A5" s="23"/>
      <c r="B5" s="302" t="s">
        <v>129</v>
      </c>
      <c r="C5" s="293" t="str">
        <f>Decsheets!T7</f>
        <v>-</v>
      </c>
      <c r="D5" s="296">
        <f>SUM(L13:L235)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Y5" s="124"/>
      <c r="AC5" s="124"/>
    </row>
    <row r="6" spans="1:29" x14ac:dyDescent="0.3">
      <c r="A6" s="23"/>
      <c r="B6" s="302" t="s">
        <v>77</v>
      </c>
      <c r="C6" s="293" t="str">
        <f>Decsheets!T8</f>
        <v>-</v>
      </c>
      <c r="D6" s="296">
        <f>SUM(M13:M235)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Y6" s="124"/>
      <c r="AC6" s="124"/>
    </row>
    <row r="7" spans="1:29" x14ac:dyDescent="0.3">
      <c r="A7" s="23"/>
      <c r="B7" s="302" t="s">
        <v>78</v>
      </c>
      <c r="C7" s="293" t="str">
        <f>Decsheets!T9</f>
        <v>-</v>
      </c>
      <c r="D7" s="296">
        <f>SUM(N13:N235)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Y7" s="124"/>
      <c r="AC7" s="124"/>
    </row>
    <row r="8" spans="1:29" x14ac:dyDescent="0.3">
      <c r="A8" s="23"/>
      <c r="B8" s="302" t="s">
        <v>79</v>
      </c>
      <c r="C8" s="293" t="str">
        <f>Decsheets!T10</f>
        <v>-</v>
      </c>
      <c r="D8" s="296">
        <f>SUM(O13:O235)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Y8" s="124"/>
      <c r="AC8" s="124"/>
    </row>
    <row r="9" spans="1:29" x14ac:dyDescent="0.3">
      <c r="A9" s="23"/>
      <c r="B9" s="302" t="s">
        <v>80</v>
      </c>
      <c r="C9" s="293" t="str">
        <f>Decsheets!T11</f>
        <v>-</v>
      </c>
      <c r="D9" s="296">
        <f>SUM(P13:P235)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Y9" s="124"/>
      <c r="AC9" s="124"/>
    </row>
    <row r="10" spans="1:29" x14ac:dyDescent="0.3">
      <c r="C10" s="294" t="s">
        <v>60</v>
      </c>
      <c r="D10" s="299">
        <f>SUM(R13:R235)-56</f>
        <v>728</v>
      </c>
      <c r="F10" s="301"/>
      <c r="G10" s="9"/>
      <c r="H10" s="9"/>
      <c r="I10" s="314" t="s">
        <v>450</v>
      </c>
      <c r="J10" s="9"/>
      <c r="K10" s="9"/>
      <c r="L10" s="9"/>
      <c r="M10" s="9"/>
      <c r="N10" s="9"/>
      <c r="O10" s="9"/>
      <c r="P10" s="9"/>
      <c r="Q10" s="9"/>
      <c r="R10" s="335" t="s">
        <v>82</v>
      </c>
      <c r="S10" s="9"/>
      <c r="Y10" s="124"/>
      <c r="AC10" s="124"/>
    </row>
    <row r="11" spans="1:29" ht="17.25" customHeight="1" x14ac:dyDescent="0.3">
      <c r="A11" s="99" t="s">
        <v>83</v>
      </c>
      <c r="B11" s="241"/>
      <c r="C11" s="11"/>
      <c r="D11" s="11"/>
      <c r="E11" s="103" t="s">
        <v>84</v>
      </c>
      <c r="F11" s="301"/>
      <c r="G11" s="9"/>
      <c r="H11" s="9"/>
      <c r="I11" s="314" t="s">
        <v>451</v>
      </c>
      <c r="J11" s="25"/>
      <c r="K11" s="25"/>
      <c r="L11" s="25"/>
      <c r="M11" s="25"/>
      <c r="N11" s="25"/>
      <c r="O11" s="25"/>
      <c r="P11" s="25"/>
      <c r="Q11" s="25"/>
      <c r="R11" s="335"/>
      <c r="S11" s="9"/>
      <c r="Y11" s="124"/>
      <c r="AC11" s="124"/>
    </row>
    <row r="12" spans="1:29" x14ac:dyDescent="0.3">
      <c r="A12" s="12" t="s">
        <v>85</v>
      </c>
      <c r="B12" s="241"/>
      <c r="C12" s="13" t="s">
        <v>351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6"/>
      <c r="S12" s="9" t="s">
        <v>88</v>
      </c>
      <c r="Y12" s="124"/>
      <c r="AC12" s="124"/>
    </row>
    <row r="13" spans="1:29" x14ac:dyDescent="0.3">
      <c r="A13" s="16"/>
      <c r="B13" s="230" t="s">
        <v>127</v>
      </c>
      <c r="C13" s="17" t="str">
        <f>IFERROR(IF(A13="","",VLOOKUP($A$12,IF(LEN(A13)=2,U18WB,U18WA),VLOOKUP(LEFT(A13,1),club,6,FALSE),FALSE)),"No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IFERROR(IF(E13=".","",IF(E13&lt;Records!H3,"LR",IF(E13=Records!H3,"=LR","-"))),"???")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 t="shared" si="0"/>
        <v/>
      </c>
      <c r="R13" s="15"/>
      <c r="S13" s="9"/>
      <c r="X13" s="108"/>
      <c r="Y13" s="123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IF(A14="","",VLOOKUP($A$12,IF(LEN(A14)=2,U18WB,U18WA),VLOOKUP(LEFT(A14,1),club,6,FALSE),FALSE))</f>
        <v/>
      </c>
      <c r="D14" s="17" t="str">
        <f t="shared" ref="D14:D19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Y14" s="124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Y15" s="124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Y16" s="124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Y17" s="124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Y18" s="124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SUM(Decsheets!$V$5:$V$13)-(SUM(J13:P19))</f>
        <v>28</v>
      </c>
      <c r="S19" s="9"/>
      <c r="Y19" s="124"/>
      <c r="AC19" s="124"/>
    </row>
    <row r="20" spans="1:29" x14ac:dyDescent="0.3">
      <c r="A20" s="12" t="s">
        <v>85</v>
      </c>
      <c r="B20" s="241"/>
      <c r="C20" s="20" t="s">
        <v>352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Y20" s="124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IF(A21="","",VLOOKUP($A$20,IF(LEN(A21)=2,U18WB,U18WA),VLOOKUP(LEFT(A21,1),club,6,FALSE),FALSE))</f>
        <v/>
      </c>
      <c r="D21" s="17" t="str">
        <f t="shared" ref="D21:D27" si="4">IF(A21="","",VLOOKUP(LEFT(A21,1),club,2,FALSE))</f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IFERROR(IF(E21=".","",IF(E21&lt;Records!H3,"LR",IF(E21=Records!H3,"=LR","-"))),"???")</f>
        <v/>
      </c>
      <c r="J21" s="15" t="str">
        <f t="shared" ref="J21:Q27" si="5">IF($A21="","",IF(LEFT($A21,1)=J$12,$F21,""))</f>
        <v/>
      </c>
      <c r="K21" s="15" t="str">
        <f t="shared" si="5"/>
        <v/>
      </c>
      <c r="L21" s="15" t="str">
        <f t="shared" si="5"/>
        <v/>
      </c>
      <c r="M21" s="15" t="str">
        <f t="shared" si="5"/>
        <v/>
      </c>
      <c r="N21" s="15" t="str">
        <f t="shared" si="5"/>
        <v/>
      </c>
      <c r="O21" s="15" t="str">
        <f t="shared" si="5"/>
        <v/>
      </c>
      <c r="P21" s="15" t="str">
        <f t="shared" si="5"/>
        <v/>
      </c>
      <c r="Q21" s="15" t="str">
        <f t="shared" si="5"/>
        <v/>
      </c>
      <c r="R21" s="15"/>
      <c r="S21" s="9"/>
      <c r="Y21" s="124"/>
      <c r="AC21" s="124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4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si="5"/>
        <v/>
      </c>
      <c r="K22" s="15" t="str">
        <f t="shared" si="5"/>
        <v/>
      </c>
      <c r="L22" s="15" t="str">
        <f t="shared" si="5"/>
        <v/>
      </c>
      <c r="M22" s="15" t="str">
        <f t="shared" si="5"/>
        <v/>
      </c>
      <c r="N22" s="15" t="str">
        <f t="shared" si="5"/>
        <v/>
      </c>
      <c r="O22" s="15" t="str">
        <f t="shared" si="5"/>
        <v/>
      </c>
      <c r="P22" s="15" t="str">
        <f t="shared" si="5"/>
        <v/>
      </c>
      <c r="Q22" s="15" t="str">
        <f t="shared" si="5"/>
        <v/>
      </c>
      <c r="R22" s="15"/>
      <c r="S22" s="9"/>
      <c r="Y22" s="124"/>
      <c r="AC22" s="124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4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5"/>
        <v/>
      </c>
      <c r="L23" s="15" t="str">
        <f t="shared" si="5"/>
        <v/>
      </c>
      <c r="M23" s="15" t="str">
        <f t="shared" si="5"/>
        <v/>
      </c>
      <c r="N23" s="15" t="str">
        <f t="shared" si="5"/>
        <v/>
      </c>
      <c r="O23" s="15" t="str">
        <f t="shared" si="5"/>
        <v/>
      </c>
      <c r="P23" s="15" t="str">
        <f t="shared" si="5"/>
        <v/>
      </c>
      <c r="Q23" s="15" t="str">
        <f t="shared" si="5"/>
        <v/>
      </c>
      <c r="R23" s="15"/>
      <c r="S23" s="9"/>
      <c r="Y23" s="124"/>
      <c r="AC23" s="124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4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5"/>
        <v/>
      </c>
      <c r="L24" s="15" t="str">
        <f t="shared" si="5"/>
        <v/>
      </c>
      <c r="M24" s="15" t="str">
        <f t="shared" si="5"/>
        <v/>
      </c>
      <c r="N24" s="15" t="str">
        <f t="shared" si="5"/>
        <v/>
      </c>
      <c r="O24" s="15" t="str">
        <f t="shared" si="5"/>
        <v/>
      </c>
      <c r="P24" s="15" t="str">
        <f t="shared" si="5"/>
        <v/>
      </c>
      <c r="Q24" s="15" t="str">
        <f t="shared" si="5"/>
        <v/>
      </c>
      <c r="R24" s="15"/>
      <c r="S24" s="9"/>
      <c r="Y24" s="124"/>
      <c r="AC24" s="124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4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5"/>
        <v/>
      </c>
      <c r="L25" s="15" t="str">
        <f t="shared" si="5"/>
        <v/>
      </c>
      <c r="M25" s="15" t="str">
        <f t="shared" si="5"/>
        <v/>
      </c>
      <c r="N25" s="15" t="str">
        <f t="shared" si="5"/>
        <v/>
      </c>
      <c r="O25" s="15" t="str">
        <f t="shared" si="5"/>
        <v/>
      </c>
      <c r="P25" s="15" t="str">
        <f t="shared" si="5"/>
        <v/>
      </c>
      <c r="Q25" s="15" t="str">
        <f t="shared" si="5"/>
        <v/>
      </c>
      <c r="R25" s="15"/>
      <c r="S25" s="9"/>
      <c r="Y25" s="124"/>
      <c r="AC25" s="124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4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5"/>
        <v/>
      </c>
      <c r="L26" s="15" t="str">
        <f t="shared" si="5"/>
        <v/>
      </c>
      <c r="M26" s="15" t="str">
        <f t="shared" si="5"/>
        <v/>
      </c>
      <c r="N26" s="15" t="str">
        <f t="shared" si="5"/>
        <v/>
      </c>
      <c r="O26" s="15" t="str">
        <f t="shared" si="5"/>
        <v/>
      </c>
      <c r="P26" s="15" t="str">
        <f t="shared" si="5"/>
        <v/>
      </c>
      <c r="Q26" s="15" t="str">
        <f t="shared" si="5"/>
        <v/>
      </c>
      <c r="R26" s="15"/>
      <c r="S26" s="9"/>
      <c r="Y26" s="124"/>
      <c r="AC26" s="124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4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5"/>
        <v/>
      </c>
      <c r="L27" s="15" t="str">
        <f t="shared" si="5"/>
        <v/>
      </c>
      <c r="M27" s="15" t="str">
        <f t="shared" si="5"/>
        <v/>
      </c>
      <c r="N27" s="15" t="str">
        <f t="shared" si="5"/>
        <v/>
      </c>
      <c r="O27" s="15" t="str">
        <f t="shared" si="5"/>
        <v/>
      </c>
      <c r="P27" s="15" t="str">
        <f t="shared" si="5"/>
        <v/>
      </c>
      <c r="Q27" s="15" t="str">
        <f t="shared" si="5"/>
        <v/>
      </c>
      <c r="R27" s="15">
        <f>SUM(Decsheets!$V$5:$V$13)-(SUM(J21:P27))</f>
        <v>28</v>
      </c>
      <c r="S27" s="9"/>
      <c r="Y27" s="124"/>
      <c r="AC27" s="124"/>
    </row>
    <row r="28" spans="1:29" x14ac:dyDescent="0.3">
      <c r="A28" s="12" t="s">
        <v>90</v>
      </c>
      <c r="B28" s="241"/>
      <c r="C28" s="21" t="s">
        <v>353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Y28" s="124"/>
      <c r="AC28" s="124"/>
    </row>
    <row r="29" spans="1:29" x14ac:dyDescent="0.3">
      <c r="A29" s="16"/>
      <c r="B29" s="230" t="s">
        <v>127</v>
      </c>
      <c r="C29" s="17" t="str">
        <f>IFERROR(IF(A29="","",VLOOKUP($A$28,IF(LEN(A29)=2,U18WB,U18WA),VLOOKUP(LEFT(A29,1),club,6,FALSE),FALSE)),"No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IFERROR(IF(E29=".","",IF(E29&lt;Records!H4,"LR",IF(E29=Records!H4,"=LR","-"))),"???")</f>
        <v/>
      </c>
      <c r="J29" s="15" t="str">
        <f t="shared" ref="J29:Q35" si="6">IF($A29="","",IF(LEFT($A29,1)=J$12,$F29,""))</f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6"/>
        <v/>
      </c>
      <c r="R29" s="15"/>
      <c r="S29" s="9"/>
      <c r="Y29" s="124"/>
      <c r="AC29" s="124"/>
    </row>
    <row r="30" spans="1:29" x14ac:dyDescent="0.3">
      <c r="A30" s="16"/>
      <c r="B30" s="230" t="s">
        <v>128</v>
      </c>
      <c r="C30" s="17" t="str">
        <f t="shared" ref="C30:C35" si="7">IF(A30="","",VLOOKUP($A$28,IF(LEN(A30)=2,U18WB,U18WA),VLOOKUP(LEFT(A30,1),club,6,FALSE),FALSE))</f>
        <v/>
      </c>
      <c r="D30" s="17" t="str">
        <f t="shared" ref="D30:D35" si="8">IF(A30="","",VLOOKUP(LEFT(A30,1),club,2,FALSE))</f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6"/>
        <v/>
      </c>
      <c r="R30" s="15"/>
      <c r="S30" s="9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8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6"/>
        <v/>
      </c>
      <c r="L31" s="15" t="str">
        <f t="shared" si="6"/>
        <v/>
      </c>
      <c r="M31" s="15" t="str">
        <f t="shared" si="6"/>
        <v/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6"/>
        <v/>
      </c>
      <c r="R31" s="15"/>
      <c r="S31" s="9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8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6"/>
        <v/>
      </c>
      <c r="R32" s="15"/>
      <c r="S32" s="9"/>
    </row>
    <row r="33" spans="1:19" x14ac:dyDescent="0.3">
      <c r="A33" s="16"/>
      <c r="B33" s="230" t="s">
        <v>78</v>
      </c>
      <c r="C33" s="17" t="str">
        <f t="shared" si="7"/>
        <v/>
      </c>
      <c r="D33" s="17" t="str">
        <f t="shared" si="8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6"/>
        <v/>
      </c>
      <c r="R33" s="15"/>
      <c r="S33" s="9"/>
    </row>
    <row r="34" spans="1:19" x14ac:dyDescent="0.3">
      <c r="A34" s="16"/>
      <c r="B34" s="230" t="s">
        <v>79</v>
      </c>
      <c r="C34" s="17" t="str">
        <f t="shared" si="7"/>
        <v/>
      </c>
      <c r="D34" s="17" t="str">
        <f t="shared" si="8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6"/>
        <v/>
      </c>
      <c r="R34" s="15"/>
      <c r="S34" s="9"/>
    </row>
    <row r="35" spans="1:19" x14ac:dyDescent="0.3">
      <c r="A35" s="16"/>
      <c r="B35" s="230" t="s">
        <v>80</v>
      </c>
      <c r="C35" s="17" t="str">
        <f t="shared" si="7"/>
        <v/>
      </c>
      <c r="D35" s="17" t="str">
        <f t="shared" si="8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si="6"/>
        <v/>
      </c>
      <c r="L35" s="15" t="str">
        <f t="shared" si="6"/>
        <v/>
      </c>
      <c r="M35" s="15" t="str">
        <f t="shared" si="6"/>
        <v/>
      </c>
      <c r="N35" s="15" t="str">
        <f t="shared" si="6"/>
        <v/>
      </c>
      <c r="O35" s="15" t="str">
        <f t="shared" si="6"/>
        <v/>
      </c>
      <c r="P35" s="15" t="str">
        <f t="shared" si="6"/>
        <v/>
      </c>
      <c r="Q35" s="15" t="str">
        <f t="shared" si="6"/>
        <v/>
      </c>
      <c r="R35" s="15">
        <f>SUM(Decsheets!$V$5:$V$13)-(SUM(J29:P35))</f>
        <v>28</v>
      </c>
      <c r="S35" s="9"/>
    </row>
    <row r="36" spans="1:19" x14ac:dyDescent="0.3">
      <c r="A36" s="12" t="s">
        <v>90</v>
      </c>
      <c r="B36" s="241"/>
      <c r="C36" s="20" t="s">
        <v>354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</row>
    <row r="37" spans="1:19" x14ac:dyDescent="0.3">
      <c r="A37" s="16"/>
      <c r="B37" s="230" t="s">
        <v>127</v>
      </c>
      <c r="C37" s="17" t="str">
        <f t="shared" ref="C37:C43" si="9">IF(A37="","",VLOOKUP($A$36,IF(LEN(A37)=2,U18WB,U18WA),VLOOKUP(LEFT(A37,1),club,6,FALSE),FALSE))</f>
        <v/>
      </c>
      <c r="D37" s="17" t="str">
        <f t="shared" ref="D37:D43" si="10">IF(A37="","",VLOOKUP(LEFT(A37,1),club,2,FALSE))</f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IFERROR(IF(E37=".","",IF(E37&lt;Records!H4,"LR",IF(E37=Records!H4,"=LR","-"))),"???")</f>
        <v/>
      </c>
      <c r="J37" s="15" t="str">
        <f t="shared" ref="J37:Q43" si="11">IF($A37="","",IF(LEFT($A37,1)=J$12,$F37,""))</f>
        <v/>
      </c>
      <c r="K37" s="15" t="str">
        <f t="shared" si="11"/>
        <v/>
      </c>
      <c r="L37" s="15" t="str">
        <f t="shared" si="11"/>
        <v/>
      </c>
      <c r="M37" s="15" t="str">
        <f t="shared" si="11"/>
        <v/>
      </c>
      <c r="N37" s="15" t="str">
        <f t="shared" si="11"/>
        <v/>
      </c>
      <c r="O37" s="15" t="str">
        <f t="shared" si="11"/>
        <v/>
      </c>
      <c r="P37" s="15" t="str">
        <f t="shared" si="11"/>
        <v/>
      </c>
      <c r="Q37" s="15" t="str">
        <f t="shared" si="11"/>
        <v/>
      </c>
      <c r="R37" s="15"/>
      <c r="S37" s="9"/>
    </row>
    <row r="38" spans="1:19" x14ac:dyDescent="0.3">
      <c r="A38" s="16"/>
      <c r="B38" s="230" t="s">
        <v>128</v>
      </c>
      <c r="C38" s="17" t="str">
        <f t="shared" si="9"/>
        <v/>
      </c>
      <c r="D38" s="17" t="str">
        <f t="shared" si="10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1"/>
        <v/>
      </c>
      <c r="K38" s="15" t="str">
        <f t="shared" si="11"/>
        <v/>
      </c>
      <c r="L38" s="15" t="str">
        <f t="shared" si="11"/>
        <v/>
      </c>
      <c r="M38" s="15" t="str">
        <f t="shared" si="11"/>
        <v/>
      </c>
      <c r="N38" s="15" t="str">
        <f t="shared" si="11"/>
        <v/>
      </c>
      <c r="O38" s="15" t="str">
        <f t="shared" si="11"/>
        <v/>
      </c>
      <c r="P38" s="15" t="str">
        <f t="shared" si="11"/>
        <v/>
      </c>
      <c r="Q38" s="15" t="str">
        <f t="shared" si="11"/>
        <v/>
      </c>
      <c r="R38" s="15"/>
      <c r="S38" s="9"/>
    </row>
    <row r="39" spans="1:19" x14ac:dyDescent="0.3">
      <c r="A39" s="16"/>
      <c r="B39" s="230" t="s">
        <v>129</v>
      </c>
      <c r="C39" s="17" t="str">
        <f t="shared" si="9"/>
        <v/>
      </c>
      <c r="D39" s="17" t="str">
        <f t="shared" si="10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1"/>
        <v/>
      </c>
      <c r="K39" s="15" t="str">
        <f t="shared" si="11"/>
        <v/>
      </c>
      <c r="L39" s="15" t="str">
        <f t="shared" si="11"/>
        <v/>
      </c>
      <c r="M39" s="15" t="str">
        <f t="shared" si="11"/>
        <v/>
      </c>
      <c r="N39" s="15" t="str">
        <f t="shared" si="11"/>
        <v/>
      </c>
      <c r="O39" s="15" t="str">
        <f t="shared" si="11"/>
        <v/>
      </c>
      <c r="P39" s="15" t="str">
        <f t="shared" si="11"/>
        <v/>
      </c>
      <c r="Q39" s="15" t="str">
        <f t="shared" si="11"/>
        <v/>
      </c>
      <c r="R39" s="15"/>
      <c r="S39" s="9"/>
    </row>
    <row r="40" spans="1:19" x14ac:dyDescent="0.3">
      <c r="A40" s="16"/>
      <c r="B40" s="230" t="s">
        <v>77</v>
      </c>
      <c r="C40" s="17" t="str">
        <f t="shared" si="9"/>
        <v/>
      </c>
      <c r="D40" s="17" t="str">
        <f t="shared" si="10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1"/>
        <v/>
      </c>
      <c r="K40" s="15" t="str">
        <f t="shared" si="11"/>
        <v/>
      </c>
      <c r="L40" s="15" t="str">
        <f t="shared" si="11"/>
        <v/>
      </c>
      <c r="M40" s="15" t="str">
        <f t="shared" si="11"/>
        <v/>
      </c>
      <c r="N40" s="15" t="str">
        <f t="shared" si="11"/>
        <v/>
      </c>
      <c r="O40" s="15" t="str">
        <f t="shared" si="11"/>
        <v/>
      </c>
      <c r="P40" s="15" t="str">
        <f t="shared" si="11"/>
        <v/>
      </c>
      <c r="Q40" s="15" t="str">
        <f t="shared" si="11"/>
        <v/>
      </c>
      <c r="R40" s="15"/>
      <c r="S40" s="9"/>
    </row>
    <row r="41" spans="1:19" x14ac:dyDescent="0.3">
      <c r="A41" s="16"/>
      <c r="B41" s="230" t="s">
        <v>78</v>
      </c>
      <c r="C41" s="17" t="str">
        <f t="shared" si="9"/>
        <v/>
      </c>
      <c r="D41" s="17" t="str">
        <f t="shared" si="10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1"/>
        <v/>
      </c>
      <c r="K41" s="15" t="str">
        <f t="shared" si="11"/>
        <v/>
      </c>
      <c r="L41" s="15" t="str">
        <f t="shared" si="11"/>
        <v/>
      </c>
      <c r="M41" s="15" t="str">
        <f t="shared" si="11"/>
        <v/>
      </c>
      <c r="N41" s="15" t="str">
        <f t="shared" si="11"/>
        <v/>
      </c>
      <c r="O41" s="15" t="str">
        <f t="shared" si="11"/>
        <v/>
      </c>
      <c r="P41" s="15" t="str">
        <f t="shared" si="11"/>
        <v/>
      </c>
      <c r="Q41" s="15" t="str">
        <f t="shared" si="11"/>
        <v/>
      </c>
      <c r="R41" s="15"/>
      <c r="S41" s="9"/>
    </row>
    <row r="42" spans="1:19" x14ac:dyDescent="0.3">
      <c r="A42" s="16"/>
      <c r="B42" s="230" t="s">
        <v>79</v>
      </c>
      <c r="C42" s="17" t="str">
        <f t="shared" si="9"/>
        <v/>
      </c>
      <c r="D42" s="17" t="str">
        <f t="shared" si="10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1"/>
        <v/>
      </c>
      <c r="K42" s="15" t="str">
        <f t="shared" si="11"/>
        <v/>
      </c>
      <c r="L42" s="15" t="str">
        <f t="shared" si="11"/>
        <v/>
      </c>
      <c r="M42" s="15" t="str">
        <f t="shared" si="11"/>
        <v/>
      </c>
      <c r="N42" s="15" t="str">
        <f t="shared" si="11"/>
        <v/>
      </c>
      <c r="O42" s="15" t="str">
        <f t="shared" si="11"/>
        <v/>
      </c>
      <c r="P42" s="15" t="str">
        <f t="shared" si="11"/>
        <v/>
      </c>
      <c r="Q42" s="15" t="str">
        <f t="shared" si="11"/>
        <v/>
      </c>
      <c r="R42" s="15"/>
      <c r="S42" s="9"/>
    </row>
    <row r="43" spans="1:19" x14ac:dyDescent="0.3">
      <c r="A43" s="16"/>
      <c r="B43" s="230" t="s">
        <v>80</v>
      </c>
      <c r="C43" s="17" t="str">
        <f t="shared" si="9"/>
        <v/>
      </c>
      <c r="D43" s="17" t="str">
        <f t="shared" si="10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1"/>
        <v/>
      </c>
      <c r="K43" s="15" t="str">
        <f t="shared" si="11"/>
        <v/>
      </c>
      <c r="L43" s="15" t="str">
        <f t="shared" si="11"/>
        <v/>
      </c>
      <c r="M43" s="15" t="str">
        <f t="shared" si="11"/>
        <v/>
      </c>
      <c r="N43" s="15" t="str">
        <f t="shared" si="11"/>
        <v/>
      </c>
      <c r="O43" s="15" t="str">
        <f t="shared" si="11"/>
        <v/>
      </c>
      <c r="P43" s="15" t="str">
        <f t="shared" si="11"/>
        <v/>
      </c>
      <c r="Q43" s="15" t="str">
        <f t="shared" si="11"/>
        <v/>
      </c>
      <c r="R43" s="15">
        <f>SUM(Decsheets!$V$5:$V$13)-(SUM(J37:P43))</f>
        <v>28</v>
      </c>
      <c r="S43" s="9"/>
    </row>
    <row r="44" spans="1:19" x14ac:dyDescent="0.3">
      <c r="A44" s="12" t="s">
        <v>137</v>
      </c>
      <c r="B44" s="241"/>
      <c r="C44" s="21" t="s">
        <v>408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138</v>
      </c>
    </row>
    <row r="45" spans="1:19" x14ac:dyDescent="0.3">
      <c r="A45" s="3"/>
      <c r="B45" s="230" t="s">
        <v>127</v>
      </c>
      <c r="C45" s="17" t="str">
        <f>IFERROR(IF(A45="","",VLOOKUP($A$44,IF(LEN(A45)=2,U18WB,U18WA),VLOOKUP(LEFT(A45,1),club,6,FALSE),FALSE)),"No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IFERROR(IF(E45=".","",IF(E45&lt;Records!H6,"LR",IF(E45=Records!H6,"=LR","-"))),"???")</f>
        <v/>
      </c>
      <c r="J45" s="15" t="str">
        <f t="shared" ref="J45:Q51" si="12">IF($A45="","",IF(LEFT($A45,1)=J$12,$F45,""))</f>
        <v/>
      </c>
      <c r="K45" s="15" t="str">
        <f t="shared" si="12"/>
        <v/>
      </c>
      <c r="L45" s="15" t="str">
        <f t="shared" si="12"/>
        <v/>
      </c>
      <c r="M45" s="15" t="str">
        <f t="shared" si="12"/>
        <v/>
      </c>
      <c r="N45" s="15" t="str">
        <f t="shared" si="12"/>
        <v/>
      </c>
      <c r="O45" s="15" t="str">
        <f t="shared" si="12"/>
        <v/>
      </c>
      <c r="P45" s="15" t="str">
        <f t="shared" si="12"/>
        <v/>
      </c>
      <c r="Q45" s="15" t="str">
        <f t="shared" si="12"/>
        <v/>
      </c>
      <c r="R45" s="15"/>
      <c r="S45" s="9"/>
    </row>
    <row r="46" spans="1:19" x14ac:dyDescent="0.3">
      <c r="A46" s="3"/>
      <c r="B46" s="230" t="s">
        <v>128</v>
      </c>
      <c r="C46" s="17" t="str">
        <f t="shared" ref="C46:C51" si="13">IF(A46="","",VLOOKUP($A$44,IF(LEN(A46)=2,U18WB,U18WA),VLOOKUP(LEFT(A46,1),club,6,FALSE),FALSE))</f>
        <v/>
      </c>
      <c r="D46" s="17" t="str">
        <f t="shared" ref="D46:D51" si="14">IF(A46="","",VLOOKUP(LEFT(A46,1),club,2,FALSE))</f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2"/>
        <v/>
      </c>
      <c r="K46" s="15" t="str">
        <f t="shared" si="12"/>
        <v/>
      </c>
      <c r="L46" s="15" t="str">
        <f t="shared" si="12"/>
        <v/>
      </c>
      <c r="M46" s="15" t="str">
        <f t="shared" si="12"/>
        <v/>
      </c>
      <c r="N46" s="15" t="str">
        <f t="shared" si="12"/>
        <v/>
      </c>
      <c r="O46" s="15" t="str">
        <f t="shared" si="12"/>
        <v/>
      </c>
      <c r="P46" s="15" t="str">
        <f t="shared" si="12"/>
        <v/>
      </c>
      <c r="Q46" s="15" t="str">
        <f t="shared" si="12"/>
        <v/>
      </c>
      <c r="R46" s="15"/>
      <c r="S46" s="9"/>
    </row>
    <row r="47" spans="1:19" x14ac:dyDescent="0.3">
      <c r="A47" s="3"/>
      <c r="B47" s="230" t="s">
        <v>129</v>
      </c>
      <c r="C47" s="17" t="str">
        <f t="shared" si="13"/>
        <v/>
      </c>
      <c r="D47" s="17" t="str">
        <f t="shared" si="14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2"/>
        <v/>
      </c>
      <c r="K47" s="15" t="str">
        <f t="shared" si="12"/>
        <v/>
      </c>
      <c r="L47" s="15" t="str">
        <f t="shared" si="12"/>
        <v/>
      </c>
      <c r="M47" s="15" t="str">
        <f t="shared" si="12"/>
        <v/>
      </c>
      <c r="N47" s="15" t="str">
        <f t="shared" si="12"/>
        <v/>
      </c>
      <c r="O47" s="15" t="str">
        <f t="shared" si="12"/>
        <v/>
      </c>
      <c r="P47" s="15" t="str">
        <f t="shared" si="12"/>
        <v/>
      </c>
      <c r="Q47" s="15" t="str">
        <f t="shared" si="12"/>
        <v/>
      </c>
      <c r="R47" s="15"/>
      <c r="S47" s="9"/>
    </row>
    <row r="48" spans="1:19" x14ac:dyDescent="0.3">
      <c r="A48" s="3"/>
      <c r="B48" s="230" t="s">
        <v>77</v>
      </c>
      <c r="C48" s="17" t="str">
        <f t="shared" si="13"/>
        <v/>
      </c>
      <c r="D48" s="17" t="str">
        <f t="shared" si="14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2"/>
        <v/>
      </c>
      <c r="K48" s="15" t="str">
        <f t="shared" si="12"/>
        <v/>
      </c>
      <c r="L48" s="15" t="str">
        <f t="shared" si="12"/>
        <v/>
      </c>
      <c r="M48" s="15" t="str">
        <f t="shared" si="12"/>
        <v/>
      </c>
      <c r="N48" s="15" t="str">
        <f t="shared" si="12"/>
        <v/>
      </c>
      <c r="O48" s="15" t="str">
        <f t="shared" si="12"/>
        <v/>
      </c>
      <c r="P48" s="15" t="str">
        <f t="shared" si="12"/>
        <v/>
      </c>
      <c r="Q48" s="15" t="str">
        <f t="shared" si="12"/>
        <v/>
      </c>
      <c r="R48" s="15"/>
      <c r="S48" s="9"/>
    </row>
    <row r="49" spans="1:29" x14ac:dyDescent="0.3">
      <c r="A49" s="3"/>
      <c r="B49" s="230" t="s">
        <v>78</v>
      </c>
      <c r="C49" s="17" t="str">
        <f t="shared" si="13"/>
        <v/>
      </c>
      <c r="D49" s="17" t="str">
        <f t="shared" si="14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2"/>
        <v/>
      </c>
      <c r="K49" s="15" t="str">
        <f t="shared" si="12"/>
        <v/>
      </c>
      <c r="L49" s="15" t="str">
        <f t="shared" si="12"/>
        <v/>
      </c>
      <c r="M49" s="15" t="str">
        <f t="shared" si="12"/>
        <v/>
      </c>
      <c r="N49" s="15" t="str">
        <f t="shared" si="12"/>
        <v/>
      </c>
      <c r="O49" s="15" t="str">
        <f t="shared" si="12"/>
        <v/>
      </c>
      <c r="P49" s="15" t="str">
        <f t="shared" si="12"/>
        <v/>
      </c>
      <c r="Q49" s="15" t="str">
        <f t="shared" si="12"/>
        <v/>
      </c>
      <c r="R49" s="15"/>
      <c r="S49" s="9"/>
      <c r="X49" s="108"/>
      <c r="Y49" s="124"/>
      <c r="AB49" s="108"/>
      <c r="AC49" s="124"/>
    </row>
    <row r="50" spans="1:29" x14ac:dyDescent="0.3">
      <c r="A50" s="3"/>
      <c r="B50" s="230" t="s">
        <v>79</v>
      </c>
      <c r="C50" s="17" t="str">
        <f t="shared" si="13"/>
        <v/>
      </c>
      <c r="D50" s="17" t="str">
        <f t="shared" si="14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2"/>
        <v/>
      </c>
      <c r="K50" s="15" t="str">
        <f t="shared" si="12"/>
        <v/>
      </c>
      <c r="L50" s="15" t="str">
        <f t="shared" si="12"/>
        <v/>
      </c>
      <c r="M50" s="15" t="str">
        <f t="shared" si="12"/>
        <v/>
      </c>
      <c r="N50" s="15" t="str">
        <f t="shared" si="12"/>
        <v/>
      </c>
      <c r="O50" s="15" t="str">
        <f t="shared" si="12"/>
        <v/>
      </c>
      <c r="P50" s="15" t="str">
        <f t="shared" si="12"/>
        <v/>
      </c>
      <c r="Q50" s="15" t="str">
        <f t="shared" si="12"/>
        <v/>
      </c>
      <c r="R50" s="15"/>
      <c r="S50" s="9"/>
      <c r="Y50" s="124"/>
      <c r="AC50" s="124"/>
    </row>
    <row r="51" spans="1:29" x14ac:dyDescent="0.3">
      <c r="A51" s="16"/>
      <c r="B51" s="230" t="s">
        <v>80</v>
      </c>
      <c r="C51" s="17" t="str">
        <f t="shared" si="13"/>
        <v/>
      </c>
      <c r="D51" s="17" t="str">
        <f t="shared" si="14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2"/>
        <v/>
      </c>
      <c r="K51" s="15" t="str">
        <f t="shared" si="12"/>
        <v/>
      </c>
      <c r="L51" s="15" t="str">
        <f t="shared" si="12"/>
        <v/>
      </c>
      <c r="M51" s="15" t="str">
        <f t="shared" si="12"/>
        <v/>
      </c>
      <c r="N51" s="15" t="str">
        <f t="shared" si="12"/>
        <v/>
      </c>
      <c r="O51" s="15" t="str">
        <f t="shared" si="12"/>
        <v/>
      </c>
      <c r="P51" s="15" t="str">
        <f t="shared" si="12"/>
        <v/>
      </c>
      <c r="Q51" s="15" t="str">
        <f t="shared" si="12"/>
        <v/>
      </c>
      <c r="R51" s="15">
        <f>SUM(Decsheets!$V$5:$V$13)-(SUM(J45:P51))</f>
        <v>28</v>
      </c>
      <c r="S51" s="9"/>
      <c r="Y51" s="124"/>
      <c r="AC51" s="124"/>
    </row>
    <row r="52" spans="1:29" x14ac:dyDescent="0.3">
      <c r="A52" s="12" t="s">
        <v>137</v>
      </c>
      <c r="B52" s="241"/>
      <c r="C52" s="21" t="s">
        <v>409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245"/>
      <c r="N52" s="245"/>
      <c r="O52" s="246"/>
      <c r="P52" s="245"/>
      <c r="Q52" s="245"/>
      <c r="R52" s="245"/>
      <c r="S52" s="102" t="s">
        <v>139</v>
      </c>
      <c r="Y52" s="124"/>
      <c r="AC52" s="124"/>
    </row>
    <row r="53" spans="1:29" x14ac:dyDescent="0.3">
      <c r="A53" s="16"/>
      <c r="B53" s="230" t="s">
        <v>127</v>
      </c>
      <c r="C53" s="17" t="str">
        <f t="shared" ref="C53:C59" si="15">IF(A53="","",VLOOKUP($A$52,IF(LEN(A53)=2,U18WB,U18WA),VLOOKUP(LEFT(A53,1),club,6,FALSE),FALSE))</f>
        <v/>
      </c>
      <c r="D53" s="17" t="str">
        <f t="shared" ref="D53:D59" si="16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IFERROR(IF(E53=".","",IF(E53&lt;Records!H6,"LR",IF(E53=Records!H6,"=LR","-"))),"???")</f>
        <v/>
      </c>
      <c r="J53" s="15" t="str">
        <f t="shared" ref="J53:Q59" si="17">IF($A53="","",IF(LEFT($A53,1)=J$12,$F53,""))</f>
        <v/>
      </c>
      <c r="K53" s="15" t="str">
        <f t="shared" si="17"/>
        <v/>
      </c>
      <c r="L53" s="15" t="str">
        <f t="shared" si="17"/>
        <v/>
      </c>
      <c r="M53" s="15" t="str">
        <f t="shared" si="17"/>
        <v/>
      </c>
      <c r="N53" s="15" t="str">
        <f t="shared" si="17"/>
        <v/>
      </c>
      <c r="O53" s="15" t="str">
        <f t="shared" si="17"/>
        <v/>
      </c>
      <c r="P53" s="15" t="str">
        <f t="shared" si="17"/>
        <v/>
      </c>
      <c r="Q53" s="15" t="str">
        <f t="shared" si="17"/>
        <v/>
      </c>
      <c r="R53" s="15"/>
      <c r="S53" s="9"/>
      <c r="Y53" s="124"/>
      <c r="AC53" s="124"/>
    </row>
    <row r="54" spans="1:29" x14ac:dyDescent="0.3">
      <c r="A54" s="16"/>
      <c r="B54" s="230" t="s">
        <v>128</v>
      </c>
      <c r="C54" s="17" t="str">
        <f t="shared" si="15"/>
        <v/>
      </c>
      <c r="D54" s="17" t="str">
        <f t="shared" si="16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7"/>
        <v/>
      </c>
      <c r="K54" s="15" t="str">
        <f t="shared" si="17"/>
        <v/>
      </c>
      <c r="L54" s="15" t="str">
        <f t="shared" si="17"/>
        <v/>
      </c>
      <c r="M54" s="15" t="str">
        <f t="shared" si="17"/>
        <v/>
      </c>
      <c r="N54" s="15" t="str">
        <f t="shared" si="17"/>
        <v/>
      </c>
      <c r="O54" s="15" t="str">
        <f t="shared" si="17"/>
        <v/>
      </c>
      <c r="P54" s="15" t="str">
        <f t="shared" si="17"/>
        <v/>
      </c>
      <c r="Q54" s="15" t="str">
        <f t="shared" si="17"/>
        <v/>
      </c>
      <c r="R54" s="15"/>
      <c r="S54" s="9"/>
      <c r="Y54" s="124"/>
      <c r="AC54" s="124"/>
    </row>
    <row r="55" spans="1:29" x14ac:dyDescent="0.3">
      <c r="A55" s="16"/>
      <c r="B55" s="230" t="s">
        <v>129</v>
      </c>
      <c r="C55" s="17" t="str">
        <f t="shared" si="15"/>
        <v/>
      </c>
      <c r="D55" s="17" t="str">
        <f t="shared" si="16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7"/>
        <v/>
      </c>
      <c r="K55" s="15" t="str">
        <f t="shared" si="17"/>
        <v/>
      </c>
      <c r="L55" s="15" t="str">
        <f t="shared" si="17"/>
        <v/>
      </c>
      <c r="M55" s="15" t="str">
        <f t="shared" si="17"/>
        <v/>
      </c>
      <c r="N55" s="15" t="str">
        <f t="shared" si="17"/>
        <v/>
      </c>
      <c r="O55" s="15" t="str">
        <f t="shared" si="17"/>
        <v/>
      </c>
      <c r="P55" s="15" t="str">
        <f t="shared" si="17"/>
        <v/>
      </c>
      <c r="Q55" s="15" t="str">
        <f t="shared" si="17"/>
        <v/>
      </c>
      <c r="R55" s="15"/>
      <c r="S55" s="9"/>
      <c r="Y55" s="124"/>
      <c r="AC55" s="124"/>
    </row>
    <row r="56" spans="1:29" x14ac:dyDescent="0.3">
      <c r="A56" s="16"/>
      <c r="B56" s="230" t="s">
        <v>77</v>
      </c>
      <c r="C56" s="17" t="str">
        <f t="shared" si="15"/>
        <v/>
      </c>
      <c r="D56" s="17" t="str">
        <f t="shared" si="16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7"/>
        <v/>
      </c>
      <c r="K56" s="15" t="str">
        <f t="shared" si="17"/>
        <v/>
      </c>
      <c r="L56" s="15" t="str">
        <f t="shared" si="17"/>
        <v/>
      </c>
      <c r="M56" s="15" t="str">
        <f t="shared" si="17"/>
        <v/>
      </c>
      <c r="N56" s="15" t="str">
        <f t="shared" si="17"/>
        <v/>
      </c>
      <c r="O56" s="15" t="str">
        <f t="shared" si="17"/>
        <v/>
      </c>
      <c r="P56" s="15" t="str">
        <f t="shared" si="17"/>
        <v/>
      </c>
      <c r="Q56" s="15" t="str">
        <f t="shared" si="17"/>
        <v/>
      </c>
      <c r="R56" s="15"/>
      <c r="S56" s="9"/>
      <c r="Y56" s="124"/>
      <c r="AC56" s="124"/>
    </row>
    <row r="57" spans="1:29" x14ac:dyDescent="0.3">
      <c r="A57" s="16"/>
      <c r="B57" s="230" t="s">
        <v>78</v>
      </c>
      <c r="C57" s="17" t="str">
        <f t="shared" si="15"/>
        <v/>
      </c>
      <c r="D57" s="17" t="str">
        <f t="shared" si="16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7"/>
        <v/>
      </c>
      <c r="K57" s="15" t="str">
        <f t="shared" si="17"/>
        <v/>
      </c>
      <c r="L57" s="15" t="str">
        <f t="shared" si="17"/>
        <v/>
      </c>
      <c r="M57" s="15" t="str">
        <f t="shared" si="17"/>
        <v/>
      </c>
      <c r="N57" s="15" t="str">
        <f t="shared" si="17"/>
        <v/>
      </c>
      <c r="O57" s="15" t="str">
        <f t="shared" si="17"/>
        <v/>
      </c>
      <c r="P57" s="15" t="str">
        <f t="shared" si="17"/>
        <v/>
      </c>
      <c r="Q57" s="15" t="str">
        <f t="shared" si="17"/>
        <v/>
      </c>
      <c r="R57" s="15"/>
      <c r="S57" s="9"/>
      <c r="Y57" s="124"/>
      <c r="AC57" s="124"/>
    </row>
    <row r="58" spans="1:29" x14ac:dyDescent="0.3">
      <c r="A58" s="16"/>
      <c r="B58" s="230" t="s">
        <v>79</v>
      </c>
      <c r="C58" s="17" t="str">
        <f t="shared" si="15"/>
        <v/>
      </c>
      <c r="D58" s="17" t="str">
        <f t="shared" si="16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7"/>
        <v/>
      </c>
      <c r="K58" s="15" t="str">
        <f t="shared" si="17"/>
        <v/>
      </c>
      <c r="L58" s="15" t="str">
        <f t="shared" si="17"/>
        <v/>
      </c>
      <c r="M58" s="15" t="str">
        <f t="shared" si="17"/>
        <v/>
      </c>
      <c r="N58" s="15" t="str">
        <f t="shared" si="17"/>
        <v/>
      </c>
      <c r="O58" s="15" t="str">
        <f t="shared" si="17"/>
        <v/>
      </c>
      <c r="P58" s="15" t="str">
        <f t="shared" si="17"/>
        <v/>
      </c>
      <c r="Q58" s="15" t="str">
        <f t="shared" si="17"/>
        <v/>
      </c>
      <c r="R58" s="15"/>
      <c r="S58" s="9"/>
      <c r="Y58" s="124"/>
      <c r="AC58" s="124"/>
    </row>
    <row r="59" spans="1:29" x14ac:dyDescent="0.3">
      <c r="A59" s="16"/>
      <c r="B59" s="230" t="s">
        <v>80</v>
      </c>
      <c r="C59" s="17" t="str">
        <f t="shared" si="15"/>
        <v/>
      </c>
      <c r="D59" s="17" t="str">
        <f t="shared" si="16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7"/>
        <v/>
      </c>
      <c r="K59" s="15" t="str">
        <f t="shared" si="17"/>
        <v/>
      </c>
      <c r="L59" s="15" t="str">
        <f t="shared" si="17"/>
        <v/>
      </c>
      <c r="M59" s="15" t="str">
        <f t="shared" si="17"/>
        <v/>
      </c>
      <c r="N59" s="15" t="str">
        <f t="shared" si="17"/>
        <v/>
      </c>
      <c r="O59" s="15" t="str">
        <f t="shared" si="17"/>
        <v/>
      </c>
      <c r="P59" s="15" t="str">
        <f t="shared" si="17"/>
        <v/>
      </c>
      <c r="Q59" s="15" t="str">
        <f t="shared" si="17"/>
        <v/>
      </c>
      <c r="R59" s="15">
        <f>SUM(Decsheets!$V$5:$V$13)-(SUM(J53:P59))</f>
        <v>28</v>
      </c>
      <c r="S59" s="9"/>
      <c r="Y59" s="124"/>
      <c r="AC59" s="124"/>
    </row>
    <row r="60" spans="1:29" x14ac:dyDescent="0.3">
      <c r="A60" s="12" t="s">
        <v>93</v>
      </c>
      <c r="B60" s="241"/>
      <c r="C60" s="21" t="s">
        <v>355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Y60" s="124"/>
      <c r="AC60" s="124"/>
    </row>
    <row r="61" spans="1:29" x14ac:dyDescent="0.3">
      <c r="A61" s="16"/>
      <c r="B61" s="230" t="s">
        <v>127</v>
      </c>
      <c r="C61" s="17" t="str">
        <f>IFERROR(IF(A61="","",VLOOKUP($A$60,IF(LEN(A61)=2,U18WB,U18WA),VLOOKUP(LEFT(A61,1),club,6,FALSE),FALSE)),"No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IFERROR(IF(E61=".","",IF(E61&lt;Records!H7,"LR",IF(E61=Records!H7,"=LR","-"))),"???")</f>
        <v/>
      </c>
      <c r="J61" s="15" t="str">
        <f t="shared" ref="J61:Q67" si="18">IF($A61="","",IF(LEFT($A61,1)=J$12,$F61,""))</f>
        <v/>
      </c>
      <c r="K61" s="15" t="str">
        <f t="shared" si="18"/>
        <v/>
      </c>
      <c r="L61" s="15" t="str">
        <f t="shared" si="18"/>
        <v/>
      </c>
      <c r="M61" s="15" t="str">
        <f t="shared" si="18"/>
        <v/>
      </c>
      <c r="N61" s="15" t="str">
        <f t="shared" si="18"/>
        <v/>
      </c>
      <c r="O61" s="15" t="str">
        <f t="shared" si="18"/>
        <v/>
      </c>
      <c r="P61" s="15" t="str">
        <f t="shared" si="18"/>
        <v/>
      </c>
      <c r="Q61" s="15" t="str">
        <f t="shared" si="18"/>
        <v/>
      </c>
      <c r="R61" s="15"/>
      <c r="S61" s="9"/>
      <c r="Y61" s="124"/>
      <c r="AC61" s="124"/>
    </row>
    <row r="62" spans="1:29" x14ac:dyDescent="0.3">
      <c r="A62" s="16"/>
      <c r="B62" s="230" t="s">
        <v>128</v>
      </c>
      <c r="C62" s="17" t="str">
        <f t="shared" ref="C62:C67" si="19">IF(A62="","",VLOOKUP($A$60,IF(LEN(A62)=2,U18WB,U18WA),VLOOKUP(LEFT(A62,1),club,6,FALSE),FALSE))</f>
        <v/>
      </c>
      <c r="D62" s="17" t="str">
        <f t="shared" ref="D62:D67" si="20">IF(A62="","",VLOOKUP(LEFT(A62,1),club,2,FALSE))</f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8"/>
        <v/>
      </c>
      <c r="K62" s="15" t="str">
        <f t="shared" si="18"/>
        <v/>
      </c>
      <c r="L62" s="15" t="str">
        <f t="shared" si="18"/>
        <v/>
      </c>
      <c r="M62" s="15" t="str">
        <f t="shared" si="18"/>
        <v/>
      </c>
      <c r="N62" s="15" t="str">
        <f t="shared" si="18"/>
        <v/>
      </c>
      <c r="O62" s="15" t="str">
        <f t="shared" si="18"/>
        <v/>
      </c>
      <c r="P62" s="15" t="str">
        <f t="shared" si="18"/>
        <v/>
      </c>
      <c r="Q62" s="15" t="str">
        <f t="shared" si="18"/>
        <v/>
      </c>
      <c r="R62" s="15"/>
      <c r="S62" s="9"/>
      <c r="Y62" s="124"/>
      <c r="AC62" s="124"/>
    </row>
    <row r="63" spans="1:29" x14ac:dyDescent="0.3">
      <c r="A63" s="16"/>
      <c r="B63" s="230" t="s">
        <v>129</v>
      </c>
      <c r="C63" s="17" t="str">
        <f t="shared" si="19"/>
        <v/>
      </c>
      <c r="D63" s="17" t="str">
        <f t="shared" si="20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8"/>
        <v/>
      </c>
      <c r="K63" s="15" t="str">
        <f t="shared" si="18"/>
        <v/>
      </c>
      <c r="L63" s="15" t="str">
        <f t="shared" si="18"/>
        <v/>
      </c>
      <c r="M63" s="15" t="str">
        <f t="shared" si="18"/>
        <v/>
      </c>
      <c r="N63" s="15" t="str">
        <f t="shared" si="18"/>
        <v/>
      </c>
      <c r="O63" s="15" t="str">
        <f t="shared" si="18"/>
        <v/>
      </c>
      <c r="P63" s="15" t="str">
        <f t="shared" si="18"/>
        <v/>
      </c>
      <c r="Q63" s="15" t="str">
        <f t="shared" si="18"/>
        <v/>
      </c>
      <c r="R63" s="15"/>
      <c r="S63" s="9"/>
      <c r="Y63" s="124"/>
      <c r="AC63" s="124"/>
    </row>
    <row r="64" spans="1:29" x14ac:dyDescent="0.3">
      <c r="A64" s="16"/>
      <c r="B64" s="230" t="s">
        <v>77</v>
      </c>
      <c r="C64" s="17" t="str">
        <f t="shared" si="19"/>
        <v/>
      </c>
      <c r="D64" s="17" t="str">
        <f t="shared" si="20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8"/>
        <v/>
      </c>
      <c r="K64" s="15" t="str">
        <f t="shared" si="18"/>
        <v/>
      </c>
      <c r="L64" s="15" t="str">
        <f t="shared" si="18"/>
        <v/>
      </c>
      <c r="M64" s="15" t="str">
        <f t="shared" si="18"/>
        <v/>
      </c>
      <c r="N64" s="15" t="str">
        <f t="shared" si="18"/>
        <v/>
      </c>
      <c r="O64" s="15" t="str">
        <f t="shared" si="18"/>
        <v/>
      </c>
      <c r="P64" s="15" t="str">
        <f t="shared" si="18"/>
        <v/>
      </c>
      <c r="Q64" s="15" t="str">
        <f t="shared" si="18"/>
        <v/>
      </c>
      <c r="R64" s="15"/>
      <c r="S64" s="9"/>
      <c r="Y64" s="124"/>
      <c r="AC64" s="124"/>
    </row>
    <row r="65" spans="1:29" x14ac:dyDescent="0.3">
      <c r="A65" s="16"/>
      <c r="B65" s="230" t="s">
        <v>78</v>
      </c>
      <c r="C65" s="17" t="str">
        <f t="shared" si="19"/>
        <v/>
      </c>
      <c r="D65" s="17" t="str">
        <f t="shared" si="20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8"/>
        <v/>
      </c>
      <c r="K65" s="15" t="str">
        <f t="shared" si="18"/>
        <v/>
      </c>
      <c r="L65" s="15" t="str">
        <f t="shared" si="18"/>
        <v/>
      </c>
      <c r="M65" s="15" t="str">
        <f t="shared" si="18"/>
        <v/>
      </c>
      <c r="N65" s="15" t="str">
        <f t="shared" si="18"/>
        <v/>
      </c>
      <c r="O65" s="15" t="str">
        <f t="shared" si="18"/>
        <v/>
      </c>
      <c r="P65" s="15" t="str">
        <f t="shared" si="18"/>
        <v/>
      </c>
      <c r="Q65" s="15" t="str">
        <f t="shared" si="18"/>
        <v/>
      </c>
      <c r="R65" s="15"/>
      <c r="S65" s="9"/>
      <c r="Y65" s="124"/>
      <c r="AC65" s="124"/>
    </row>
    <row r="66" spans="1:29" x14ac:dyDescent="0.3">
      <c r="A66" s="16"/>
      <c r="B66" s="230" t="s">
        <v>79</v>
      </c>
      <c r="C66" s="17" t="str">
        <f t="shared" si="19"/>
        <v/>
      </c>
      <c r="D66" s="17" t="str">
        <f t="shared" si="20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8"/>
        <v/>
      </c>
      <c r="K66" s="15" t="str">
        <f t="shared" si="18"/>
        <v/>
      </c>
      <c r="L66" s="15" t="str">
        <f t="shared" si="18"/>
        <v/>
      </c>
      <c r="M66" s="15" t="str">
        <f t="shared" si="18"/>
        <v/>
      </c>
      <c r="N66" s="15" t="str">
        <f t="shared" si="18"/>
        <v/>
      </c>
      <c r="O66" s="15" t="str">
        <f t="shared" si="18"/>
        <v/>
      </c>
      <c r="P66" s="15" t="str">
        <f t="shared" si="18"/>
        <v/>
      </c>
      <c r="Q66" s="15" t="str">
        <f t="shared" si="18"/>
        <v/>
      </c>
      <c r="R66" s="15"/>
      <c r="S66" s="9"/>
    </row>
    <row r="67" spans="1:29" x14ac:dyDescent="0.3">
      <c r="A67" s="16"/>
      <c r="B67" s="230" t="s">
        <v>80</v>
      </c>
      <c r="C67" s="17" t="str">
        <f t="shared" si="19"/>
        <v/>
      </c>
      <c r="D67" s="17" t="str">
        <f t="shared" si="20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8"/>
        <v/>
      </c>
      <c r="K67" s="15" t="str">
        <f t="shared" si="18"/>
        <v/>
      </c>
      <c r="L67" s="15" t="str">
        <f t="shared" si="18"/>
        <v/>
      </c>
      <c r="M67" s="15" t="str">
        <f t="shared" si="18"/>
        <v/>
      </c>
      <c r="N67" s="15" t="str">
        <f t="shared" si="18"/>
        <v/>
      </c>
      <c r="O67" s="15" t="str">
        <f t="shared" si="18"/>
        <v/>
      </c>
      <c r="P67" s="15" t="str">
        <f t="shared" si="18"/>
        <v/>
      </c>
      <c r="Q67" s="15" t="str">
        <f t="shared" si="18"/>
        <v/>
      </c>
      <c r="R67" s="15">
        <f>SUM(Decsheets!$V$5:$V$13)-(SUM(J61:P67))</f>
        <v>28</v>
      </c>
      <c r="S67" s="9"/>
    </row>
    <row r="68" spans="1:29" x14ac:dyDescent="0.3">
      <c r="A68" s="12" t="s">
        <v>93</v>
      </c>
      <c r="B68" s="241"/>
      <c r="C68" s="20" t="s">
        <v>356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Y68" s="125"/>
      <c r="AC68" s="125"/>
    </row>
    <row r="69" spans="1:29" x14ac:dyDescent="0.3">
      <c r="A69" s="16"/>
      <c r="B69" s="230" t="s">
        <v>127</v>
      </c>
      <c r="C69" s="17" t="str">
        <f t="shared" ref="C69:C75" si="21">IF(A69="","",VLOOKUP($A$68,IF(LEN(A69)=2,U18WB,U18WA),VLOOKUP(LEFT(A69,1),club,6,FALSE),FALSE))</f>
        <v/>
      </c>
      <c r="D69" s="17" t="str">
        <f t="shared" ref="D69:D75" si="22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IFERROR(IF(E69=".","",IF(E69&lt;Records!H7,"LR",IF(E69=Records!H7,"=LR","-"))),"???")</f>
        <v/>
      </c>
      <c r="J69" s="15" t="str">
        <f t="shared" ref="J69:Q75" si="23">IF($A69="","",IF(LEFT($A69,1)=J$12,$F69,""))</f>
        <v/>
      </c>
      <c r="K69" s="15" t="str">
        <f t="shared" si="23"/>
        <v/>
      </c>
      <c r="L69" s="15" t="str">
        <f t="shared" si="23"/>
        <v/>
      </c>
      <c r="M69" s="15" t="str">
        <f t="shared" si="23"/>
        <v/>
      </c>
      <c r="N69" s="15" t="str">
        <f t="shared" si="23"/>
        <v/>
      </c>
      <c r="O69" s="15" t="str">
        <f t="shared" si="23"/>
        <v/>
      </c>
      <c r="P69" s="15" t="str">
        <f t="shared" si="23"/>
        <v/>
      </c>
      <c r="Q69" s="15" t="str">
        <f t="shared" si="23"/>
        <v/>
      </c>
      <c r="R69" s="15"/>
      <c r="S69" s="9"/>
      <c r="Y69" s="125"/>
      <c r="AC69" s="125"/>
    </row>
    <row r="70" spans="1:29" x14ac:dyDescent="0.3">
      <c r="A70" s="16"/>
      <c r="B70" s="230" t="s">
        <v>128</v>
      </c>
      <c r="C70" s="17" t="str">
        <f t="shared" si="21"/>
        <v/>
      </c>
      <c r="D70" s="17" t="str">
        <f t="shared" si="22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3"/>
        <v/>
      </c>
      <c r="K70" s="15" t="str">
        <f t="shared" si="23"/>
        <v/>
      </c>
      <c r="L70" s="15" t="str">
        <f t="shared" si="23"/>
        <v/>
      </c>
      <c r="M70" s="15" t="str">
        <f t="shared" si="23"/>
        <v/>
      </c>
      <c r="N70" s="15" t="str">
        <f t="shared" si="23"/>
        <v/>
      </c>
      <c r="O70" s="15" t="str">
        <f t="shared" si="23"/>
        <v/>
      </c>
      <c r="P70" s="15" t="str">
        <f t="shared" si="23"/>
        <v/>
      </c>
      <c r="Q70" s="15" t="str">
        <f t="shared" si="23"/>
        <v/>
      </c>
      <c r="R70" s="15"/>
      <c r="S70" s="9"/>
      <c r="Y70" s="125"/>
      <c r="AC70" s="125"/>
    </row>
    <row r="71" spans="1:29" x14ac:dyDescent="0.3">
      <c r="A71" s="16"/>
      <c r="B71" s="230" t="s">
        <v>129</v>
      </c>
      <c r="C71" s="17" t="str">
        <f t="shared" si="21"/>
        <v/>
      </c>
      <c r="D71" s="17" t="str">
        <f t="shared" si="22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3"/>
        <v/>
      </c>
      <c r="K71" s="15" t="str">
        <f t="shared" si="23"/>
        <v/>
      </c>
      <c r="L71" s="15" t="str">
        <f t="shared" si="23"/>
        <v/>
      </c>
      <c r="M71" s="15" t="str">
        <f t="shared" si="23"/>
        <v/>
      </c>
      <c r="N71" s="15" t="str">
        <f t="shared" si="23"/>
        <v/>
      </c>
      <c r="O71" s="15" t="str">
        <f t="shared" si="23"/>
        <v/>
      </c>
      <c r="P71" s="15" t="str">
        <f t="shared" si="23"/>
        <v/>
      </c>
      <c r="Q71" s="15" t="str">
        <f t="shared" si="23"/>
        <v/>
      </c>
      <c r="R71" s="15"/>
      <c r="S71" s="9"/>
      <c r="Y71" s="125"/>
      <c r="AC71" s="125"/>
    </row>
    <row r="72" spans="1:29" x14ac:dyDescent="0.3">
      <c r="A72" s="16"/>
      <c r="B72" s="230" t="s">
        <v>77</v>
      </c>
      <c r="C72" s="17" t="str">
        <f t="shared" si="21"/>
        <v/>
      </c>
      <c r="D72" s="17" t="str">
        <f t="shared" si="22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3"/>
        <v/>
      </c>
      <c r="K72" s="15" t="str">
        <f t="shared" si="23"/>
        <v/>
      </c>
      <c r="L72" s="15" t="str">
        <f t="shared" si="23"/>
        <v/>
      </c>
      <c r="M72" s="15" t="str">
        <f t="shared" si="23"/>
        <v/>
      </c>
      <c r="N72" s="15" t="str">
        <f t="shared" si="23"/>
        <v/>
      </c>
      <c r="O72" s="15" t="str">
        <f t="shared" si="23"/>
        <v/>
      </c>
      <c r="P72" s="15" t="str">
        <f t="shared" si="23"/>
        <v/>
      </c>
      <c r="Q72" s="15" t="str">
        <f t="shared" si="23"/>
        <v/>
      </c>
      <c r="R72" s="15"/>
      <c r="S72" s="9"/>
      <c r="Y72" s="125"/>
      <c r="AC72" s="125"/>
    </row>
    <row r="73" spans="1:29" x14ac:dyDescent="0.3">
      <c r="A73" s="16"/>
      <c r="B73" s="230" t="s">
        <v>78</v>
      </c>
      <c r="C73" s="17" t="str">
        <f t="shared" si="21"/>
        <v/>
      </c>
      <c r="D73" s="17" t="str">
        <f t="shared" si="22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3"/>
        <v/>
      </c>
      <c r="K73" s="15" t="str">
        <f t="shared" si="23"/>
        <v/>
      </c>
      <c r="L73" s="15" t="str">
        <f t="shared" si="23"/>
        <v/>
      </c>
      <c r="M73" s="15" t="str">
        <f t="shared" si="23"/>
        <v/>
      </c>
      <c r="N73" s="15" t="str">
        <f t="shared" si="23"/>
        <v/>
      </c>
      <c r="O73" s="15" t="str">
        <f t="shared" si="23"/>
        <v/>
      </c>
      <c r="P73" s="15" t="str">
        <f t="shared" si="23"/>
        <v/>
      </c>
      <c r="Q73" s="15" t="str">
        <f t="shared" si="23"/>
        <v/>
      </c>
      <c r="R73" s="15"/>
      <c r="S73" s="9"/>
      <c r="Y73" s="125"/>
      <c r="AC73" s="125"/>
    </row>
    <row r="74" spans="1:29" x14ac:dyDescent="0.3">
      <c r="A74" s="16"/>
      <c r="B74" s="230" t="s">
        <v>79</v>
      </c>
      <c r="C74" s="17" t="str">
        <f t="shared" si="21"/>
        <v/>
      </c>
      <c r="D74" s="17" t="str">
        <f t="shared" si="22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3"/>
        <v/>
      </c>
      <c r="K74" s="15" t="str">
        <f t="shared" si="23"/>
        <v/>
      </c>
      <c r="L74" s="15" t="str">
        <f t="shared" si="23"/>
        <v/>
      </c>
      <c r="M74" s="15" t="str">
        <f t="shared" si="23"/>
        <v/>
      </c>
      <c r="N74" s="15" t="str">
        <f t="shared" si="23"/>
        <v/>
      </c>
      <c r="O74" s="15" t="str">
        <f t="shared" si="23"/>
        <v/>
      </c>
      <c r="P74" s="15" t="str">
        <f t="shared" si="23"/>
        <v/>
      </c>
      <c r="Q74" s="15" t="str">
        <f t="shared" si="23"/>
        <v/>
      </c>
      <c r="R74" s="15"/>
      <c r="S74" s="9"/>
      <c r="Y74" s="125"/>
      <c r="AC74" s="125"/>
    </row>
    <row r="75" spans="1:29" x14ac:dyDescent="0.3">
      <c r="A75" s="16"/>
      <c r="B75" s="230" t="s">
        <v>80</v>
      </c>
      <c r="C75" s="17" t="str">
        <f t="shared" si="21"/>
        <v/>
      </c>
      <c r="D75" s="17" t="str">
        <f t="shared" si="22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3"/>
        <v/>
      </c>
      <c r="K75" s="15" t="str">
        <f t="shared" si="23"/>
        <v/>
      </c>
      <c r="L75" s="15" t="str">
        <f t="shared" si="23"/>
        <v/>
      </c>
      <c r="M75" s="15" t="str">
        <f t="shared" si="23"/>
        <v/>
      </c>
      <c r="N75" s="15" t="str">
        <f t="shared" si="23"/>
        <v/>
      </c>
      <c r="O75" s="15" t="str">
        <f t="shared" si="23"/>
        <v/>
      </c>
      <c r="P75" s="15" t="str">
        <f t="shared" si="23"/>
        <v/>
      </c>
      <c r="Q75" s="15" t="str">
        <f t="shared" si="23"/>
        <v/>
      </c>
      <c r="R75" s="15">
        <f>SUM(Decsheets!$V$5:$V$13)-(SUM(J69:P75))</f>
        <v>28</v>
      </c>
      <c r="S75" s="9"/>
      <c r="Y75" s="125"/>
      <c r="AC75" s="125"/>
    </row>
    <row r="76" spans="1:29" x14ac:dyDescent="0.3">
      <c r="A76" s="12" t="s">
        <v>96</v>
      </c>
      <c r="B76" s="241"/>
      <c r="C76" s="20" t="s">
        <v>357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Y76" s="125"/>
      <c r="AC76" s="125"/>
    </row>
    <row r="77" spans="1:29" x14ac:dyDescent="0.3">
      <c r="A77" s="16"/>
      <c r="B77" s="230" t="s">
        <v>127</v>
      </c>
      <c r="C77" s="17" t="str">
        <f>IFERROR(IF(A77="","",VLOOKUP($A$76,IF(LEN(A77)=2,U18WB,U18WA),VLOOKUP(LEFT(A77,1),club,6,FALSE),FALSE)),"No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IFERROR(IF(E77=".","",IF(E77&lt;Records!H8,"LR",IF(E77=Records!H9,"=L7","-"))),"???")</f>
        <v/>
      </c>
      <c r="J77" s="15" t="str">
        <f t="shared" ref="J77:Q83" si="24">IF($A77="","",IF(LEFT($A77,1)=J$12,$F77,""))</f>
        <v/>
      </c>
      <c r="K77" s="15" t="str">
        <f t="shared" si="24"/>
        <v/>
      </c>
      <c r="L77" s="15" t="str">
        <f t="shared" si="24"/>
        <v/>
      </c>
      <c r="M77" s="15" t="str">
        <f t="shared" si="24"/>
        <v/>
      </c>
      <c r="N77" s="15" t="str">
        <f t="shared" si="24"/>
        <v/>
      </c>
      <c r="O77" s="15" t="str">
        <f t="shared" si="24"/>
        <v/>
      </c>
      <c r="P77" s="15" t="str">
        <f t="shared" si="24"/>
        <v/>
      </c>
      <c r="Q77" s="15" t="str">
        <f t="shared" si="24"/>
        <v/>
      </c>
      <c r="R77" s="15"/>
      <c r="S77" s="9"/>
      <c r="Y77" s="125"/>
      <c r="AC77" s="125"/>
    </row>
    <row r="78" spans="1:29" x14ac:dyDescent="0.3">
      <c r="A78" s="16"/>
      <c r="B78" s="230" t="s">
        <v>128</v>
      </c>
      <c r="C78" s="17" t="str">
        <f t="shared" ref="C78:C83" si="25">IF(A78="","",VLOOKUP($A$76,IF(LEN(A78)=2,U18WB,U18WA),VLOOKUP(LEFT(A78,1),club,6,FALSE),FALSE))</f>
        <v/>
      </c>
      <c r="D78" s="17" t="str">
        <f t="shared" ref="D78:D83" si="26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4"/>
        <v/>
      </c>
      <c r="K78" s="15" t="str">
        <f t="shared" si="24"/>
        <v/>
      </c>
      <c r="L78" s="15" t="str">
        <f t="shared" si="24"/>
        <v/>
      </c>
      <c r="M78" s="15" t="str">
        <f t="shared" si="24"/>
        <v/>
      </c>
      <c r="N78" s="15" t="str">
        <f t="shared" si="24"/>
        <v/>
      </c>
      <c r="O78" s="15" t="str">
        <f t="shared" si="24"/>
        <v/>
      </c>
      <c r="P78" s="15" t="str">
        <f t="shared" si="24"/>
        <v/>
      </c>
      <c r="Q78" s="15" t="str">
        <f t="shared" si="24"/>
        <v/>
      </c>
      <c r="R78" s="15"/>
      <c r="S78" s="9"/>
      <c r="Y78" s="125"/>
      <c r="AC78" s="125"/>
    </row>
    <row r="79" spans="1:29" x14ac:dyDescent="0.3">
      <c r="A79" s="16"/>
      <c r="B79" s="230" t="s">
        <v>129</v>
      </c>
      <c r="C79" s="17" t="str">
        <f t="shared" si="25"/>
        <v/>
      </c>
      <c r="D79" s="17" t="str">
        <f t="shared" si="26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4"/>
        <v/>
      </c>
      <c r="K79" s="15" t="str">
        <f t="shared" si="24"/>
        <v/>
      </c>
      <c r="L79" s="15" t="str">
        <f t="shared" si="24"/>
        <v/>
      </c>
      <c r="M79" s="15" t="str">
        <f t="shared" si="24"/>
        <v/>
      </c>
      <c r="N79" s="15" t="str">
        <f t="shared" si="24"/>
        <v/>
      </c>
      <c r="O79" s="15" t="str">
        <f t="shared" si="24"/>
        <v/>
      </c>
      <c r="P79" s="15" t="str">
        <f t="shared" si="24"/>
        <v/>
      </c>
      <c r="Q79" s="15" t="str">
        <f t="shared" si="24"/>
        <v/>
      </c>
      <c r="R79" s="15"/>
      <c r="S79" s="9"/>
      <c r="Y79" s="125"/>
      <c r="AC79" s="125"/>
    </row>
    <row r="80" spans="1:29" x14ac:dyDescent="0.3">
      <c r="A80" s="16"/>
      <c r="B80" s="230" t="s">
        <v>77</v>
      </c>
      <c r="C80" s="17" t="str">
        <f t="shared" si="25"/>
        <v/>
      </c>
      <c r="D80" s="17" t="str">
        <f t="shared" si="26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4"/>
        <v/>
      </c>
      <c r="K80" s="15" t="str">
        <f t="shared" si="24"/>
        <v/>
      </c>
      <c r="L80" s="15" t="str">
        <f t="shared" si="24"/>
        <v/>
      </c>
      <c r="M80" s="15" t="str">
        <f t="shared" si="24"/>
        <v/>
      </c>
      <c r="N80" s="15" t="str">
        <f t="shared" si="24"/>
        <v/>
      </c>
      <c r="O80" s="15" t="str">
        <f t="shared" si="24"/>
        <v/>
      </c>
      <c r="P80" s="15" t="str">
        <f t="shared" si="24"/>
        <v/>
      </c>
      <c r="Q80" s="15" t="str">
        <f t="shared" si="24"/>
        <v/>
      </c>
      <c r="R80" s="15"/>
      <c r="S80" s="9"/>
      <c r="Y80" s="125"/>
      <c r="AC80" s="125"/>
    </row>
    <row r="81" spans="1:29" x14ac:dyDescent="0.3">
      <c r="A81" s="16"/>
      <c r="B81" s="230" t="s">
        <v>78</v>
      </c>
      <c r="C81" s="17" t="str">
        <f t="shared" si="25"/>
        <v/>
      </c>
      <c r="D81" s="17" t="str">
        <f t="shared" si="26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4"/>
        <v/>
      </c>
      <c r="K81" s="15" t="str">
        <f t="shared" si="24"/>
        <v/>
      </c>
      <c r="L81" s="15" t="str">
        <f t="shared" si="24"/>
        <v/>
      </c>
      <c r="M81" s="15" t="str">
        <f t="shared" si="24"/>
        <v/>
      </c>
      <c r="N81" s="15" t="str">
        <f t="shared" si="24"/>
        <v/>
      </c>
      <c r="O81" s="15" t="str">
        <f t="shared" si="24"/>
        <v/>
      </c>
      <c r="P81" s="15" t="str">
        <f t="shared" si="24"/>
        <v/>
      </c>
      <c r="Q81" s="15" t="str">
        <f t="shared" si="24"/>
        <v/>
      </c>
      <c r="R81" s="15"/>
      <c r="S81" s="9"/>
      <c r="Y81" s="125"/>
      <c r="AC81" s="125"/>
    </row>
    <row r="82" spans="1:29" x14ac:dyDescent="0.3">
      <c r="A82" s="16"/>
      <c r="B82" s="230" t="s">
        <v>79</v>
      </c>
      <c r="C82" s="17" t="str">
        <f t="shared" si="25"/>
        <v/>
      </c>
      <c r="D82" s="17" t="str">
        <f t="shared" si="26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4"/>
        <v/>
      </c>
      <c r="K82" s="15" t="str">
        <f t="shared" si="24"/>
        <v/>
      </c>
      <c r="L82" s="15" t="str">
        <f t="shared" si="24"/>
        <v/>
      </c>
      <c r="M82" s="15" t="str">
        <f t="shared" si="24"/>
        <v/>
      </c>
      <c r="N82" s="15" t="str">
        <f t="shared" si="24"/>
        <v/>
      </c>
      <c r="O82" s="15" t="str">
        <f t="shared" si="24"/>
        <v/>
      </c>
      <c r="P82" s="15" t="str">
        <f t="shared" si="24"/>
        <v/>
      </c>
      <c r="Q82" s="15" t="str">
        <f t="shared" si="24"/>
        <v/>
      </c>
      <c r="R82" s="15"/>
      <c r="S82" s="9"/>
      <c r="Y82" s="125"/>
      <c r="AC82" s="125"/>
    </row>
    <row r="83" spans="1:29" x14ac:dyDescent="0.3">
      <c r="A83" s="16"/>
      <c r="B83" s="230" t="s">
        <v>80</v>
      </c>
      <c r="C83" s="17" t="str">
        <f t="shared" si="25"/>
        <v/>
      </c>
      <c r="D83" s="17" t="str">
        <f t="shared" si="26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4"/>
        <v/>
      </c>
      <c r="K83" s="15" t="str">
        <f t="shared" si="24"/>
        <v/>
      </c>
      <c r="L83" s="15" t="str">
        <f t="shared" si="24"/>
        <v/>
      </c>
      <c r="M83" s="15" t="str">
        <f t="shared" si="24"/>
        <v/>
      </c>
      <c r="N83" s="15" t="str">
        <f t="shared" si="24"/>
        <v/>
      </c>
      <c r="O83" s="15" t="str">
        <f t="shared" si="24"/>
        <v/>
      </c>
      <c r="P83" s="15" t="str">
        <f t="shared" si="24"/>
        <v/>
      </c>
      <c r="Q83" s="15" t="str">
        <f t="shared" si="24"/>
        <v/>
      </c>
      <c r="R83" s="15">
        <f>SUM(Decsheets!$V$5:$V$13)-(SUM(J77:P83))</f>
        <v>28</v>
      </c>
      <c r="S83" s="9"/>
      <c r="Y83" s="125"/>
      <c r="AC83" s="125"/>
    </row>
    <row r="84" spans="1:29" x14ac:dyDescent="0.3">
      <c r="A84" s="12" t="s">
        <v>96</v>
      </c>
      <c r="B84" s="241"/>
      <c r="C84" s="20" t="s">
        <v>358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Y84" s="125"/>
      <c r="AC84" s="125"/>
    </row>
    <row r="85" spans="1:29" x14ac:dyDescent="0.3">
      <c r="A85" s="16"/>
      <c r="B85" s="230" t="s">
        <v>127</v>
      </c>
      <c r="C85" s="17" t="str">
        <f t="shared" ref="C85:C91" si="27">IF(A85="","",VLOOKUP($A$84,IF(LEN(A85)=2,U18WB,U18WA),VLOOKUP(LEFT(A85,1),club,6,FALSE),FALSE))</f>
        <v/>
      </c>
      <c r="D85" s="17" t="str">
        <f t="shared" ref="D85:D91" si="28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IFERROR(IF(E85=".","",IF(E85&lt;Records!H8,"LR",IF(E85=Records!H8,"=LR","-"))),"???")</f>
        <v/>
      </c>
      <c r="J85" s="15" t="str">
        <f t="shared" ref="J85:Q91" si="29">IF($A85="","",IF(LEFT($A85,1)=J$12,$F85,""))</f>
        <v/>
      </c>
      <c r="K85" s="15" t="str">
        <f t="shared" si="29"/>
        <v/>
      </c>
      <c r="L85" s="15" t="str">
        <f t="shared" si="29"/>
        <v/>
      </c>
      <c r="M85" s="15" t="str">
        <f t="shared" si="29"/>
        <v/>
      </c>
      <c r="N85" s="15" t="str">
        <f t="shared" si="29"/>
        <v/>
      </c>
      <c r="O85" s="15" t="str">
        <f t="shared" si="29"/>
        <v/>
      </c>
      <c r="P85" s="15" t="str">
        <f t="shared" si="29"/>
        <v/>
      </c>
      <c r="Q85" s="15" t="str">
        <f t="shared" si="29"/>
        <v/>
      </c>
      <c r="R85" s="15"/>
      <c r="S85" s="9"/>
      <c r="Y85" s="125"/>
      <c r="AC85" s="125"/>
    </row>
    <row r="86" spans="1:29" x14ac:dyDescent="0.3">
      <c r="A86" s="16"/>
      <c r="B86" s="230" t="s">
        <v>128</v>
      </c>
      <c r="C86" s="17" t="str">
        <f t="shared" si="27"/>
        <v/>
      </c>
      <c r="D86" s="17" t="str">
        <f t="shared" si="28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9"/>
        <v/>
      </c>
      <c r="K86" s="15" t="str">
        <f t="shared" si="29"/>
        <v/>
      </c>
      <c r="L86" s="15" t="str">
        <f t="shared" si="29"/>
        <v/>
      </c>
      <c r="M86" s="15" t="str">
        <f t="shared" si="29"/>
        <v/>
      </c>
      <c r="N86" s="15" t="str">
        <f t="shared" si="29"/>
        <v/>
      </c>
      <c r="O86" s="15" t="str">
        <f t="shared" si="29"/>
        <v/>
      </c>
      <c r="P86" s="15" t="str">
        <f t="shared" si="29"/>
        <v/>
      </c>
      <c r="Q86" s="15" t="str">
        <f t="shared" si="29"/>
        <v/>
      </c>
      <c r="R86" s="15"/>
      <c r="S86" s="9"/>
      <c r="Y86" s="125"/>
      <c r="AC86" s="125"/>
    </row>
    <row r="87" spans="1:29" x14ac:dyDescent="0.3">
      <c r="A87" s="16"/>
      <c r="B87" s="230" t="s">
        <v>129</v>
      </c>
      <c r="C87" s="17" t="str">
        <f t="shared" si="27"/>
        <v/>
      </c>
      <c r="D87" s="17" t="str">
        <f t="shared" si="28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9"/>
        <v/>
      </c>
      <c r="K87" s="15" t="str">
        <f t="shared" si="29"/>
        <v/>
      </c>
      <c r="L87" s="15" t="str">
        <f t="shared" si="29"/>
        <v/>
      </c>
      <c r="M87" s="15" t="str">
        <f t="shared" si="29"/>
        <v/>
      </c>
      <c r="N87" s="15" t="str">
        <f t="shared" si="29"/>
        <v/>
      </c>
      <c r="O87" s="15" t="str">
        <f t="shared" si="29"/>
        <v/>
      </c>
      <c r="P87" s="15" t="str">
        <f t="shared" si="29"/>
        <v/>
      </c>
      <c r="Q87" s="15" t="str">
        <f t="shared" si="29"/>
        <v/>
      </c>
      <c r="R87" s="15"/>
      <c r="S87" s="9"/>
      <c r="Y87" s="125"/>
      <c r="AC87" s="125"/>
    </row>
    <row r="88" spans="1:29" x14ac:dyDescent="0.3">
      <c r="A88" s="16"/>
      <c r="B88" s="230" t="s">
        <v>77</v>
      </c>
      <c r="C88" s="17" t="str">
        <f t="shared" si="27"/>
        <v/>
      </c>
      <c r="D88" s="17" t="str">
        <f t="shared" si="28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9"/>
        <v/>
      </c>
      <c r="K88" s="15" t="str">
        <f t="shared" si="29"/>
        <v/>
      </c>
      <c r="L88" s="15" t="str">
        <f t="shared" si="29"/>
        <v/>
      </c>
      <c r="M88" s="15" t="str">
        <f t="shared" si="29"/>
        <v/>
      </c>
      <c r="N88" s="15" t="str">
        <f t="shared" si="29"/>
        <v/>
      </c>
      <c r="O88" s="15" t="str">
        <f t="shared" si="29"/>
        <v/>
      </c>
      <c r="P88" s="15" t="str">
        <f t="shared" si="29"/>
        <v/>
      </c>
      <c r="Q88" s="15" t="str">
        <f t="shared" si="29"/>
        <v/>
      </c>
      <c r="R88" s="15"/>
      <c r="S88" s="9"/>
      <c r="Y88" s="125"/>
      <c r="AC88" s="125"/>
    </row>
    <row r="89" spans="1:29" x14ac:dyDescent="0.3">
      <c r="A89" s="16"/>
      <c r="B89" s="230" t="s">
        <v>78</v>
      </c>
      <c r="C89" s="17" t="str">
        <f t="shared" si="27"/>
        <v/>
      </c>
      <c r="D89" s="17" t="str">
        <f t="shared" si="28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9"/>
        <v/>
      </c>
      <c r="K89" s="15" t="str">
        <f t="shared" si="29"/>
        <v/>
      </c>
      <c r="L89" s="15" t="str">
        <f t="shared" si="29"/>
        <v/>
      </c>
      <c r="M89" s="15" t="str">
        <f t="shared" si="29"/>
        <v/>
      </c>
      <c r="N89" s="15" t="str">
        <f t="shared" si="29"/>
        <v/>
      </c>
      <c r="O89" s="15" t="str">
        <f t="shared" si="29"/>
        <v/>
      </c>
      <c r="P89" s="15" t="str">
        <f t="shared" si="29"/>
        <v/>
      </c>
      <c r="Q89" s="15" t="str">
        <f t="shared" si="29"/>
        <v/>
      </c>
      <c r="R89" s="15"/>
      <c r="S89" s="9"/>
      <c r="Y89" s="125"/>
      <c r="AC89" s="125"/>
    </row>
    <row r="90" spans="1:29" x14ac:dyDescent="0.3">
      <c r="A90" s="16"/>
      <c r="B90" s="230" t="s">
        <v>79</v>
      </c>
      <c r="C90" s="17" t="str">
        <f t="shared" si="27"/>
        <v/>
      </c>
      <c r="D90" s="17" t="str">
        <f t="shared" si="28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9"/>
        <v/>
      </c>
      <c r="K90" s="15" t="str">
        <f t="shared" si="29"/>
        <v/>
      </c>
      <c r="L90" s="15" t="str">
        <f t="shared" si="29"/>
        <v/>
      </c>
      <c r="M90" s="15" t="str">
        <f t="shared" si="29"/>
        <v/>
      </c>
      <c r="N90" s="15" t="str">
        <f t="shared" si="29"/>
        <v/>
      </c>
      <c r="O90" s="15" t="str">
        <f t="shared" si="29"/>
        <v/>
      </c>
      <c r="P90" s="15" t="str">
        <f t="shared" si="29"/>
        <v/>
      </c>
      <c r="Q90" s="15" t="str">
        <f t="shared" si="29"/>
        <v/>
      </c>
      <c r="R90" s="15"/>
      <c r="S90" s="9"/>
      <c r="Y90" s="125"/>
      <c r="AC90" s="125"/>
    </row>
    <row r="91" spans="1:29" x14ac:dyDescent="0.3">
      <c r="A91" s="16"/>
      <c r="B91" s="230" t="s">
        <v>80</v>
      </c>
      <c r="C91" s="17" t="str">
        <f t="shared" si="27"/>
        <v/>
      </c>
      <c r="D91" s="17" t="str">
        <f t="shared" si="28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9"/>
        <v/>
      </c>
      <c r="K91" s="15" t="str">
        <f t="shared" si="29"/>
        <v/>
      </c>
      <c r="L91" s="15" t="str">
        <f t="shared" si="29"/>
        <v/>
      </c>
      <c r="M91" s="15" t="str">
        <f t="shared" si="29"/>
        <v/>
      </c>
      <c r="N91" s="15" t="str">
        <f t="shared" si="29"/>
        <v/>
      </c>
      <c r="O91" s="15" t="str">
        <f t="shared" si="29"/>
        <v/>
      </c>
      <c r="P91" s="15" t="str">
        <f t="shared" si="29"/>
        <v/>
      </c>
      <c r="Q91" s="15" t="str">
        <f t="shared" si="29"/>
        <v/>
      </c>
      <c r="R91" s="15">
        <f>SUM(Decsheets!$V$5:$V$13)-(SUM(J85:P91))</f>
        <v>28</v>
      </c>
      <c r="S91" s="9"/>
      <c r="Y91" s="125"/>
      <c r="AC91" s="125"/>
    </row>
    <row r="92" spans="1:29" x14ac:dyDescent="0.3">
      <c r="A92" s="12" t="s">
        <v>140</v>
      </c>
      <c r="B92" s="241"/>
      <c r="C92" s="228" t="s">
        <v>412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141</v>
      </c>
      <c r="Y92" s="125"/>
      <c r="AC92" s="125"/>
    </row>
    <row r="93" spans="1:29" x14ac:dyDescent="0.3">
      <c r="A93" s="16"/>
      <c r="B93" s="230" t="s">
        <v>127</v>
      </c>
      <c r="C93" s="17" t="str">
        <f>IFERROR(IF(A93="","",VLOOKUP($A$92,IF(LEN(A93)=2,U18WB,U18WA),VLOOKUP(LEFT(A93,1),club,6,FALSE),FALSE)),"No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IFERROR(IF(E93=".","",IF(E93&lt;Records!H11,"LR",IF(E93=Records!H11,"=LR","-"))),"???")</f>
        <v/>
      </c>
      <c r="J93" s="15" t="str">
        <f t="shared" ref="J93:Q99" si="30">IF($A93="","",IF(LEFT($A93,1)=J$12,$F93,""))</f>
        <v/>
      </c>
      <c r="K93" s="15" t="str">
        <f t="shared" si="30"/>
        <v/>
      </c>
      <c r="L93" s="15" t="str">
        <f t="shared" si="30"/>
        <v/>
      </c>
      <c r="M93" s="15" t="str">
        <f t="shared" si="30"/>
        <v/>
      </c>
      <c r="N93" s="15" t="str">
        <f t="shared" si="30"/>
        <v/>
      </c>
      <c r="O93" s="15" t="str">
        <f t="shared" si="30"/>
        <v/>
      </c>
      <c r="P93" s="15" t="str">
        <f t="shared" si="30"/>
        <v/>
      </c>
      <c r="Q93" s="15" t="str">
        <f t="shared" si="30"/>
        <v/>
      </c>
      <c r="R93" s="15"/>
      <c r="S93" s="9"/>
      <c r="Y93" s="125"/>
      <c r="AC93" s="125"/>
    </row>
    <row r="94" spans="1:29" x14ac:dyDescent="0.3">
      <c r="A94" s="16"/>
      <c r="B94" s="230" t="s">
        <v>128</v>
      </c>
      <c r="C94" s="17" t="str">
        <f t="shared" ref="C94:C99" si="31">IF(A94="","",VLOOKUP($A$92,IF(LEN(A94)=2,U18WB,U18WA),VLOOKUP(LEFT(A94,1),club,6,FALSE),FALSE))</f>
        <v/>
      </c>
      <c r="D94" s="17" t="str">
        <f t="shared" ref="D94:D99" si="32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J94" s="15" t="str">
        <f t="shared" si="30"/>
        <v/>
      </c>
      <c r="K94" s="15" t="str">
        <f t="shared" si="30"/>
        <v/>
      </c>
      <c r="L94" s="15" t="str">
        <f t="shared" si="30"/>
        <v/>
      </c>
      <c r="M94" s="15" t="str">
        <f t="shared" si="30"/>
        <v/>
      </c>
      <c r="N94" s="15" t="str">
        <f t="shared" si="30"/>
        <v/>
      </c>
      <c r="O94" s="15" t="str">
        <f t="shared" si="30"/>
        <v/>
      </c>
      <c r="P94" s="15" t="str">
        <f t="shared" si="30"/>
        <v/>
      </c>
      <c r="Q94" s="15" t="str">
        <f t="shared" si="30"/>
        <v/>
      </c>
      <c r="R94" s="15"/>
      <c r="S94" s="9"/>
      <c r="Y94" s="125"/>
      <c r="AC94" s="125"/>
    </row>
    <row r="95" spans="1:29" x14ac:dyDescent="0.3">
      <c r="A95" s="16"/>
      <c r="B95" s="230" t="s">
        <v>129</v>
      </c>
      <c r="C95" s="17" t="str">
        <f t="shared" si="31"/>
        <v/>
      </c>
      <c r="D95" s="17" t="str">
        <f t="shared" si="32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30"/>
        <v/>
      </c>
      <c r="K95" s="15" t="str">
        <f t="shared" si="30"/>
        <v/>
      </c>
      <c r="L95" s="15" t="str">
        <f t="shared" si="30"/>
        <v/>
      </c>
      <c r="M95" s="15" t="str">
        <f t="shared" si="30"/>
        <v/>
      </c>
      <c r="N95" s="15" t="str">
        <f t="shared" si="30"/>
        <v/>
      </c>
      <c r="O95" s="15" t="str">
        <f t="shared" si="30"/>
        <v/>
      </c>
      <c r="P95" s="15" t="str">
        <f t="shared" si="30"/>
        <v/>
      </c>
      <c r="Q95" s="15" t="str">
        <f t="shared" si="30"/>
        <v/>
      </c>
      <c r="R95" s="15"/>
      <c r="S95" s="9"/>
      <c r="Y95" s="125"/>
      <c r="AC95" s="125"/>
    </row>
    <row r="96" spans="1:29" x14ac:dyDescent="0.3">
      <c r="A96" s="16"/>
      <c r="B96" s="230" t="s">
        <v>77</v>
      </c>
      <c r="C96" s="17" t="str">
        <f t="shared" si="31"/>
        <v/>
      </c>
      <c r="D96" s="17" t="str">
        <f t="shared" si="32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30"/>
        <v/>
      </c>
      <c r="K96" s="15" t="str">
        <f t="shared" si="30"/>
        <v/>
      </c>
      <c r="L96" s="15" t="str">
        <f t="shared" si="30"/>
        <v/>
      </c>
      <c r="M96" s="15" t="str">
        <f t="shared" si="30"/>
        <v/>
      </c>
      <c r="N96" s="15" t="str">
        <f t="shared" si="30"/>
        <v/>
      </c>
      <c r="O96" s="15" t="str">
        <f t="shared" si="30"/>
        <v/>
      </c>
      <c r="P96" s="15" t="str">
        <f t="shared" si="30"/>
        <v/>
      </c>
      <c r="Q96" s="15" t="str">
        <f t="shared" si="30"/>
        <v/>
      </c>
      <c r="R96" s="15"/>
      <c r="S96" s="9"/>
      <c r="Y96" s="125"/>
      <c r="AC96" s="125"/>
    </row>
    <row r="97" spans="1:29" x14ac:dyDescent="0.3">
      <c r="A97" s="16"/>
      <c r="B97" s="230" t="s">
        <v>78</v>
      </c>
      <c r="C97" s="17" t="str">
        <f t="shared" si="31"/>
        <v/>
      </c>
      <c r="D97" s="17" t="str">
        <f t="shared" si="32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30"/>
        <v/>
      </c>
      <c r="K97" s="15" t="str">
        <f t="shared" si="30"/>
        <v/>
      </c>
      <c r="L97" s="15" t="str">
        <f t="shared" si="30"/>
        <v/>
      </c>
      <c r="M97" s="15" t="str">
        <f t="shared" si="30"/>
        <v/>
      </c>
      <c r="N97" s="15" t="str">
        <f t="shared" si="30"/>
        <v/>
      </c>
      <c r="O97" s="15" t="str">
        <f t="shared" si="30"/>
        <v/>
      </c>
      <c r="P97" s="15" t="str">
        <f t="shared" si="30"/>
        <v/>
      </c>
      <c r="Q97" s="15" t="str">
        <f t="shared" si="30"/>
        <v/>
      </c>
      <c r="R97" s="15"/>
      <c r="S97" s="9"/>
      <c r="Y97" s="125"/>
      <c r="AC97" s="125"/>
    </row>
    <row r="98" spans="1:29" x14ac:dyDescent="0.3">
      <c r="A98" s="16"/>
      <c r="B98" s="230" t="s">
        <v>79</v>
      </c>
      <c r="C98" s="17" t="str">
        <f t="shared" si="31"/>
        <v/>
      </c>
      <c r="D98" s="17" t="str">
        <f t="shared" si="32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30"/>
        <v/>
      </c>
      <c r="K98" s="15" t="str">
        <f t="shared" si="30"/>
        <v/>
      </c>
      <c r="L98" s="15" t="str">
        <f t="shared" si="30"/>
        <v/>
      </c>
      <c r="M98" s="15" t="str">
        <f t="shared" si="30"/>
        <v/>
      </c>
      <c r="N98" s="15" t="str">
        <f t="shared" si="30"/>
        <v/>
      </c>
      <c r="O98" s="15" t="str">
        <f t="shared" si="30"/>
        <v/>
      </c>
      <c r="P98" s="15" t="str">
        <f t="shared" si="30"/>
        <v/>
      </c>
      <c r="Q98" s="15" t="str">
        <f t="shared" si="30"/>
        <v/>
      </c>
      <c r="R98" s="15"/>
      <c r="S98" s="9"/>
      <c r="Y98" s="125"/>
      <c r="AC98" s="125"/>
    </row>
    <row r="99" spans="1:29" x14ac:dyDescent="0.3">
      <c r="A99" s="16"/>
      <c r="B99" s="230" t="s">
        <v>80</v>
      </c>
      <c r="C99" s="17" t="str">
        <f t="shared" si="31"/>
        <v/>
      </c>
      <c r="D99" s="17" t="str">
        <f t="shared" si="32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30"/>
        <v/>
      </c>
      <c r="K99" s="15" t="str">
        <f t="shared" si="30"/>
        <v/>
      </c>
      <c r="L99" s="15" t="str">
        <f t="shared" si="30"/>
        <v/>
      </c>
      <c r="M99" s="15" t="str">
        <f t="shared" si="30"/>
        <v/>
      </c>
      <c r="N99" s="15" t="str">
        <f t="shared" si="30"/>
        <v/>
      </c>
      <c r="O99" s="15" t="str">
        <f t="shared" si="30"/>
        <v/>
      </c>
      <c r="P99" s="15" t="str">
        <f t="shared" si="30"/>
        <v/>
      </c>
      <c r="Q99" s="15" t="str">
        <f t="shared" si="30"/>
        <v/>
      </c>
      <c r="R99" s="15">
        <f>SUM(Decsheets!$V$5:$V$13)-(SUM(J93:P99))</f>
        <v>28</v>
      </c>
      <c r="S99" s="9"/>
      <c r="Y99" s="125"/>
      <c r="AC99" s="125"/>
    </row>
    <row r="100" spans="1:29" x14ac:dyDescent="0.3">
      <c r="A100" s="12" t="s">
        <v>140</v>
      </c>
      <c r="B100" s="241"/>
      <c r="C100" s="228" t="s">
        <v>413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142</v>
      </c>
      <c r="Y100" s="125"/>
      <c r="AC100" s="125"/>
    </row>
    <row r="101" spans="1:29" x14ac:dyDescent="0.3">
      <c r="A101" s="16"/>
      <c r="B101" s="230" t="s">
        <v>127</v>
      </c>
      <c r="C101" s="17" t="str">
        <f t="shared" ref="C101:C107" si="33">IF(A101="","",VLOOKUP($A$100,IF(LEN(A101)=2,U18WB,U18WA),VLOOKUP(LEFT(A101,1),club,6,FALSE),FALSE))</f>
        <v/>
      </c>
      <c r="D101" s="17" t="str">
        <f t="shared" ref="D101:D107" si="34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IFERROR(IF(E101=".","",IF(E101&lt;Records!H11,"LR",IF(E101=Records!H11,"=LR","-"))),"???")</f>
        <v/>
      </c>
      <c r="J101" s="15" t="str">
        <f t="shared" ref="J101:Q107" si="35">IF($A101="","",IF(LEFT($A101,1)=J$12,$F101,""))</f>
        <v/>
      </c>
      <c r="K101" s="15" t="str">
        <f t="shared" si="35"/>
        <v/>
      </c>
      <c r="L101" s="15" t="str">
        <f t="shared" si="35"/>
        <v/>
      </c>
      <c r="M101" s="15" t="str">
        <f t="shared" si="35"/>
        <v/>
      </c>
      <c r="N101" s="15" t="str">
        <f t="shared" si="35"/>
        <v/>
      </c>
      <c r="O101" s="15" t="str">
        <f t="shared" si="35"/>
        <v/>
      </c>
      <c r="P101" s="15" t="str">
        <f t="shared" si="35"/>
        <v/>
      </c>
      <c r="Q101" s="15" t="str">
        <f t="shared" si="35"/>
        <v/>
      </c>
      <c r="R101" s="15"/>
      <c r="S101" s="9"/>
      <c r="Y101" s="125"/>
      <c r="AC101" s="125"/>
    </row>
    <row r="102" spans="1:29" x14ac:dyDescent="0.3">
      <c r="A102" s="16"/>
      <c r="B102" s="230" t="s">
        <v>128</v>
      </c>
      <c r="C102" s="17" t="str">
        <f t="shared" si="33"/>
        <v/>
      </c>
      <c r="D102" s="17" t="str">
        <f t="shared" si="34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5"/>
        <v/>
      </c>
      <c r="K102" s="15" t="str">
        <f t="shared" si="35"/>
        <v/>
      </c>
      <c r="L102" s="15" t="str">
        <f t="shared" si="35"/>
        <v/>
      </c>
      <c r="M102" s="15" t="str">
        <f t="shared" si="35"/>
        <v/>
      </c>
      <c r="N102" s="15" t="str">
        <f t="shared" si="35"/>
        <v/>
      </c>
      <c r="O102" s="15" t="str">
        <f t="shared" si="35"/>
        <v/>
      </c>
      <c r="P102" s="15" t="str">
        <f t="shared" si="35"/>
        <v/>
      </c>
      <c r="Q102" s="15" t="str">
        <f t="shared" si="35"/>
        <v/>
      </c>
      <c r="R102" s="15"/>
      <c r="S102" s="9"/>
      <c r="Y102" s="125"/>
      <c r="AC102" s="125"/>
    </row>
    <row r="103" spans="1:29" x14ac:dyDescent="0.3">
      <c r="A103" s="16"/>
      <c r="B103" s="230" t="s">
        <v>129</v>
      </c>
      <c r="C103" s="17" t="str">
        <f t="shared" si="33"/>
        <v/>
      </c>
      <c r="D103" s="17" t="str">
        <f t="shared" si="34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5"/>
        <v/>
      </c>
      <c r="K103" s="15" t="str">
        <f t="shared" si="35"/>
        <v/>
      </c>
      <c r="L103" s="15" t="str">
        <f t="shared" si="35"/>
        <v/>
      </c>
      <c r="M103" s="15" t="str">
        <f t="shared" si="35"/>
        <v/>
      </c>
      <c r="N103" s="15" t="str">
        <f t="shared" si="35"/>
        <v/>
      </c>
      <c r="O103" s="15" t="str">
        <f t="shared" si="35"/>
        <v/>
      </c>
      <c r="P103" s="15" t="str">
        <f t="shared" si="35"/>
        <v/>
      </c>
      <c r="Q103" s="15" t="str">
        <f t="shared" si="35"/>
        <v/>
      </c>
      <c r="R103" s="15"/>
      <c r="S103" s="9"/>
      <c r="Y103" s="125"/>
      <c r="AC103" s="125"/>
    </row>
    <row r="104" spans="1:29" x14ac:dyDescent="0.3">
      <c r="A104" s="16"/>
      <c r="B104" s="230" t="s">
        <v>77</v>
      </c>
      <c r="C104" s="17" t="str">
        <f t="shared" si="33"/>
        <v/>
      </c>
      <c r="D104" s="17" t="str">
        <f t="shared" si="34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5"/>
        <v/>
      </c>
      <c r="K104" s="15" t="str">
        <f t="shared" si="35"/>
        <v/>
      </c>
      <c r="L104" s="15" t="str">
        <f t="shared" si="35"/>
        <v/>
      </c>
      <c r="M104" s="15" t="str">
        <f t="shared" si="35"/>
        <v/>
      </c>
      <c r="N104" s="15" t="str">
        <f t="shared" si="35"/>
        <v/>
      </c>
      <c r="O104" s="15" t="str">
        <f t="shared" si="35"/>
        <v/>
      </c>
      <c r="P104" s="15" t="str">
        <f t="shared" si="35"/>
        <v/>
      </c>
      <c r="Q104" s="15" t="str">
        <f t="shared" si="35"/>
        <v/>
      </c>
      <c r="R104" s="15"/>
      <c r="S104" s="9"/>
      <c r="Y104" s="125"/>
      <c r="AC104" s="125"/>
    </row>
    <row r="105" spans="1:29" x14ac:dyDescent="0.3">
      <c r="A105" s="16"/>
      <c r="B105" s="230" t="s">
        <v>78</v>
      </c>
      <c r="C105" s="17" t="str">
        <f t="shared" si="33"/>
        <v/>
      </c>
      <c r="D105" s="17" t="str">
        <f t="shared" si="34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5"/>
        <v/>
      </c>
      <c r="K105" s="15" t="str">
        <f t="shared" si="35"/>
        <v/>
      </c>
      <c r="L105" s="15" t="str">
        <f t="shared" si="35"/>
        <v/>
      </c>
      <c r="M105" s="15" t="str">
        <f t="shared" si="35"/>
        <v/>
      </c>
      <c r="N105" s="15" t="str">
        <f t="shared" si="35"/>
        <v/>
      </c>
      <c r="O105" s="15" t="str">
        <f t="shared" si="35"/>
        <v/>
      </c>
      <c r="P105" s="15" t="str">
        <f t="shared" si="35"/>
        <v/>
      </c>
      <c r="Q105" s="15" t="str">
        <f t="shared" si="35"/>
        <v/>
      </c>
      <c r="R105" s="15"/>
      <c r="S105" s="9"/>
      <c r="Y105" s="125"/>
      <c r="AC105" s="125"/>
    </row>
    <row r="106" spans="1:29" x14ac:dyDescent="0.3">
      <c r="A106" s="16"/>
      <c r="B106" s="230" t="s">
        <v>79</v>
      </c>
      <c r="C106" s="17" t="str">
        <f t="shared" si="33"/>
        <v/>
      </c>
      <c r="D106" s="17" t="str">
        <f t="shared" si="34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5"/>
        <v/>
      </c>
      <c r="K106" s="15" t="str">
        <f t="shared" si="35"/>
        <v/>
      </c>
      <c r="L106" s="15" t="str">
        <f t="shared" si="35"/>
        <v/>
      </c>
      <c r="M106" s="15" t="str">
        <f t="shared" si="35"/>
        <v/>
      </c>
      <c r="N106" s="15" t="str">
        <f t="shared" si="35"/>
        <v/>
      </c>
      <c r="O106" s="15" t="str">
        <f t="shared" si="35"/>
        <v/>
      </c>
      <c r="P106" s="15" t="str">
        <f t="shared" si="35"/>
        <v/>
      </c>
      <c r="Q106" s="15" t="str">
        <f t="shared" si="35"/>
        <v/>
      </c>
      <c r="R106" s="15"/>
      <c r="S106" s="9"/>
      <c r="Y106" s="125"/>
      <c r="AC106" s="125"/>
    </row>
    <row r="107" spans="1:29" x14ac:dyDescent="0.3">
      <c r="A107" s="16"/>
      <c r="B107" s="230" t="s">
        <v>80</v>
      </c>
      <c r="C107" s="17" t="str">
        <f t="shared" si="33"/>
        <v/>
      </c>
      <c r="D107" s="17" t="str">
        <f t="shared" si="34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5"/>
        <v/>
      </c>
      <c r="K107" s="15" t="str">
        <f t="shared" si="35"/>
        <v/>
      </c>
      <c r="L107" s="15" t="str">
        <f t="shared" si="35"/>
        <v/>
      </c>
      <c r="M107" s="15" t="str">
        <f t="shared" si="35"/>
        <v/>
      </c>
      <c r="N107" s="15" t="str">
        <f t="shared" si="35"/>
        <v/>
      </c>
      <c r="O107" s="15" t="str">
        <f t="shared" si="35"/>
        <v/>
      </c>
      <c r="P107" s="15" t="str">
        <f t="shared" si="35"/>
        <v/>
      </c>
      <c r="Q107" s="15" t="str">
        <f t="shared" si="35"/>
        <v/>
      </c>
      <c r="R107" s="15">
        <f>SUM(Decsheets!$V$5:$V$13)-(SUM(J101:P107))</f>
        <v>28</v>
      </c>
      <c r="S107" s="9"/>
      <c r="Y107" s="125"/>
      <c r="AC107" s="125"/>
    </row>
    <row r="108" spans="1:29" x14ac:dyDescent="0.3">
      <c r="A108" s="12" t="s">
        <v>382</v>
      </c>
      <c r="B108" s="241"/>
      <c r="C108" s="228" t="s">
        <v>410</v>
      </c>
      <c r="D108" s="303" t="s">
        <v>426</v>
      </c>
      <c r="E108" s="229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395</v>
      </c>
      <c r="Y108" s="125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IFERROR(IF(A109="","",VLOOKUP($A$108,IF(LEN(A109)=2,U18WB,U18WA),VLOOKUP(LEFT(A109,1),club,6,FALSE),FALSE)),"No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IFERROR(IF(E109=".","",IF(E109&lt;Records!H15,"LR",IF(E109=Records!H15,"=LR","-"))),"???")</f>
        <v/>
      </c>
      <c r="J109" s="15" t="str">
        <f t="shared" ref="J109:Q115" si="36">IF($A109="","",IF(LEFT($A109,1)=J$12,$F109,""))</f>
        <v/>
      </c>
      <c r="K109" s="15" t="str">
        <f t="shared" si="36"/>
        <v/>
      </c>
      <c r="L109" s="15" t="str">
        <f t="shared" si="36"/>
        <v/>
      </c>
      <c r="M109" s="15" t="str">
        <f t="shared" si="36"/>
        <v/>
      </c>
      <c r="N109" s="15" t="str">
        <f t="shared" si="36"/>
        <v/>
      </c>
      <c r="O109" s="15" t="str">
        <f t="shared" si="36"/>
        <v/>
      </c>
      <c r="P109" s="15" t="str">
        <f t="shared" si="36"/>
        <v/>
      </c>
      <c r="Q109" s="15" t="str">
        <f t="shared" si="36"/>
        <v/>
      </c>
      <c r="R109" s="15"/>
      <c r="S109" s="9"/>
      <c r="Y109" s="125"/>
      <c r="AC109" s="125"/>
    </row>
    <row r="110" spans="1:29" x14ac:dyDescent="0.3">
      <c r="A110" s="16"/>
      <c r="B110" s="230" t="s">
        <v>128</v>
      </c>
      <c r="C110" s="17" t="str">
        <f t="shared" ref="C110:C115" si="37">IF(A110="","",VLOOKUP($A$108,IF(LEN(A110)=2,U18WB,U18WA),VLOOKUP(LEFT(A110,1),club,6,FALSE),FALSE))</f>
        <v/>
      </c>
      <c r="D110" s="17" t="str">
        <f t="shared" ref="D110:D115" si="38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36"/>
        <v/>
      </c>
      <c r="K110" s="15" t="str">
        <f t="shared" si="36"/>
        <v/>
      </c>
      <c r="L110" s="15" t="str">
        <f t="shared" si="36"/>
        <v/>
      </c>
      <c r="M110" s="15" t="str">
        <f t="shared" si="36"/>
        <v/>
      </c>
      <c r="N110" s="15" t="str">
        <f t="shared" si="36"/>
        <v/>
      </c>
      <c r="O110" s="15" t="str">
        <f t="shared" si="36"/>
        <v/>
      </c>
      <c r="P110" s="15" t="str">
        <f t="shared" si="36"/>
        <v/>
      </c>
      <c r="Q110" s="15" t="str">
        <f t="shared" si="36"/>
        <v/>
      </c>
      <c r="R110" s="15"/>
      <c r="S110" s="9"/>
      <c r="Y110" s="125"/>
      <c r="AC110" s="125"/>
    </row>
    <row r="111" spans="1:29" x14ac:dyDescent="0.3">
      <c r="A111" s="16"/>
      <c r="B111" s="230" t="s">
        <v>129</v>
      </c>
      <c r="C111" s="17" t="str">
        <f t="shared" si="37"/>
        <v/>
      </c>
      <c r="D111" s="17" t="str">
        <f t="shared" si="38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36"/>
        <v/>
      </c>
      <c r="K111" s="15" t="str">
        <f t="shared" si="36"/>
        <v/>
      </c>
      <c r="L111" s="15" t="str">
        <f t="shared" si="36"/>
        <v/>
      </c>
      <c r="M111" s="15" t="str">
        <f t="shared" si="36"/>
        <v/>
      </c>
      <c r="N111" s="15" t="str">
        <f t="shared" si="36"/>
        <v/>
      </c>
      <c r="O111" s="15" t="str">
        <f t="shared" si="36"/>
        <v/>
      </c>
      <c r="P111" s="15" t="str">
        <f t="shared" si="36"/>
        <v/>
      </c>
      <c r="Q111" s="15" t="str">
        <f t="shared" si="36"/>
        <v/>
      </c>
      <c r="R111" s="15"/>
      <c r="S111" s="9"/>
      <c r="Y111" s="125"/>
      <c r="AC111" s="125"/>
    </row>
    <row r="112" spans="1:29" x14ac:dyDescent="0.3">
      <c r="A112" s="16"/>
      <c r="B112" s="230" t="s">
        <v>77</v>
      </c>
      <c r="C112" s="17" t="str">
        <f t="shared" si="37"/>
        <v/>
      </c>
      <c r="D112" s="17" t="str">
        <f t="shared" si="38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36"/>
        <v/>
      </c>
      <c r="K112" s="15" t="str">
        <f t="shared" si="36"/>
        <v/>
      </c>
      <c r="L112" s="15" t="str">
        <f t="shared" si="36"/>
        <v/>
      </c>
      <c r="M112" s="15" t="str">
        <f t="shared" si="36"/>
        <v/>
      </c>
      <c r="N112" s="15" t="str">
        <f t="shared" si="36"/>
        <v/>
      </c>
      <c r="O112" s="15" t="str">
        <f t="shared" si="36"/>
        <v/>
      </c>
      <c r="P112" s="15" t="str">
        <f t="shared" si="36"/>
        <v/>
      </c>
      <c r="Q112" s="15" t="str">
        <f t="shared" si="36"/>
        <v/>
      </c>
      <c r="R112" s="15"/>
      <c r="S112" s="9"/>
      <c r="Y112" s="125"/>
      <c r="AC112" s="125"/>
    </row>
    <row r="113" spans="1:29" x14ac:dyDescent="0.3">
      <c r="A113" s="16"/>
      <c r="B113" s="230" t="s">
        <v>78</v>
      </c>
      <c r="C113" s="17" t="str">
        <f t="shared" si="37"/>
        <v/>
      </c>
      <c r="D113" s="17" t="str">
        <f t="shared" si="38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36"/>
        <v/>
      </c>
      <c r="K113" s="15" t="str">
        <f t="shared" si="36"/>
        <v/>
      </c>
      <c r="L113" s="15" t="str">
        <f t="shared" si="36"/>
        <v/>
      </c>
      <c r="M113" s="15" t="str">
        <f t="shared" si="36"/>
        <v/>
      </c>
      <c r="N113" s="15" t="str">
        <f t="shared" si="36"/>
        <v/>
      </c>
      <c r="O113" s="15" t="str">
        <f t="shared" si="36"/>
        <v/>
      </c>
      <c r="P113" s="15" t="str">
        <f t="shared" si="36"/>
        <v/>
      </c>
      <c r="Q113" s="15" t="str">
        <f t="shared" si="36"/>
        <v/>
      </c>
      <c r="R113" s="15"/>
      <c r="S113" s="9"/>
      <c r="Y113" s="125"/>
      <c r="AC113" s="125"/>
    </row>
    <row r="114" spans="1:29" x14ac:dyDescent="0.3">
      <c r="A114" s="16"/>
      <c r="B114" s="230" t="s">
        <v>79</v>
      </c>
      <c r="C114" s="17" t="str">
        <f t="shared" si="37"/>
        <v/>
      </c>
      <c r="D114" s="17" t="str">
        <f t="shared" si="38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36"/>
        <v/>
      </c>
      <c r="K114" s="15" t="str">
        <f t="shared" si="36"/>
        <v/>
      </c>
      <c r="L114" s="15" t="str">
        <f t="shared" si="36"/>
        <v/>
      </c>
      <c r="M114" s="15" t="str">
        <f t="shared" si="36"/>
        <v/>
      </c>
      <c r="N114" s="15" t="str">
        <f t="shared" si="36"/>
        <v/>
      </c>
      <c r="O114" s="15" t="str">
        <f t="shared" si="36"/>
        <v/>
      </c>
      <c r="P114" s="15" t="str">
        <f t="shared" si="36"/>
        <v/>
      </c>
      <c r="Q114" s="15" t="str">
        <f t="shared" si="36"/>
        <v/>
      </c>
      <c r="R114" s="15"/>
      <c r="S114" s="9"/>
      <c r="Y114" s="125"/>
      <c r="AC114" s="125"/>
    </row>
    <row r="115" spans="1:29" x14ac:dyDescent="0.3">
      <c r="A115" s="16"/>
      <c r="B115" s="230" t="s">
        <v>80</v>
      </c>
      <c r="C115" s="17" t="str">
        <f t="shared" si="37"/>
        <v/>
      </c>
      <c r="D115" s="17" t="str">
        <f t="shared" si="38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36"/>
        <v/>
      </c>
      <c r="K115" s="15" t="str">
        <f t="shared" si="36"/>
        <v/>
      </c>
      <c r="L115" s="15" t="str">
        <f t="shared" si="36"/>
        <v/>
      </c>
      <c r="M115" s="15" t="str">
        <f t="shared" si="36"/>
        <v/>
      </c>
      <c r="N115" s="15" t="str">
        <f t="shared" si="36"/>
        <v/>
      </c>
      <c r="O115" s="15" t="str">
        <f t="shared" si="36"/>
        <v/>
      </c>
      <c r="P115" s="15" t="str">
        <f t="shared" si="36"/>
        <v/>
      </c>
      <c r="Q115" s="15" t="str">
        <f t="shared" si="36"/>
        <v/>
      </c>
      <c r="R115" s="15">
        <f>SUM(Decsheets!$V$5:$V$13)-(SUM(J109:P115))</f>
        <v>28</v>
      </c>
      <c r="S115" s="9"/>
      <c r="Y115" s="125"/>
      <c r="AC115" s="125"/>
    </row>
    <row r="116" spans="1:29" x14ac:dyDescent="0.3">
      <c r="A116" s="12" t="s">
        <v>382</v>
      </c>
      <c r="B116" s="241"/>
      <c r="C116" s="228" t="s">
        <v>411</v>
      </c>
      <c r="D116" s="303" t="s">
        <v>426</v>
      </c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396</v>
      </c>
      <c r="Y116" s="125"/>
      <c r="AC116" s="125"/>
    </row>
    <row r="117" spans="1:29" x14ac:dyDescent="0.3">
      <c r="A117" s="16"/>
      <c r="B117" s="230" t="s">
        <v>127</v>
      </c>
      <c r="C117" s="17" t="str">
        <f t="shared" ref="C117:C123" si="39">IF(A117="","",VLOOKUP($A$116,IF(LEN(A117)=2,U18WB,U18WA),VLOOKUP(LEFT(A117,1),club,6,FALSE),FALSE))</f>
        <v/>
      </c>
      <c r="D117" s="17" t="str">
        <f t="shared" ref="D117:D123" si="40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IFERROR(IF(E117=".","",IF(E117&lt;Records!H15,"LR",IF(E117=Records!H15,"=LR","-"))),"???")</f>
        <v/>
      </c>
      <c r="J117" s="15" t="str">
        <f t="shared" ref="J117:Q123" si="41">IF($A117="","",IF(LEFT($A117,1)=J$12,$F117,""))</f>
        <v/>
      </c>
      <c r="K117" s="15" t="str">
        <f t="shared" si="41"/>
        <v/>
      </c>
      <c r="L117" s="15" t="str">
        <f t="shared" si="41"/>
        <v/>
      </c>
      <c r="M117" s="15" t="str">
        <f t="shared" si="41"/>
        <v/>
      </c>
      <c r="N117" s="15" t="str">
        <f t="shared" si="41"/>
        <v/>
      </c>
      <c r="O117" s="15" t="str">
        <f t="shared" si="41"/>
        <v/>
      </c>
      <c r="P117" s="15" t="str">
        <f t="shared" si="41"/>
        <v/>
      </c>
      <c r="Q117" s="15" t="str">
        <f t="shared" si="41"/>
        <v/>
      </c>
      <c r="R117" s="15"/>
      <c r="S117" s="9"/>
      <c r="Y117" s="125"/>
      <c r="AC117" s="125"/>
    </row>
    <row r="118" spans="1:29" x14ac:dyDescent="0.3">
      <c r="A118" s="16"/>
      <c r="B118" s="230" t="s">
        <v>128</v>
      </c>
      <c r="C118" s="17" t="str">
        <f t="shared" si="39"/>
        <v/>
      </c>
      <c r="D118" s="17" t="str">
        <f t="shared" si="40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41"/>
        <v/>
      </c>
      <c r="K118" s="15" t="str">
        <f t="shared" si="41"/>
        <v/>
      </c>
      <c r="L118" s="15" t="str">
        <f t="shared" si="41"/>
        <v/>
      </c>
      <c r="M118" s="15" t="str">
        <f t="shared" si="41"/>
        <v/>
      </c>
      <c r="N118" s="15" t="str">
        <f t="shared" si="41"/>
        <v/>
      </c>
      <c r="O118" s="15" t="str">
        <f t="shared" si="41"/>
        <v/>
      </c>
      <c r="P118" s="15" t="str">
        <f t="shared" si="41"/>
        <v/>
      </c>
      <c r="Q118" s="15" t="str">
        <f t="shared" si="41"/>
        <v/>
      </c>
      <c r="R118" s="15"/>
      <c r="S118" s="9"/>
      <c r="Y118" s="125"/>
      <c r="AC118" s="125"/>
    </row>
    <row r="119" spans="1:29" x14ac:dyDescent="0.3">
      <c r="A119" s="16"/>
      <c r="B119" s="230" t="s">
        <v>129</v>
      </c>
      <c r="C119" s="17" t="str">
        <f t="shared" si="39"/>
        <v/>
      </c>
      <c r="D119" s="17" t="str">
        <f t="shared" si="40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41"/>
        <v/>
      </c>
      <c r="K119" s="15" t="str">
        <f t="shared" si="41"/>
        <v/>
      </c>
      <c r="L119" s="15" t="str">
        <f t="shared" si="41"/>
        <v/>
      </c>
      <c r="M119" s="15" t="str">
        <f t="shared" si="41"/>
        <v/>
      </c>
      <c r="N119" s="15" t="str">
        <f t="shared" si="41"/>
        <v/>
      </c>
      <c r="O119" s="15" t="str">
        <f t="shared" si="41"/>
        <v/>
      </c>
      <c r="P119" s="15" t="str">
        <f t="shared" si="41"/>
        <v/>
      </c>
      <c r="Q119" s="15" t="str">
        <f t="shared" si="41"/>
        <v/>
      </c>
      <c r="R119" s="15"/>
      <c r="S119" s="9"/>
      <c r="Y119" s="125"/>
      <c r="AC119" s="125"/>
    </row>
    <row r="120" spans="1:29" x14ac:dyDescent="0.3">
      <c r="A120" s="16"/>
      <c r="B120" s="230" t="s">
        <v>77</v>
      </c>
      <c r="C120" s="17" t="str">
        <f t="shared" si="39"/>
        <v/>
      </c>
      <c r="D120" s="17" t="str">
        <f t="shared" si="40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41"/>
        <v/>
      </c>
      <c r="K120" s="15" t="str">
        <f t="shared" si="41"/>
        <v/>
      </c>
      <c r="L120" s="15" t="str">
        <f t="shared" si="41"/>
        <v/>
      </c>
      <c r="M120" s="15" t="str">
        <f t="shared" si="41"/>
        <v/>
      </c>
      <c r="N120" s="15" t="str">
        <f t="shared" si="41"/>
        <v/>
      </c>
      <c r="O120" s="15" t="str">
        <f t="shared" si="41"/>
        <v/>
      </c>
      <c r="P120" s="15" t="str">
        <f t="shared" si="41"/>
        <v/>
      </c>
      <c r="Q120" s="15" t="str">
        <f t="shared" si="41"/>
        <v/>
      </c>
      <c r="R120" s="15"/>
      <c r="S120" s="9"/>
      <c r="Y120" s="125"/>
      <c r="AC120" s="125"/>
    </row>
    <row r="121" spans="1:29" x14ac:dyDescent="0.3">
      <c r="A121" s="16"/>
      <c r="B121" s="230" t="s">
        <v>78</v>
      </c>
      <c r="C121" s="17" t="str">
        <f t="shared" si="39"/>
        <v/>
      </c>
      <c r="D121" s="17" t="str">
        <f t="shared" si="40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41"/>
        <v/>
      </c>
      <c r="K121" s="15" t="str">
        <f t="shared" si="41"/>
        <v/>
      </c>
      <c r="L121" s="15" t="str">
        <f t="shared" si="41"/>
        <v/>
      </c>
      <c r="M121" s="15" t="str">
        <f t="shared" si="41"/>
        <v/>
      </c>
      <c r="N121" s="15" t="str">
        <f t="shared" si="41"/>
        <v/>
      </c>
      <c r="O121" s="15" t="str">
        <f t="shared" si="41"/>
        <v/>
      </c>
      <c r="P121" s="15" t="str">
        <f t="shared" si="41"/>
        <v/>
      </c>
      <c r="Q121" s="15" t="str">
        <f t="shared" si="41"/>
        <v/>
      </c>
      <c r="R121" s="15"/>
      <c r="S121" s="9"/>
      <c r="Y121" s="125"/>
      <c r="AC121" s="125"/>
    </row>
    <row r="122" spans="1:29" x14ac:dyDescent="0.3">
      <c r="A122" s="16"/>
      <c r="B122" s="230" t="s">
        <v>79</v>
      </c>
      <c r="C122" s="17" t="str">
        <f t="shared" si="39"/>
        <v/>
      </c>
      <c r="D122" s="17" t="str">
        <f t="shared" si="40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41"/>
        <v/>
      </c>
      <c r="K122" s="15" t="str">
        <f t="shared" si="41"/>
        <v/>
      </c>
      <c r="L122" s="15" t="str">
        <f t="shared" si="41"/>
        <v/>
      </c>
      <c r="M122" s="15" t="str">
        <f t="shared" si="41"/>
        <v/>
      </c>
      <c r="N122" s="15" t="str">
        <f t="shared" si="41"/>
        <v/>
      </c>
      <c r="O122" s="15" t="str">
        <f t="shared" si="41"/>
        <v/>
      </c>
      <c r="P122" s="15" t="str">
        <f t="shared" si="41"/>
        <v/>
      </c>
      <c r="Q122" s="15" t="str">
        <f t="shared" si="41"/>
        <v/>
      </c>
      <c r="R122" s="15"/>
      <c r="S122" s="9"/>
      <c r="Y122" s="125"/>
      <c r="AC122" s="125"/>
    </row>
    <row r="123" spans="1:29" x14ac:dyDescent="0.3">
      <c r="A123" s="16"/>
      <c r="B123" s="230" t="s">
        <v>80</v>
      </c>
      <c r="C123" s="17" t="str">
        <f t="shared" si="39"/>
        <v/>
      </c>
      <c r="D123" s="17" t="str">
        <f t="shared" si="40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41"/>
        <v/>
      </c>
      <c r="K123" s="15" t="str">
        <f t="shared" si="41"/>
        <v/>
      </c>
      <c r="L123" s="15" t="str">
        <f t="shared" si="41"/>
        <v/>
      </c>
      <c r="M123" s="15" t="str">
        <f t="shared" si="41"/>
        <v/>
      </c>
      <c r="N123" s="15" t="str">
        <f t="shared" si="41"/>
        <v/>
      </c>
      <c r="O123" s="15" t="str">
        <f t="shared" si="41"/>
        <v/>
      </c>
      <c r="P123" s="15" t="str">
        <f t="shared" si="41"/>
        <v/>
      </c>
      <c r="Q123" s="15" t="str">
        <f t="shared" si="41"/>
        <v/>
      </c>
      <c r="R123" s="15">
        <f>SUM(Decsheets!$V$5:$V$13)-(SUM(J117:P123))</f>
        <v>28</v>
      </c>
      <c r="S123" s="9"/>
      <c r="Y123" s="125"/>
      <c r="AC123" s="125"/>
    </row>
    <row r="124" spans="1:29" x14ac:dyDescent="0.3">
      <c r="A124" s="23" t="s">
        <v>125</v>
      </c>
      <c r="B124" s="241"/>
      <c r="C124" s="20" t="s">
        <v>359</v>
      </c>
      <c r="D124" s="19"/>
      <c r="E124" s="8" t="s">
        <v>87</v>
      </c>
      <c r="F124" s="301"/>
      <c r="G124" s="9"/>
      <c r="H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Y124" s="125"/>
      <c r="AC124" s="125"/>
    </row>
    <row r="125" spans="1:29" x14ac:dyDescent="0.3">
      <c r="A125" s="16"/>
      <c r="B125" s="230" t="s">
        <v>127</v>
      </c>
      <c r="C125" s="17" t="str">
        <f>IFERROR(IF(A125="","",VLOOKUP($A$124,IF(LEN(A125)=2,U18WB,U18WA),VLOOKUP(LEFT(A125,1),club,6,FALSE),FALSE)),"No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IFERROR(IF(E125=".","",IF(E125&gt;Records!H18,"LR",IF(E125=Records!H18,"=LR","-"))),"???")</f>
        <v/>
      </c>
      <c r="J125" s="15" t="str">
        <f t="shared" ref="J125:Q131" si="42">IF($A125="","",IF(LEFT($A125,1)=J$12,$F125,""))</f>
        <v/>
      </c>
      <c r="K125" s="15" t="str">
        <f t="shared" si="42"/>
        <v/>
      </c>
      <c r="L125" s="15" t="str">
        <f t="shared" si="42"/>
        <v/>
      </c>
      <c r="M125" s="15" t="str">
        <f t="shared" si="42"/>
        <v/>
      </c>
      <c r="N125" s="15" t="str">
        <f t="shared" si="42"/>
        <v/>
      </c>
      <c r="O125" s="15" t="str">
        <f t="shared" si="42"/>
        <v/>
      </c>
      <c r="P125" s="15" t="str">
        <f t="shared" si="42"/>
        <v/>
      </c>
      <c r="Q125" s="15" t="str">
        <f t="shared" si="42"/>
        <v/>
      </c>
      <c r="R125" s="15"/>
      <c r="S125" s="9"/>
      <c r="Y125" s="125"/>
      <c r="AC125" s="125"/>
    </row>
    <row r="126" spans="1:29" x14ac:dyDescent="0.3">
      <c r="A126" s="16"/>
      <c r="B126" s="230" t="s">
        <v>128</v>
      </c>
      <c r="C126" s="17" t="str">
        <f t="shared" ref="C126:C131" si="43">IF(A126="","",VLOOKUP($A$124,IF(LEN(A126)=2,U18WB,U18WA),VLOOKUP(LEFT(A126,1),club,6,FALSE),FALSE))</f>
        <v/>
      </c>
      <c r="D126" s="17" t="str">
        <f t="shared" ref="D126:D131" si="44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42"/>
        <v/>
      </c>
      <c r="K126" s="15" t="str">
        <f t="shared" si="42"/>
        <v/>
      </c>
      <c r="L126" s="15" t="str">
        <f t="shared" si="42"/>
        <v/>
      </c>
      <c r="M126" s="15" t="str">
        <f t="shared" si="42"/>
        <v/>
      </c>
      <c r="N126" s="15" t="str">
        <f t="shared" si="42"/>
        <v/>
      </c>
      <c r="O126" s="15" t="str">
        <f t="shared" si="42"/>
        <v/>
      </c>
      <c r="P126" s="15" t="str">
        <f t="shared" si="42"/>
        <v/>
      </c>
      <c r="Q126" s="15" t="str">
        <f t="shared" si="42"/>
        <v/>
      </c>
      <c r="R126" s="15"/>
      <c r="S126" s="9"/>
      <c r="Y126" s="125"/>
      <c r="AC126" s="125"/>
    </row>
    <row r="127" spans="1:29" x14ac:dyDescent="0.3">
      <c r="A127" s="16"/>
      <c r="B127" s="230" t="s">
        <v>129</v>
      </c>
      <c r="C127" s="17" t="str">
        <f t="shared" si="43"/>
        <v/>
      </c>
      <c r="D127" s="17" t="str">
        <f t="shared" si="44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42"/>
        <v/>
      </c>
      <c r="K127" s="15" t="str">
        <f t="shared" si="42"/>
        <v/>
      </c>
      <c r="L127" s="15" t="str">
        <f t="shared" si="42"/>
        <v/>
      </c>
      <c r="M127" s="15" t="str">
        <f t="shared" si="42"/>
        <v/>
      </c>
      <c r="N127" s="15" t="str">
        <f t="shared" si="42"/>
        <v/>
      </c>
      <c r="O127" s="15" t="str">
        <f t="shared" si="42"/>
        <v/>
      </c>
      <c r="P127" s="15" t="str">
        <f t="shared" si="42"/>
        <v/>
      </c>
      <c r="Q127" s="15" t="str">
        <f t="shared" si="42"/>
        <v/>
      </c>
      <c r="R127" s="15"/>
      <c r="S127" s="9"/>
      <c r="Y127" s="125"/>
      <c r="AC127" s="125"/>
    </row>
    <row r="128" spans="1:29" x14ac:dyDescent="0.3">
      <c r="A128" s="16"/>
      <c r="B128" s="230" t="s">
        <v>77</v>
      </c>
      <c r="C128" s="17" t="str">
        <f t="shared" si="43"/>
        <v/>
      </c>
      <c r="D128" s="17" t="str">
        <f t="shared" si="44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42"/>
        <v/>
      </c>
      <c r="K128" s="15" t="str">
        <f t="shared" si="42"/>
        <v/>
      </c>
      <c r="L128" s="15" t="str">
        <f t="shared" si="42"/>
        <v/>
      </c>
      <c r="M128" s="15" t="str">
        <f t="shared" si="42"/>
        <v/>
      </c>
      <c r="N128" s="15" t="str">
        <f t="shared" si="42"/>
        <v/>
      </c>
      <c r="O128" s="15" t="str">
        <f t="shared" si="42"/>
        <v/>
      </c>
      <c r="P128" s="15" t="str">
        <f t="shared" si="42"/>
        <v/>
      </c>
      <c r="Q128" s="15" t="str">
        <f t="shared" si="42"/>
        <v/>
      </c>
      <c r="R128" s="15"/>
      <c r="S128" s="9"/>
      <c r="Y128" s="125"/>
      <c r="AC128" s="125"/>
    </row>
    <row r="129" spans="1:29" x14ac:dyDescent="0.3">
      <c r="A129" s="16"/>
      <c r="B129" s="230" t="s">
        <v>78</v>
      </c>
      <c r="C129" s="17" t="str">
        <f t="shared" si="43"/>
        <v/>
      </c>
      <c r="D129" s="17" t="str">
        <f t="shared" si="44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42"/>
        <v/>
      </c>
      <c r="K129" s="15" t="str">
        <f t="shared" si="42"/>
        <v/>
      </c>
      <c r="L129" s="15" t="str">
        <f t="shared" si="42"/>
        <v/>
      </c>
      <c r="M129" s="15" t="str">
        <f t="shared" si="42"/>
        <v/>
      </c>
      <c r="N129" s="15" t="str">
        <f t="shared" si="42"/>
        <v/>
      </c>
      <c r="O129" s="15" t="str">
        <f t="shared" si="42"/>
        <v/>
      </c>
      <c r="P129" s="15" t="str">
        <f t="shared" si="42"/>
        <v/>
      </c>
      <c r="Q129" s="15" t="str">
        <f t="shared" si="42"/>
        <v/>
      </c>
      <c r="R129" s="15"/>
      <c r="S129" s="9"/>
      <c r="Y129" s="125"/>
      <c r="AC129" s="125"/>
    </row>
    <row r="130" spans="1:29" x14ac:dyDescent="0.3">
      <c r="A130" s="16"/>
      <c r="B130" s="230" t="s">
        <v>79</v>
      </c>
      <c r="C130" s="17" t="str">
        <f t="shared" si="43"/>
        <v/>
      </c>
      <c r="D130" s="17" t="str">
        <f t="shared" si="44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42"/>
        <v/>
      </c>
      <c r="K130" s="15" t="str">
        <f t="shared" si="42"/>
        <v/>
      </c>
      <c r="L130" s="15" t="str">
        <f t="shared" si="42"/>
        <v/>
      </c>
      <c r="M130" s="15" t="str">
        <f t="shared" si="42"/>
        <v/>
      </c>
      <c r="N130" s="15" t="str">
        <f t="shared" si="42"/>
        <v/>
      </c>
      <c r="O130" s="15" t="str">
        <f t="shared" si="42"/>
        <v/>
      </c>
      <c r="P130" s="15" t="str">
        <f t="shared" si="42"/>
        <v/>
      </c>
      <c r="Q130" s="15" t="str">
        <f t="shared" si="42"/>
        <v/>
      </c>
      <c r="R130" s="15"/>
      <c r="S130" s="9"/>
      <c r="Y130" s="125"/>
      <c r="AC130" s="125"/>
    </row>
    <row r="131" spans="1:29" x14ac:dyDescent="0.3">
      <c r="A131" s="16"/>
      <c r="B131" s="230" t="s">
        <v>80</v>
      </c>
      <c r="C131" s="17" t="str">
        <f t="shared" si="43"/>
        <v/>
      </c>
      <c r="D131" s="17" t="str">
        <f t="shared" si="44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42"/>
        <v/>
      </c>
      <c r="K131" s="15" t="str">
        <f t="shared" si="42"/>
        <v/>
      </c>
      <c r="L131" s="15" t="str">
        <f t="shared" si="42"/>
        <v/>
      </c>
      <c r="M131" s="15" t="str">
        <f t="shared" si="42"/>
        <v/>
      </c>
      <c r="N131" s="15" t="str">
        <f t="shared" si="42"/>
        <v/>
      </c>
      <c r="O131" s="15" t="str">
        <f t="shared" si="42"/>
        <v/>
      </c>
      <c r="P131" s="15" t="str">
        <f t="shared" si="42"/>
        <v/>
      </c>
      <c r="Q131" s="15" t="str">
        <f t="shared" si="42"/>
        <v/>
      </c>
      <c r="R131" s="15">
        <f>SUM(Decsheets!$V$5:$V$13)-(SUM(J125:P131))</f>
        <v>28</v>
      </c>
      <c r="S131" s="9"/>
      <c r="Y131" s="125"/>
      <c r="AC131" s="125"/>
    </row>
    <row r="132" spans="1:29" x14ac:dyDescent="0.3">
      <c r="A132" s="23" t="s">
        <v>99</v>
      </c>
      <c r="B132" s="241"/>
      <c r="C132" s="20" t="s">
        <v>360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Y132" s="125"/>
      <c r="AC132" s="125"/>
    </row>
    <row r="133" spans="1:29" x14ac:dyDescent="0.3">
      <c r="A133" s="16"/>
      <c r="B133" s="230" t="s">
        <v>127</v>
      </c>
      <c r="C133" s="17" t="str">
        <f>IFERROR(IF(A133="","",VLOOKUP($A$132,IF(LEN(A133)=2,U18WB,U18WA),VLOOKUP(LEFT(A133,1),club,6,FALSE),FALSE)),"No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IFERROR(IF(E133=".","",IF(E133&gt;Records!H16,"LR",IF(E133=Records!H16,"=LR","-"))),"???")</f>
        <v/>
      </c>
      <c r="J133" s="15" t="str">
        <f t="shared" ref="J133:Q139" si="45">IF($A133="","",IF(LEFT($A133,1)=J$12,$F133,""))</f>
        <v/>
      </c>
      <c r="K133" s="15" t="str">
        <f t="shared" si="45"/>
        <v/>
      </c>
      <c r="L133" s="15" t="str">
        <f t="shared" si="45"/>
        <v/>
      </c>
      <c r="M133" s="15" t="str">
        <f t="shared" si="45"/>
        <v/>
      </c>
      <c r="N133" s="15" t="str">
        <f t="shared" si="45"/>
        <v/>
      </c>
      <c r="O133" s="15" t="str">
        <f t="shared" si="45"/>
        <v/>
      </c>
      <c r="P133" s="15" t="str">
        <f t="shared" si="45"/>
        <v/>
      </c>
      <c r="Q133" s="15" t="str">
        <f t="shared" si="45"/>
        <v/>
      </c>
      <c r="R133" s="15"/>
      <c r="S133" s="9"/>
      <c r="Y133" s="125"/>
      <c r="AC133" s="125"/>
    </row>
    <row r="134" spans="1:29" x14ac:dyDescent="0.3">
      <c r="A134" s="16"/>
      <c r="B134" s="230" t="s">
        <v>128</v>
      </c>
      <c r="C134" s="17" t="str">
        <f t="shared" ref="C134:C139" si="46">IF(A134="","",VLOOKUP($A$132,IF(LEN(A134)=2,U18WB,U18WA),VLOOKUP(LEFT(A134,1),club,6,FALSE),FALSE))</f>
        <v/>
      </c>
      <c r="D134" s="17" t="str">
        <f t="shared" ref="D134:D139" si="47">IF(A134="","",VLOOKUP(LEFT(A134,1),club,2,FALSE))</f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45"/>
        <v/>
      </c>
      <c r="K134" s="15" t="str">
        <f t="shared" si="45"/>
        <v/>
      </c>
      <c r="L134" s="15" t="str">
        <f t="shared" si="45"/>
        <v/>
      </c>
      <c r="M134" s="15" t="str">
        <f t="shared" si="45"/>
        <v/>
      </c>
      <c r="N134" s="15" t="str">
        <f t="shared" si="45"/>
        <v/>
      </c>
      <c r="O134" s="15" t="str">
        <f t="shared" si="45"/>
        <v/>
      </c>
      <c r="P134" s="15" t="str">
        <f t="shared" si="45"/>
        <v/>
      </c>
      <c r="Q134" s="15" t="str">
        <f t="shared" si="45"/>
        <v/>
      </c>
      <c r="R134" s="15"/>
      <c r="S134" s="9"/>
      <c r="Y134" s="125"/>
      <c r="AC134" s="125"/>
    </row>
    <row r="135" spans="1:29" x14ac:dyDescent="0.3">
      <c r="A135" s="16"/>
      <c r="B135" s="230" t="s">
        <v>129</v>
      </c>
      <c r="C135" s="17" t="str">
        <f t="shared" si="46"/>
        <v/>
      </c>
      <c r="D135" s="17" t="str">
        <f t="shared" si="47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45"/>
        <v/>
      </c>
      <c r="K135" s="15" t="str">
        <f t="shared" si="45"/>
        <v/>
      </c>
      <c r="L135" s="15" t="str">
        <f t="shared" si="45"/>
        <v/>
      </c>
      <c r="M135" s="15" t="str">
        <f t="shared" si="45"/>
        <v/>
      </c>
      <c r="N135" s="15" t="str">
        <f t="shared" si="45"/>
        <v/>
      </c>
      <c r="O135" s="15" t="str">
        <f t="shared" si="45"/>
        <v/>
      </c>
      <c r="P135" s="15" t="str">
        <f t="shared" si="45"/>
        <v/>
      </c>
      <c r="Q135" s="15" t="str">
        <f t="shared" si="45"/>
        <v/>
      </c>
      <c r="R135" s="15"/>
      <c r="S135" s="9"/>
      <c r="Y135" s="125"/>
      <c r="AC135" s="125"/>
    </row>
    <row r="136" spans="1:29" x14ac:dyDescent="0.3">
      <c r="A136" s="16"/>
      <c r="B136" s="230" t="s">
        <v>77</v>
      </c>
      <c r="C136" s="17" t="str">
        <f t="shared" si="46"/>
        <v/>
      </c>
      <c r="D136" s="17" t="str">
        <f t="shared" si="47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45"/>
        <v/>
      </c>
      <c r="K136" s="15" t="str">
        <f t="shared" si="45"/>
        <v/>
      </c>
      <c r="L136" s="15" t="str">
        <f t="shared" si="45"/>
        <v/>
      </c>
      <c r="M136" s="15" t="str">
        <f t="shared" si="45"/>
        <v/>
      </c>
      <c r="N136" s="15" t="str">
        <f t="shared" si="45"/>
        <v/>
      </c>
      <c r="O136" s="15" t="str">
        <f t="shared" si="45"/>
        <v/>
      </c>
      <c r="P136" s="15" t="str">
        <f t="shared" si="45"/>
        <v/>
      </c>
      <c r="Q136" s="15" t="str">
        <f t="shared" si="45"/>
        <v/>
      </c>
      <c r="R136" s="15"/>
      <c r="S136" s="9"/>
      <c r="Y136" s="125"/>
      <c r="AC136" s="125"/>
    </row>
    <row r="137" spans="1:29" x14ac:dyDescent="0.3">
      <c r="A137" s="16"/>
      <c r="B137" s="230" t="s">
        <v>78</v>
      </c>
      <c r="C137" s="17" t="str">
        <f t="shared" si="46"/>
        <v/>
      </c>
      <c r="D137" s="17" t="str">
        <f t="shared" si="47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45"/>
        <v/>
      </c>
      <c r="K137" s="15" t="str">
        <f t="shared" si="45"/>
        <v/>
      </c>
      <c r="L137" s="15" t="str">
        <f t="shared" si="45"/>
        <v/>
      </c>
      <c r="M137" s="15" t="str">
        <f t="shared" si="45"/>
        <v/>
      </c>
      <c r="N137" s="15" t="str">
        <f t="shared" si="45"/>
        <v/>
      </c>
      <c r="O137" s="15" t="str">
        <f t="shared" si="45"/>
        <v/>
      </c>
      <c r="P137" s="15" t="str">
        <f t="shared" si="45"/>
        <v/>
      </c>
      <c r="Q137" s="15" t="str">
        <f t="shared" si="45"/>
        <v/>
      </c>
      <c r="R137" s="15"/>
      <c r="S137" s="9"/>
      <c r="Y137" s="125"/>
      <c r="AC137" s="125"/>
    </row>
    <row r="138" spans="1:29" x14ac:dyDescent="0.3">
      <c r="A138" s="16"/>
      <c r="B138" s="230" t="s">
        <v>79</v>
      </c>
      <c r="C138" s="17" t="str">
        <f t="shared" si="46"/>
        <v/>
      </c>
      <c r="D138" s="17" t="str">
        <f t="shared" si="47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45"/>
        <v/>
      </c>
      <c r="K138" s="15" t="str">
        <f t="shared" si="45"/>
        <v/>
      </c>
      <c r="L138" s="15" t="str">
        <f t="shared" si="45"/>
        <v/>
      </c>
      <c r="M138" s="15" t="str">
        <f t="shared" si="45"/>
        <v/>
      </c>
      <c r="N138" s="15" t="str">
        <f t="shared" si="45"/>
        <v/>
      </c>
      <c r="O138" s="15" t="str">
        <f t="shared" si="45"/>
        <v/>
      </c>
      <c r="P138" s="15" t="str">
        <f t="shared" si="45"/>
        <v/>
      </c>
      <c r="Q138" s="15" t="str">
        <f t="shared" si="45"/>
        <v/>
      </c>
      <c r="R138" s="15"/>
      <c r="S138" s="9"/>
      <c r="Y138" s="125"/>
      <c r="AC138" s="125"/>
    </row>
    <row r="139" spans="1:29" x14ac:dyDescent="0.3">
      <c r="A139" s="16"/>
      <c r="B139" s="230" t="s">
        <v>80</v>
      </c>
      <c r="C139" s="17" t="str">
        <f t="shared" si="46"/>
        <v/>
      </c>
      <c r="D139" s="17" t="str">
        <f t="shared" si="47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45"/>
        <v/>
      </c>
      <c r="K139" s="15" t="str">
        <f t="shared" si="45"/>
        <v/>
      </c>
      <c r="L139" s="15" t="str">
        <f t="shared" si="45"/>
        <v/>
      </c>
      <c r="M139" s="15" t="str">
        <f t="shared" si="45"/>
        <v/>
      </c>
      <c r="N139" s="15" t="str">
        <f t="shared" si="45"/>
        <v/>
      </c>
      <c r="O139" s="15" t="str">
        <f t="shared" si="45"/>
        <v/>
      </c>
      <c r="P139" s="15" t="str">
        <f t="shared" si="45"/>
        <v/>
      </c>
      <c r="Q139" s="15" t="str">
        <f t="shared" si="45"/>
        <v/>
      </c>
      <c r="R139" s="15">
        <f>SUM(Decsheets!$V$5:$V$13)-(SUM(J133:P139))</f>
        <v>28</v>
      </c>
      <c r="S139" s="9"/>
      <c r="Y139" s="125"/>
      <c r="AC139" s="125"/>
    </row>
    <row r="140" spans="1:29" x14ac:dyDescent="0.3">
      <c r="A140" s="23" t="s">
        <v>99</v>
      </c>
      <c r="B140" s="241"/>
      <c r="C140" s="20" t="s">
        <v>361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Y140" s="125"/>
      <c r="AC140" s="125"/>
    </row>
    <row r="141" spans="1:29" x14ac:dyDescent="0.3">
      <c r="A141" s="16"/>
      <c r="B141" s="230" t="s">
        <v>127</v>
      </c>
      <c r="C141" s="17" t="str">
        <f t="shared" ref="C141:C147" si="48">IF(A141="","",VLOOKUP($A$140,IF(LEN(A141)=2,U18WB,U18WA),VLOOKUP(LEFT(A141,1),club,6,FALSE),FALSE))</f>
        <v/>
      </c>
      <c r="D141" s="17" t="str">
        <f t="shared" ref="D141:D147" si="49">IF(A141="","",VLOOKUP(LEFT(A141,1),club,2,FALSE))</f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IFERROR(IF(E141=".","",IF(E141&gt;Records!H16,"LR",IF(E141=Records!H16,"=LR","-"))),"???")</f>
        <v/>
      </c>
      <c r="J141" s="15" t="str">
        <f t="shared" ref="J141:Q147" si="50">IF($A141="","",IF(LEFT($A141,1)=J$12,$F141,""))</f>
        <v/>
      </c>
      <c r="K141" s="15" t="str">
        <f t="shared" si="50"/>
        <v/>
      </c>
      <c r="L141" s="15" t="str">
        <f t="shared" si="50"/>
        <v/>
      </c>
      <c r="M141" s="15" t="str">
        <f t="shared" si="50"/>
        <v/>
      </c>
      <c r="N141" s="15" t="str">
        <f t="shared" si="50"/>
        <v/>
      </c>
      <c r="O141" s="15" t="str">
        <f t="shared" si="50"/>
        <v/>
      </c>
      <c r="P141" s="15" t="str">
        <f t="shared" si="50"/>
        <v/>
      </c>
      <c r="Q141" s="15" t="str">
        <f t="shared" si="50"/>
        <v/>
      </c>
      <c r="R141" s="15"/>
      <c r="S141" s="9"/>
      <c r="Y141" s="125"/>
      <c r="AC141" s="125"/>
    </row>
    <row r="142" spans="1:29" x14ac:dyDescent="0.3">
      <c r="A142" s="16"/>
      <c r="B142" s="230" t="s">
        <v>128</v>
      </c>
      <c r="C142" s="17" t="str">
        <f t="shared" si="48"/>
        <v/>
      </c>
      <c r="D142" s="17" t="str">
        <f t="shared" si="49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50"/>
        <v/>
      </c>
      <c r="K142" s="15" t="str">
        <f t="shared" si="50"/>
        <v/>
      </c>
      <c r="L142" s="15" t="str">
        <f t="shared" si="50"/>
        <v/>
      </c>
      <c r="M142" s="15" t="str">
        <f t="shared" si="50"/>
        <v/>
      </c>
      <c r="N142" s="15" t="str">
        <f t="shared" si="50"/>
        <v/>
      </c>
      <c r="O142" s="15" t="str">
        <f t="shared" si="50"/>
        <v/>
      </c>
      <c r="P142" s="15" t="str">
        <f t="shared" si="50"/>
        <v/>
      </c>
      <c r="Q142" s="15" t="str">
        <f t="shared" si="50"/>
        <v/>
      </c>
      <c r="R142" s="15"/>
      <c r="S142" s="9"/>
      <c r="Y142" s="125"/>
      <c r="AC142" s="125"/>
    </row>
    <row r="143" spans="1:29" x14ac:dyDescent="0.3">
      <c r="A143" s="16"/>
      <c r="B143" s="230" t="s">
        <v>129</v>
      </c>
      <c r="C143" s="17" t="str">
        <f t="shared" si="48"/>
        <v/>
      </c>
      <c r="D143" s="17" t="str">
        <f t="shared" si="49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50"/>
        <v/>
      </c>
      <c r="K143" s="15" t="str">
        <f t="shared" si="50"/>
        <v/>
      </c>
      <c r="L143" s="15" t="str">
        <f t="shared" si="50"/>
        <v/>
      </c>
      <c r="M143" s="15" t="str">
        <f t="shared" si="50"/>
        <v/>
      </c>
      <c r="N143" s="15" t="str">
        <f t="shared" si="50"/>
        <v/>
      </c>
      <c r="O143" s="15" t="str">
        <f t="shared" si="50"/>
        <v/>
      </c>
      <c r="P143" s="15" t="str">
        <f t="shared" si="50"/>
        <v/>
      </c>
      <c r="Q143" s="15" t="str">
        <f t="shared" si="50"/>
        <v/>
      </c>
      <c r="R143" s="15"/>
      <c r="S143" s="9"/>
      <c r="Y143" s="125"/>
      <c r="AC143" s="125"/>
    </row>
    <row r="144" spans="1:29" x14ac:dyDescent="0.3">
      <c r="A144" s="16"/>
      <c r="B144" s="230" t="s">
        <v>77</v>
      </c>
      <c r="C144" s="17" t="str">
        <f t="shared" si="48"/>
        <v/>
      </c>
      <c r="D144" s="17" t="str">
        <f t="shared" si="49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50"/>
        <v/>
      </c>
      <c r="K144" s="15" t="str">
        <f t="shared" si="50"/>
        <v/>
      </c>
      <c r="L144" s="15" t="str">
        <f t="shared" si="50"/>
        <v/>
      </c>
      <c r="M144" s="15" t="str">
        <f t="shared" si="50"/>
        <v/>
      </c>
      <c r="N144" s="15" t="str">
        <f t="shared" si="50"/>
        <v/>
      </c>
      <c r="O144" s="15" t="str">
        <f t="shared" si="50"/>
        <v/>
      </c>
      <c r="P144" s="15" t="str">
        <f t="shared" si="50"/>
        <v/>
      </c>
      <c r="Q144" s="15" t="str">
        <f t="shared" si="50"/>
        <v/>
      </c>
      <c r="R144" s="15"/>
      <c r="S144" s="9"/>
      <c r="Y144" s="125"/>
      <c r="AC144" s="125"/>
    </row>
    <row r="145" spans="1:29" x14ac:dyDescent="0.3">
      <c r="A145" s="16"/>
      <c r="B145" s="230" t="s">
        <v>78</v>
      </c>
      <c r="C145" s="17" t="str">
        <f t="shared" si="48"/>
        <v/>
      </c>
      <c r="D145" s="17" t="str">
        <f t="shared" si="49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50"/>
        <v/>
      </c>
      <c r="K145" s="15" t="str">
        <f t="shared" si="50"/>
        <v/>
      </c>
      <c r="L145" s="15" t="str">
        <f t="shared" si="50"/>
        <v/>
      </c>
      <c r="M145" s="15" t="str">
        <f t="shared" si="50"/>
        <v/>
      </c>
      <c r="N145" s="15" t="str">
        <f t="shared" si="50"/>
        <v/>
      </c>
      <c r="O145" s="15" t="str">
        <f t="shared" si="50"/>
        <v/>
      </c>
      <c r="P145" s="15" t="str">
        <f t="shared" si="50"/>
        <v/>
      </c>
      <c r="Q145" s="15" t="str">
        <f t="shared" si="50"/>
        <v/>
      </c>
      <c r="R145" s="15"/>
      <c r="S145" s="9"/>
      <c r="Y145" s="125"/>
      <c r="AC145" s="125"/>
    </row>
    <row r="146" spans="1:29" x14ac:dyDescent="0.3">
      <c r="A146" s="16"/>
      <c r="B146" s="230" t="s">
        <v>79</v>
      </c>
      <c r="C146" s="17" t="str">
        <f t="shared" si="48"/>
        <v/>
      </c>
      <c r="D146" s="17" t="str">
        <f t="shared" si="49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50"/>
        <v/>
      </c>
      <c r="K146" s="15" t="str">
        <f t="shared" si="50"/>
        <v/>
      </c>
      <c r="L146" s="15" t="str">
        <f t="shared" si="50"/>
        <v/>
      </c>
      <c r="M146" s="15" t="str">
        <f t="shared" si="50"/>
        <v/>
      </c>
      <c r="N146" s="15" t="str">
        <f t="shared" si="50"/>
        <v/>
      </c>
      <c r="O146" s="15" t="str">
        <f t="shared" si="50"/>
        <v/>
      </c>
      <c r="P146" s="15" t="str">
        <f t="shared" si="50"/>
        <v/>
      </c>
      <c r="Q146" s="15" t="str">
        <f t="shared" si="50"/>
        <v/>
      </c>
      <c r="R146" s="15"/>
      <c r="S146" s="9"/>
      <c r="Y146" s="125"/>
      <c r="AC146" s="125"/>
    </row>
    <row r="147" spans="1:29" x14ac:dyDescent="0.3">
      <c r="A147" s="16"/>
      <c r="B147" s="230" t="s">
        <v>80</v>
      </c>
      <c r="C147" s="17" t="str">
        <f t="shared" si="48"/>
        <v/>
      </c>
      <c r="D147" s="17" t="str">
        <f t="shared" si="49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50"/>
        <v/>
      </c>
      <c r="K147" s="15" t="str">
        <f t="shared" si="50"/>
        <v/>
      </c>
      <c r="L147" s="15" t="str">
        <f t="shared" si="50"/>
        <v/>
      </c>
      <c r="M147" s="15" t="str">
        <f t="shared" si="50"/>
        <v/>
      </c>
      <c r="N147" s="15" t="str">
        <f t="shared" si="50"/>
        <v/>
      </c>
      <c r="O147" s="15" t="str">
        <f t="shared" si="50"/>
        <v/>
      </c>
      <c r="P147" s="15" t="str">
        <f t="shared" si="50"/>
        <v/>
      </c>
      <c r="Q147" s="15" t="str">
        <f t="shared" si="50"/>
        <v/>
      </c>
      <c r="R147" s="15">
        <f>SUM(Decsheets!$V$5:$V$13)-(SUM(J141:P147))</f>
        <v>28</v>
      </c>
      <c r="S147" s="9"/>
      <c r="Y147" s="125"/>
      <c r="AC147" s="125"/>
    </row>
    <row r="148" spans="1:29" x14ac:dyDescent="0.3">
      <c r="A148" s="23" t="s">
        <v>106</v>
      </c>
      <c r="B148" s="241"/>
      <c r="C148" s="250" t="s">
        <v>362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29" x14ac:dyDescent="0.3">
      <c r="A149" s="16"/>
      <c r="B149" s="230" t="s">
        <v>127</v>
      </c>
      <c r="C149" s="17" t="str">
        <f>IFERROR(IF(A149="","",VLOOKUP($A$148,IF(LEN(A149)=2,U18WB,U18WA),VLOOKUP(LEFT(A149,1),club,6,FALSE),FALSE)),"No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IFERROR(IF(E149=".","",IF(E149&gt;Records!H17,"LR",IF(E149=Records!H17,"=LR","-"))),"???")</f>
        <v/>
      </c>
      <c r="J149" s="15" t="str">
        <f t="shared" ref="J149:Q155" si="51">IF($A149="","",IF(LEFT($A149,1)=J$12,$F149,""))</f>
        <v/>
      </c>
      <c r="K149" s="15" t="str">
        <f t="shared" si="51"/>
        <v/>
      </c>
      <c r="L149" s="15" t="str">
        <f t="shared" si="51"/>
        <v/>
      </c>
      <c r="M149" s="15" t="str">
        <f t="shared" si="51"/>
        <v/>
      </c>
      <c r="N149" s="15" t="str">
        <f t="shared" si="51"/>
        <v/>
      </c>
      <c r="O149" s="15" t="str">
        <f t="shared" si="51"/>
        <v/>
      </c>
      <c r="P149" s="15" t="str">
        <f t="shared" si="51"/>
        <v/>
      </c>
      <c r="Q149" s="15" t="str">
        <f t="shared" si="51"/>
        <v/>
      </c>
      <c r="R149" s="15"/>
      <c r="S149" s="9"/>
    </row>
    <row r="150" spans="1:29" x14ac:dyDescent="0.3">
      <c r="A150" s="16"/>
      <c r="B150" s="230" t="s">
        <v>128</v>
      </c>
      <c r="C150" s="17" t="str">
        <f t="shared" ref="C150:C155" si="52">IF(A150="","",VLOOKUP($A$148,IF(LEN(A150)=2,U18WB,U18WA),VLOOKUP(LEFT(A150,1),club,6,FALSE),FALSE))</f>
        <v/>
      </c>
      <c r="D150" s="17" t="str">
        <f t="shared" ref="D150:D155" si="53">IF(A150="","",VLOOKUP(LEFT(A150,1),club,2,FALSE))</f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51"/>
        <v/>
      </c>
      <c r="K150" s="15" t="str">
        <f t="shared" si="51"/>
        <v/>
      </c>
      <c r="L150" s="15" t="str">
        <f t="shared" si="51"/>
        <v/>
      </c>
      <c r="M150" s="15" t="str">
        <f t="shared" si="51"/>
        <v/>
      </c>
      <c r="N150" s="15" t="str">
        <f t="shared" si="51"/>
        <v/>
      </c>
      <c r="O150" s="15" t="str">
        <f t="shared" si="51"/>
        <v/>
      </c>
      <c r="P150" s="15" t="str">
        <f t="shared" si="51"/>
        <v/>
      </c>
      <c r="Q150" s="15" t="str">
        <f t="shared" si="51"/>
        <v/>
      </c>
      <c r="R150" s="15"/>
      <c r="S150" s="9"/>
    </row>
    <row r="151" spans="1:29" x14ac:dyDescent="0.3">
      <c r="A151" s="16"/>
      <c r="B151" s="230" t="s">
        <v>129</v>
      </c>
      <c r="C151" s="17" t="str">
        <f t="shared" si="52"/>
        <v/>
      </c>
      <c r="D151" s="17" t="str">
        <f t="shared" si="53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51"/>
        <v/>
      </c>
      <c r="K151" s="15" t="str">
        <f t="shared" si="51"/>
        <v/>
      </c>
      <c r="L151" s="15" t="str">
        <f t="shared" si="51"/>
        <v/>
      </c>
      <c r="M151" s="15" t="str">
        <f t="shared" si="51"/>
        <v/>
      </c>
      <c r="N151" s="15" t="str">
        <f t="shared" si="51"/>
        <v/>
      </c>
      <c r="O151" s="15" t="str">
        <f t="shared" si="51"/>
        <v/>
      </c>
      <c r="P151" s="15" t="str">
        <f t="shared" si="51"/>
        <v/>
      </c>
      <c r="Q151" s="15" t="str">
        <f t="shared" si="51"/>
        <v/>
      </c>
      <c r="R151" s="15"/>
      <c r="S151" s="9"/>
    </row>
    <row r="152" spans="1:29" x14ac:dyDescent="0.3">
      <c r="A152" s="16"/>
      <c r="B152" s="230" t="s">
        <v>77</v>
      </c>
      <c r="C152" s="17" t="str">
        <f t="shared" si="52"/>
        <v/>
      </c>
      <c r="D152" s="17" t="str">
        <f t="shared" si="53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51"/>
        <v/>
      </c>
      <c r="K152" s="15" t="str">
        <f t="shared" si="51"/>
        <v/>
      </c>
      <c r="L152" s="15" t="str">
        <f t="shared" si="51"/>
        <v/>
      </c>
      <c r="M152" s="15" t="str">
        <f t="shared" si="51"/>
        <v/>
      </c>
      <c r="N152" s="15" t="str">
        <f t="shared" si="51"/>
        <v/>
      </c>
      <c r="O152" s="15" t="str">
        <f t="shared" si="51"/>
        <v/>
      </c>
      <c r="P152" s="15" t="str">
        <f t="shared" si="51"/>
        <v/>
      </c>
      <c r="Q152" s="15" t="str">
        <f t="shared" si="51"/>
        <v/>
      </c>
      <c r="R152" s="15"/>
      <c r="S152" s="9"/>
    </row>
    <row r="153" spans="1:29" x14ac:dyDescent="0.3">
      <c r="A153" s="16"/>
      <c r="B153" s="230" t="s">
        <v>78</v>
      </c>
      <c r="C153" s="17" t="str">
        <f t="shared" si="52"/>
        <v/>
      </c>
      <c r="D153" s="17" t="str">
        <f t="shared" si="53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51"/>
        <v/>
      </c>
      <c r="K153" s="15" t="str">
        <f t="shared" si="51"/>
        <v/>
      </c>
      <c r="L153" s="15" t="str">
        <f t="shared" si="51"/>
        <v/>
      </c>
      <c r="M153" s="15" t="str">
        <f t="shared" si="51"/>
        <v/>
      </c>
      <c r="N153" s="15" t="str">
        <f t="shared" si="51"/>
        <v/>
      </c>
      <c r="O153" s="15" t="str">
        <f t="shared" si="51"/>
        <v/>
      </c>
      <c r="P153" s="15" t="str">
        <f t="shared" si="51"/>
        <v/>
      </c>
      <c r="Q153" s="15" t="str">
        <f t="shared" si="51"/>
        <v/>
      </c>
      <c r="R153" s="15"/>
      <c r="S153" s="9"/>
    </row>
    <row r="154" spans="1:29" x14ac:dyDescent="0.3">
      <c r="A154" s="16"/>
      <c r="B154" s="230" t="s">
        <v>79</v>
      </c>
      <c r="C154" s="17" t="str">
        <f t="shared" si="52"/>
        <v/>
      </c>
      <c r="D154" s="17" t="str">
        <f t="shared" si="53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51"/>
        <v/>
      </c>
      <c r="K154" s="15" t="str">
        <f t="shared" si="51"/>
        <v/>
      </c>
      <c r="L154" s="15" t="str">
        <f t="shared" si="51"/>
        <v/>
      </c>
      <c r="M154" s="15" t="str">
        <f t="shared" si="51"/>
        <v/>
      </c>
      <c r="N154" s="15" t="str">
        <f t="shared" si="51"/>
        <v/>
      </c>
      <c r="O154" s="15" t="str">
        <f t="shared" si="51"/>
        <v/>
      </c>
      <c r="P154" s="15" t="str">
        <f t="shared" si="51"/>
        <v/>
      </c>
      <c r="Q154" s="15" t="str">
        <f t="shared" si="51"/>
        <v/>
      </c>
      <c r="R154" s="15"/>
      <c r="S154" s="9"/>
    </row>
    <row r="155" spans="1:29" x14ac:dyDescent="0.3">
      <c r="A155" s="16"/>
      <c r="B155" s="230" t="s">
        <v>80</v>
      </c>
      <c r="C155" s="17" t="str">
        <f t="shared" si="52"/>
        <v/>
      </c>
      <c r="D155" s="17" t="str">
        <f t="shared" si="53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51"/>
        <v/>
      </c>
      <c r="K155" s="15" t="str">
        <f t="shared" si="51"/>
        <v/>
      </c>
      <c r="L155" s="15" t="str">
        <f t="shared" si="51"/>
        <v/>
      </c>
      <c r="M155" s="15" t="str">
        <f t="shared" si="51"/>
        <v/>
      </c>
      <c r="N155" s="15" t="str">
        <f t="shared" si="51"/>
        <v/>
      </c>
      <c r="O155" s="15" t="str">
        <f t="shared" si="51"/>
        <v/>
      </c>
      <c r="P155" s="15" t="str">
        <f t="shared" si="51"/>
        <v/>
      </c>
      <c r="Q155" s="15" t="str">
        <f t="shared" si="51"/>
        <v/>
      </c>
      <c r="R155" s="15">
        <f>SUM(Decsheets!$V$5:$V$13)-(SUM(J149:P155))</f>
        <v>28</v>
      </c>
      <c r="S155" s="9"/>
    </row>
    <row r="156" spans="1:29" x14ac:dyDescent="0.3">
      <c r="A156" s="23" t="s">
        <v>106</v>
      </c>
      <c r="B156" s="241"/>
      <c r="C156" s="20" t="s">
        <v>363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29" x14ac:dyDescent="0.3">
      <c r="A157" s="16"/>
      <c r="B157" s="230" t="s">
        <v>127</v>
      </c>
      <c r="C157" s="17" t="str">
        <f t="shared" ref="C157:C163" si="54">IF(A157="","",VLOOKUP($A$156,IF(LEN(A157)=2,U18WB,U18WA),VLOOKUP(LEFT(A157,1),club,6,FALSE),FALSE))</f>
        <v/>
      </c>
      <c r="D157" s="17" t="str">
        <f t="shared" ref="D157:D163" si="55">IF(A157="","",VLOOKUP(LEFT(A157,1),club,2,FALSE))</f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IFERROR(IF(E157=".","",IF(E157&gt;Records!H17,"LR",IF(E157=Records!H17,"=LR","-"))),"???")</f>
        <v/>
      </c>
      <c r="J157" s="15" t="str">
        <f t="shared" ref="J157:Q163" si="56">IF($A157="","",IF(LEFT($A157,1)=J$12,$F157,""))</f>
        <v/>
      </c>
      <c r="K157" s="15" t="str">
        <f t="shared" si="56"/>
        <v/>
      </c>
      <c r="L157" s="15" t="str">
        <f t="shared" si="56"/>
        <v/>
      </c>
      <c r="M157" s="15" t="str">
        <f t="shared" si="56"/>
        <v/>
      </c>
      <c r="N157" s="15" t="str">
        <f t="shared" si="56"/>
        <v/>
      </c>
      <c r="O157" s="15" t="str">
        <f t="shared" si="56"/>
        <v/>
      </c>
      <c r="P157" s="15" t="str">
        <f t="shared" si="56"/>
        <v/>
      </c>
      <c r="Q157" s="15" t="str">
        <f t="shared" si="56"/>
        <v/>
      </c>
      <c r="R157" s="15"/>
      <c r="S157" s="9"/>
    </row>
    <row r="158" spans="1:29" x14ac:dyDescent="0.3">
      <c r="A158" s="16"/>
      <c r="B158" s="230" t="s">
        <v>128</v>
      </c>
      <c r="C158" s="17" t="str">
        <f t="shared" si="54"/>
        <v/>
      </c>
      <c r="D158" s="17" t="str">
        <f t="shared" si="55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56"/>
        <v/>
      </c>
      <c r="K158" s="15" t="str">
        <f t="shared" si="56"/>
        <v/>
      </c>
      <c r="L158" s="15" t="str">
        <f t="shared" si="56"/>
        <v/>
      </c>
      <c r="M158" s="15" t="str">
        <f t="shared" si="56"/>
        <v/>
      </c>
      <c r="N158" s="15" t="str">
        <f t="shared" si="56"/>
        <v/>
      </c>
      <c r="O158" s="15" t="str">
        <f t="shared" si="56"/>
        <v/>
      </c>
      <c r="P158" s="15" t="str">
        <f t="shared" si="56"/>
        <v/>
      </c>
      <c r="Q158" s="15" t="str">
        <f t="shared" si="56"/>
        <v/>
      </c>
      <c r="R158" s="15"/>
      <c r="S158" s="9"/>
    </row>
    <row r="159" spans="1:29" x14ac:dyDescent="0.3">
      <c r="A159" s="16"/>
      <c r="B159" s="230" t="s">
        <v>129</v>
      </c>
      <c r="C159" s="17" t="str">
        <f t="shared" si="54"/>
        <v/>
      </c>
      <c r="D159" s="17" t="str">
        <f t="shared" si="55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56"/>
        <v/>
      </c>
      <c r="K159" s="15" t="str">
        <f t="shared" si="56"/>
        <v/>
      </c>
      <c r="L159" s="15" t="str">
        <f t="shared" si="56"/>
        <v/>
      </c>
      <c r="M159" s="15" t="str">
        <f t="shared" si="56"/>
        <v/>
      </c>
      <c r="N159" s="15" t="str">
        <f t="shared" si="56"/>
        <v/>
      </c>
      <c r="O159" s="15" t="str">
        <f t="shared" si="56"/>
        <v/>
      </c>
      <c r="P159" s="15" t="str">
        <f t="shared" si="56"/>
        <v/>
      </c>
      <c r="Q159" s="15" t="str">
        <f t="shared" si="56"/>
        <v/>
      </c>
      <c r="R159" s="15"/>
      <c r="S159" s="9"/>
    </row>
    <row r="160" spans="1:29" x14ac:dyDescent="0.3">
      <c r="A160" s="16"/>
      <c r="B160" s="230" t="s">
        <v>77</v>
      </c>
      <c r="C160" s="17" t="str">
        <f t="shared" si="54"/>
        <v/>
      </c>
      <c r="D160" s="17" t="str">
        <f t="shared" si="55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56"/>
        <v/>
      </c>
      <c r="K160" s="15" t="str">
        <f t="shared" si="56"/>
        <v/>
      </c>
      <c r="L160" s="15" t="str">
        <f t="shared" si="56"/>
        <v/>
      </c>
      <c r="M160" s="15" t="str">
        <f t="shared" si="56"/>
        <v/>
      </c>
      <c r="N160" s="15" t="str">
        <f t="shared" si="56"/>
        <v/>
      </c>
      <c r="O160" s="15" t="str">
        <f t="shared" si="56"/>
        <v/>
      </c>
      <c r="P160" s="15" t="str">
        <f t="shared" si="56"/>
        <v/>
      </c>
      <c r="Q160" s="15" t="str">
        <f t="shared" si="56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54"/>
        <v/>
      </c>
      <c r="D161" s="17" t="str">
        <f t="shared" si="55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56"/>
        <v/>
      </c>
      <c r="K161" s="15" t="str">
        <f t="shared" si="56"/>
        <v/>
      </c>
      <c r="L161" s="15" t="str">
        <f t="shared" si="56"/>
        <v/>
      </c>
      <c r="M161" s="15" t="str">
        <f t="shared" si="56"/>
        <v/>
      </c>
      <c r="N161" s="15" t="str">
        <f t="shared" si="56"/>
        <v/>
      </c>
      <c r="O161" s="15" t="str">
        <f t="shared" si="56"/>
        <v/>
      </c>
      <c r="P161" s="15" t="str">
        <f t="shared" si="56"/>
        <v/>
      </c>
      <c r="Q161" s="15" t="str">
        <f t="shared" si="56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54"/>
        <v/>
      </c>
      <c r="D162" s="17" t="str">
        <f t="shared" si="55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56"/>
        <v/>
      </c>
      <c r="K162" s="15" t="str">
        <f t="shared" si="56"/>
        <v/>
      </c>
      <c r="L162" s="15" t="str">
        <f t="shared" si="56"/>
        <v/>
      </c>
      <c r="M162" s="15" t="str">
        <f t="shared" si="56"/>
        <v/>
      </c>
      <c r="N162" s="15" t="str">
        <f t="shared" si="56"/>
        <v/>
      </c>
      <c r="O162" s="15" t="str">
        <f t="shared" si="56"/>
        <v/>
      </c>
      <c r="P162" s="15" t="str">
        <f t="shared" si="56"/>
        <v/>
      </c>
      <c r="Q162" s="15" t="str">
        <f t="shared" si="56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54"/>
        <v/>
      </c>
      <c r="D163" s="17" t="str">
        <f t="shared" si="55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56"/>
        <v/>
      </c>
      <c r="K163" s="15" t="str">
        <f t="shared" si="56"/>
        <v/>
      </c>
      <c r="L163" s="15" t="str">
        <f t="shared" si="56"/>
        <v/>
      </c>
      <c r="M163" s="15" t="str">
        <f t="shared" si="56"/>
        <v/>
      </c>
      <c r="N163" s="15" t="str">
        <f t="shared" si="56"/>
        <v/>
      </c>
      <c r="O163" s="15" t="str">
        <f t="shared" si="56"/>
        <v/>
      </c>
      <c r="P163" s="15" t="str">
        <f t="shared" si="56"/>
        <v/>
      </c>
      <c r="Q163" s="15" t="str">
        <f t="shared" si="56"/>
        <v/>
      </c>
      <c r="R163" s="15">
        <f>SUM(Decsheets!$V$5:$V$13)-(SUM(J157:P163))</f>
        <v>28</v>
      </c>
      <c r="S163" s="9"/>
    </row>
    <row r="164" spans="1:19" x14ac:dyDescent="0.3">
      <c r="A164" s="23" t="s">
        <v>135</v>
      </c>
      <c r="B164" s="241"/>
      <c r="C164" s="20" t="s">
        <v>364</v>
      </c>
      <c r="D164" s="19"/>
      <c r="E164" s="8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IFERROR(IF(A165="","",VLOOKUP($A$164,IF(LEN(A165)=2,U18WB,U18WA),VLOOKUP(LEFT(A165,1),club,6,FALSE),FALSE)),"No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IFERROR(IF(E165=".","",IF(E165&gt;Records!H19,"LR",IF(E165=Records!H19,"=LR","-"))),"???")</f>
        <v/>
      </c>
      <c r="J165" s="15" t="str">
        <f t="shared" ref="J165:Q171" si="57">IF($A165="","",IF(LEFT($A165,1)=J$12,$F165,""))</f>
        <v/>
      </c>
      <c r="K165" s="15" t="str">
        <f t="shared" si="57"/>
        <v/>
      </c>
      <c r="L165" s="15" t="str">
        <f t="shared" si="57"/>
        <v/>
      </c>
      <c r="M165" s="15" t="str">
        <f t="shared" si="57"/>
        <v/>
      </c>
      <c r="N165" s="15" t="str">
        <f t="shared" si="57"/>
        <v/>
      </c>
      <c r="O165" s="15" t="str">
        <f t="shared" si="57"/>
        <v/>
      </c>
      <c r="P165" s="15" t="str">
        <f t="shared" si="57"/>
        <v/>
      </c>
      <c r="Q165" s="15" t="str">
        <f t="shared" si="57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8">IF(A166="","",VLOOKUP($A$164,IF(LEN(A166)=2,U18WB,U18WA),VLOOKUP(LEFT(A166,1),club,6,FALSE),FALSE))</f>
        <v/>
      </c>
      <c r="D166" s="17" t="str">
        <f t="shared" ref="D166:D171" si="59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57"/>
        <v/>
      </c>
      <c r="K166" s="15" t="str">
        <f t="shared" si="57"/>
        <v/>
      </c>
      <c r="L166" s="15" t="str">
        <f t="shared" si="57"/>
        <v/>
      </c>
      <c r="M166" s="15" t="str">
        <f t="shared" si="57"/>
        <v/>
      </c>
      <c r="N166" s="15" t="str">
        <f t="shared" si="57"/>
        <v/>
      </c>
      <c r="O166" s="15" t="str">
        <f t="shared" si="57"/>
        <v/>
      </c>
      <c r="P166" s="15" t="str">
        <f t="shared" si="57"/>
        <v/>
      </c>
      <c r="Q166" s="15" t="str">
        <f t="shared" si="57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8"/>
        <v/>
      </c>
      <c r="D167" s="17" t="str">
        <f t="shared" si="59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57"/>
        <v/>
      </c>
      <c r="K167" s="15" t="str">
        <f t="shared" si="57"/>
        <v/>
      </c>
      <c r="L167" s="15" t="str">
        <f t="shared" si="57"/>
        <v/>
      </c>
      <c r="M167" s="15" t="str">
        <f t="shared" si="57"/>
        <v/>
      </c>
      <c r="N167" s="15" t="str">
        <f t="shared" si="57"/>
        <v/>
      </c>
      <c r="O167" s="15" t="str">
        <f t="shared" si="57"/>
        <v/>
      </c>
      <c r="P167" s="15" t="str">
        <f t="shared" si="57"/>
        <v/>
      </c>
      <c r="Q167" s="15" t="str">
        <f t="shared" si="57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8"/>
        <v/>
      </c>
      <c r="D168" s="17" t="str">
        <f t="shared" si="59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57"/>
        <v/>
      </c>
      <c r="K168" s="15" t="str">
        <f t="shared" si="57"/>
        <v/>
      </c>
      <c r="L168" s="15" t="str">
        <f t="shared" si="57"/>
        <v/>
      </c>
      <c r="M168" s="15" t="str">
        <f t="shared" si="57"/>
        <v/>
      </c>
      <c r="N168" s="15" t="str">
        <f t="shared" si="57"/>
        <v/>
      </c>
      <c r="O168" s="15" t="str">
        <f t="shared" si="57"/>
        <v/>
      </c>
      <c r="P168" s="15" t="str">
        <f t="shared" si="57"/>
        <v/>
      </c>
      <c r="Q168" s="15" t="str">
        <f t="shared" si="57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8"/>
        <v/>
      </c>
      <c r="D169" s="17" t="str">
        <f t="shared" si="59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57"/>
        <v/>
      </c>
      <c r="K169" s="15" t="str">
        <f t="shared" si="57"/>
        <v/>
      </c>
      <c r="L169" s="15" t="str">
        <f t="shared" si="57"/>
        <v/>
      </c>
      <c r="M169" s="15" t="str">
        <f t="shared" si="57"/>
        <v/>
      </c>
      <c r="N169" s="15" t="str">
        <f t="shared" si="57"/>
        <v/>
      </c>
      <c r="O169" s="15" t="str">
        <f t="shared" si="57"/>
        <v/>
      </c>
      <c r="P169" s="15" t="str">
        <f t="shared" si="57"/>
        <v/>
      </c>
      <c r="Q169" s="15" t="str">
        <f t="shared" si="57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8"/>
        <v/>
      </c>
      <c r="D170" s="17" t="str">
        <f t="shared" si="59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57"/>
        <v/>
      </c>
      <c r="K170" s="15" t="str">
        <f t="shared" si="57"/>
        <v/>
      </c>
      <c r="L170" s="15" t="str">
        <f t="shared" si="57"/>
        <v/>
      </c>
      <c r="M170" s="15" t="str">
        <f t="shared" si="57"/>
        <v/>
      </c>
      <c r="N170" s="15" t="str">
        <f t="shared" si="57"/>
        <v/>
      </c>
      <c r="O170" s="15" t="str">
        <f t="shared" si="57"/>
        <v/>
      </c>
      <c r="P170" s="15" t="str">
        <f t="shared" si="57"/>
        <v/>
      </c>
      <c r="Q170" s="15" t="str">
        <f t="shared" si="57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8"/>
        <v/>
      </c>
      <c r="D171" s="17" t="str">
        <f t="shared" si="59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57"/>
        <v/>
      </c>
      <c r="K171" s="15" t="str">
        <f t="shared" si="57"/>
        <v/>
      </c>
      <c r="L171" s="15" t="str">
        <f t="shared" si="57"/>
        <v/>
      </c>
      <c r="M171" s="15" t="str">
        <f t="shared" si="57"/>
        <v/>
      </c>
      <c r="N171" s="15" t="str">
        <f t="shared" si="57"/>
        <v/>
      </c>
      <c r="O171" s="15" t="str">
        <f t="shared" si="57"/>
        <v/>
      </c>
      <c r="P171" s="15" t="str">
        <f t="shared" si="57"/>
        <v/>
      </c>
      <c r="Q171" s="15" t="str">
        <f t="shared" si="57"/>
        <v/>
      </c>
      <c r="R171" s="15">
        <f>SUM(Decsheets!$V$5:$V$13)-(SUM(J165:P171))</f>
        <v>28</v>
      </c>
      <c r="S171" s="9"/>
    </row>
    <row r="172" spans="1:19" x14ac:dyDescent="0.3">
      <c r="A172" s="23" t="s">
        <v>109</v>
      </c>
      <c r="B172" s="241"/>
      <c r="C172" s="20" t="s">
        <v>365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IFERROR(IF(A173="","",VLOOKUP($A$172,IF(LEN(A173)=2,U18WB,U18WA),VLOOKUP(LEFT(A173,1),club,6,FALSE),FALSE)),"No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IFERROR(IF(E173=".","",IF(E173&gt;Records!H23,"LR",IF(E173=Records!H23,"=LR","-"))),"???")</f>
        <v/>
      </c>
      <c r="J173" s="15" t="str">
        <f t="shared" ref="J173:Q179" si="60">IF($A173="","",IF(LEFT($A173,1)=J$12,$F173,""))</f>
        <v/>
      </c>
      <c r="K173" s="15" t="str">
        <f t="shared" si="60"/>
        <v/>
      </c>
      <c r="L173" s="15" t="str">
        <f t="shared" si="60"/>
        <v/>
      </c>
      <c r="M173" s="15" t="str">
        <f t="shared" si="60"/>
        <v/>
      </c>
      <c r="N173" s="15" t="str">
        <f t="shared" si="60"/>
        <v/>
      </c>
      <c r="O173" s="15" t="str">
        <f t="shared" si="60"/>
        <v/>
      </c>
      <c r="P173" s="15" t="str">
        <f t="shared" si="60"/>
        <v/>
      </c>
      <c r="Q173" s="15" t="str">
        <f t="shared" si="60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61">IF(A174="","",VLOOKUP($A$172,IF(LEN(A174)=2,U18WB,U18WA),VLOOKUP(LEFT(A174,1),club,6,FALSE),FALSE))</f>
        <v/>
      </c>
      <c r="D174" s="17" t="str">
        <f t="shared" ref="D174:D179" si="62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60"/>
        <v/>
      </c>
      <c r="K174" s="15" t="str">
        <f t="shared" si="60"/>
        <v/>
      </c>
      <c r="L174" s="15" t="str">
        <f t="shared" si="60"/>
        <v/>
      </c>
      <c r="M174" s="15" t="str">
        <f t="shared" si="60"/>
        <v/>
      </c>
      <c r="N174" s="15" t="str">
        <f t="shared" si="60"/>
        <v/>
      </c>
      <c r="O174" s="15" t="str">
        <f t="shared" si="60"/>
        <v/>
      </c>
      <c r="P174" s="15" t="str">
        <f t="shared" si="60"/>
        <v/>
      </c>
      <c r="Q174" s="15" t="str">
        <f t="shared" si="60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61"/>
        <v/>
      </c>
      <c r="D175" s="17" t="str">
        <f t="shared" si="62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60"/>
        <v/>
      </c>
      <c r="K175" s="15" t="str">
        <f t="shared" si="60"/>
        <v/>
      </c>
      <c r="L175" s="15" t="str">
        <f t="shared" si="60"/>
        <v/>
      </c>
      <c r="M175" s="15" t="str">
        <f t="shared" si="60"/>
        <v/>
      </c>
      <c r="N175" s="15" t="str">
        <f t="shared" si="60"/>
        <v/>
      </c>
      <c r="O175" s="15" t="str">
        <f t="shared" si="60"/>
        <v/>
      </c>
      <c r="P175" s="15" t="str">
        <f t="shared" si="60"/>
        <v/>
      </c>
      <c r="Q175" s="15" t="str">
        <f t="shared" si="60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61"/>
        <v/>
      </c>
      <c r="D176" s="17" t="str">
        <f t="shared" si="62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60"/>
        <v/>
      </c>
      <c r="K176" s="15" t="str">
        <f t="shared" si="60"/>
        <v/>
      </c>
      <c r="L176" s="15" t="str">
        <f t="shared" si="60"/>
        <v/>
      </c>
      <c r="M176" s="15" t="str">
        <f t="shared" si="60"/>
        <v/>
      </c>
      <c r="N176" s="15" t="str">
        <f t="shared" si="60"/>
        <v/>
      </c>
      <c r="O176" s="15" t="str">
        <f t="shared" si="60"/>
        <v/>
      </c>
      <c r="P176" s="15" t="str">
        <f t="shared" si="60"/>
        <v/>
      </c>
      <c r="Q176" s="15" t="str">
        <f t="shared" si="60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61"/>
        <v/>
      </c>
      <c r="D177" s="17" t="str">
        <f t="shared" si="62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60"/>
        <v/>
      </c>
      <c r="K177" s="15" t="str">
        <f t="shared" si="60"/>
        <v/>
      </c>
      <c r="L177" s="15" t="str">
        <f t="shared" si="60"/>
        <v/>
      </c>
      <c r="M177" s="15" t="str">
        <f t="shared" si="60"/>
        <v/>
      </c>
      <c r="N177" s="15" t="str">
        <f t="shared" si="60"/>
        <v/>
      </c>
      <c r="O177" s="15" t="str">
        <f t="shared" si="60"/>
        <v/>
      </c>
      <c r="P177" s="15" t="str">
        <f t="shared" si="60"/>
        <v/>
      </c>
      <c r="Q177" s="15" t="str">
        <f t="shared" si="60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61"/>
        <v/>
      </c>
      <c r="D178" s="17" t="str">
        <f t="shared" si="62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60"/>
        <v/>
      </c>
      <c r="K178" s="15" t="str">
        <f t="shared" si="60"/>
        <v/>
      </c>
      <c r="L178" s="15" t="str">
        <f t="shared" si="60"/>
        <v/>
      </c>
      <c r="M178" s="15" t="str">
        <f t="shared" si="60"/>
        <v/>
      </c>
      <c r="N178" s="15" t="str">
        <f t="shared" si="60"/>
        <v/>
      </c>
      <c r="O178" s="15" t="str">
        <f t="shared" si="60"/>
        <v/>
      </c>
      <c r="P178" s="15" t="str">
        <f t="shared" si="60"/>
        <v/>
      </c>
      <c r="Q178" s="15" t="str">
        <f t="shared" si="60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61"/>
        <v/>
      </c>
      <c r="D179" s="17" t="str">
        <f t="shared" si="62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60"/>
        <v/>
      </c>
      <c r="K179" s="15" t="str">
        <f t="shared" si="60"/>
        <v/>
      </c>
      <c r="L179" s="15" t="str">
        <f t="shared" si="60"/>
        <v/>
      </c>
      <c r="M179" s="15" t="str">
        <f t="shared" si="60"/>
        <v/>
      </c>
      <c r="N179" s="15" t="str">
        <f t="shared" si="60"/>
        <v/>
      </c>
      <c r="O179" s="15" t="str">
        <f t="shared" si="60"/>
        <v/>
      </c>
      <c r="P179" s="15" t="str">
        <f t="shared" si="60"/>
        <v/>
      </c>
      <c r="Q179" s="15" t="str">
        <f t="shared" si="60"/>
        <v/>
      </c>
      <c r="R179" s="15">
        <f>SUM(Decsheets!$V$5:$V$13)-(SUM(J173:P179))</f>
        <v>28</v>
      </c>
      <c r="S179" s="9"/>
    </row>
    <row r="180" spans="1:19" x14ac:dyDescent="0.3">
      <c r="A180" s="23" t="s">
        <v>109</v>
      </c>
      <c r="B180" s="241"/>
      <c r="C180" s="20" t="s">
        <v>366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IFERROR(IF(A181="","",VLOOKUP($A$180,IF(LEN(A181)=2,U18WB,U18WA),VLOOKUP(LEFT(A181,1),club,6,FALSE),FALSE)),"No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IFERROR(IF(E181=".","",IF(E181&gt;Records!H23,"LR",IF(E181=Records!H23,"=LR","-"))),"???")</f>
        <v/>
      </c>
      <c r="J181" s="15" t="str">
        <f t="shared" ref="J181:Q187" si="63">IF($A181="","",IF(LEFT($A181,1)=J$12,$F181,""))</f>
        <v/>
      </c>
      <c r="K181" s="15" t="str">
        <f t="shared" si="63"/>
        <v/>
      </c>
      <c r="L181" s="15" t="str">
        <f t="shared" si="63"/>
        <v/>
      </c>
      <c r="M181" s="15" t="str">
        <f t="shared" si="63"/>
        <v/>
      </c>
      <c r="N181" s="15" t="str">
        <f t="shared" si="63"/>
        <v/>
      </c>
      <c r="O181" s="15" t="str">
        <f t="shared" si="63"/>
        <v/>
      </c>
      <c r="P181" s="15" t="str">
        <f t="shared" si="63"/>
        <v/>
      </c>
      <c r="Q181" s="15" t="str">
        <f t="shared" si="63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64">IF(A182="","",VLOOKUP($A$180,IF(LEN(A182)=2,U18WB,U18WA),VLOOKUP(LEFT(A182,1),club,6,FALSE),FALSE))</f>
        <v/>
      </c>
      <c r="D182" s="17" t="str">
        <f t="shared" ref="D182:D187" si="65">IF(A182="","",VLOOKUP(LEFT(A182,1),club,2,FALSE))</f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63"/>
        <v/>
      </c>
      <c r="K182" s="15" t="str">
        <f t="shared" si="63"/>
        <v/>
      </c>
      <c r="L182" s="15" t="str">
        <f t="shared" si="63"/>
        <v/>
      </c>
      <c r="M182" s="15" t="str">
        <f t="shared" si="63"/>
        <v/>
      </c>
      <c r="N182" s="15" t="str">
        <f t="shared" si="63"/>
        <v/>
      </c>
      <c r="O182" s="15" t="str">
        <f t="shared" si="63"/>
        <v/>
      </c>
      <c r="P182" s="15" t="str">
        <f t="shared" si="63"/>
        <v/>
      </c>
      <c r="Q182" s="15" t="str">
        <f t="shared" si="63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64"/>
        <v/>
      </c>
      <c r="D183" s="17" t="str">
        <f t="shared" si="65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63"/>
        <v/>
      </c>
      <c r="K183" s="15" t="str">
        <f t="shared" si="63"/>
        <v/>
      </c>
      <c r="L183" s="15" t="str">
        <f t="shared" si="63"/>
        <v/>
      </c>
      <c r="M183" s="15" t="str">
        <f t="shared" si="63"/>
        <v/>
      </c>
      <c r="N183" s="15" t="str">
        <f t="shared" si="63"/>
        <v/>
      </c>
      <c r="O183" s="15" t="str">
        <f t="shared" si="63"/>
        <v/>
      </c>
      <c r="P183" s="15" t="str">
        <f t="shared" si="63"/>
        <v/>
      </c>
      <c r="Q183" s="15" t="str">
        <f t="shared" si="63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64"/>
        <v/>
      </c>
      <c r="D184" s="17" t="str">
        <f t="shared" si="65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63"/>
        <v/>
      </c>
      <c r="K184" s="15" t="str">
        <f t="shared" si="63"/>
        <v/>
      </c>
      <c r="L184" s="15" t="str">
        <f t="shared" si="63"/>
        <v/>
      </c>
      <c r="M184" s="15" t="str">
        <f t="shared" si="63"/>
        <v/>
      </c>
      <c r="N184" s="15" t="str">
        <f t="shared" si="63"/>
        <v/>
      </c>
      <c r="O184" s="15" t="str">
        <f t="shared" si="63"/>
        <v/>
      </c>
      <c r="P184" s="15" t="str">
        <f t="shared" si="63"/>
        <v/>
      </c>
      <c r="Q184" s="15" t="str">
        <f t="shared" si="63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64"/>
        <v/>
      </c>
      <c r="D185" s="17" t="str">
        <f t="shared" si="65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63"/>
        <v/>
      </c>
      <c r="K185" s="15" t="str">
        <f t="shared" si="63"/>
        <v/>
      </c>
      <c r="L185" s="15" t="str">
        <f t="shared" si="63"/>
        <v/>
      </c>
      <c r="M185" s="15" t="str">
        <f t="shared" si="63"/>
        <v/>
      </c>
      <c r="N185" s="15" t="str">
        <f t="shared" si="63"/>
        <v/>
      </c>
      <c r="O185" s="15" t="str">
        <f t="shared" si="63"/>
        <v/>
      </c>
      <c r="P185" s="15" t="str">
        <f t="shared" si="63"/>
        <v/>
      </c>
      <c r="Q185" s="15" t="str">
        <f t="shared" si="63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64"/>
        <v/>
      </c>
      <c r="D186" s="17" t="str">
        <f t="shared" si="65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63"/>
        <v/>
      </c>
      <c r="K186" s="15" t="str">
        <f t="shared" si="63"/>
        <v/>
      </c>
      <c r="L186" s="15" t="str">
        <f t="shared" si="63"/>
        <v/>
      </c>
      <c r="M186" s="15" t="str">
        <f t="shared" si="63"/>
        <v/>
      </c>
      <c r="N186" s="15" t="str">
        <f t="shared" si="63"/>
        <v/>
      </c>
      <c r="O186" s="15" t="str">
        <f t="shared" si="63"/>
        <v/>
      </c>
      <c r="P186" s="15" t="str">
        <f t="shared" si="63"/>
        <v/>
      </c>
      <c r="Q186" s="15" t="str">
        <f t="shared" si="63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64"/>
        <v/>
      </c>
      <c r="D187" s="17" t="str">
        <f t="shared" si="65"/>
        <v/>
      </c>
      <c r="E187" s="18" t="s">
        <v>87</v>
      </c>
      <c r="F187" s="306">
        <v>1</v>
      </c>
      <c r="G187" s="9"/>
      <c r="H187" s="9"/>
      <c r="I187" s="19"/>
      <c r="J187" s="15" t="str">
        <f t="shared" si="63"/>
        <v/>
      </c>
      <c r="K187" s="15" t="str">
        <f t="shared" si="63"/>
        <v/>
      </c>
      <c r="L187" s="15" t="str">
        <f t="shared" si="63"/>
        <v/>
      </c>
      <c r="M187" s="15" t="str">
        <f t="shared" si="63"/>
        <v/>
      </c>
      <c r="N187" s="15" t="str">
        <f t="shared" si="63"/>
        <v/>
      </c>
      <c r="O187" s="15" t="str">
        <f t="shared" si="63"/>
        <v/>
      </c>
      <c r="P187" s="15" t="str">
        <f t="shared" si="63"/>
        <v/>
      </c>
      <c r="Q187" s="15" t="str">
        <f t="shared" si="63"/>
        <v/>
      </c>
      <c r="R187" s="15">
        <f>SUM(Decsheets!$V$5:$V$13)-(SUM(J181:P187))</f>
        <v>28</v>
      </c>
      <c r="S187" s="9"/>
    </row>
    <row r="188" spans="1:19" x14ac:dyDescent="0.3">
      <c r="A188" s="23" t="s">
        <v>112</v>
      </c>
      <c r="B188" s="241"/>
      <c r="C188" s="20" t="s">
        <v>367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IFERROR(IF(A189="","",VLOOKUP($A$188,IF(LEN(A189)=2,U18WB,U18WA),VLOOKUP(LEFT(A189,1),club,6,FALSE),FALSE)),"No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IFERROR(IF(E189=".","",IF(E189&gt;Records!H20,"LR",IF(E189=Records!H20,"=LR","-"))),"???")</f>
        <v/>
      </c>
      <c r="J189" s="15" t="str">
        <f t="shared" ref="J189:Q195" si="66">IF($A189="","",IF(LEFT($A189,1)=J$12,$F189,""))</f>
        <v/>
      </c>
      <c r="K189" s="15" t="str">
        <f t="shared" si="66"/>
        <v/>
      </c>
      <c r="L189" s="15" t="str">
        <f t="shared" si="66"/>
        <v/>
      </c>
      <c r="M189" s="15" t="str">
        <f t="shared" si="66"/>
        <v/>
      </c>
      <c r="N189" s="15" t="str">
        <f t="shared" si="66"/>
        <v/>
      </c>
      <c r="O189" s="15" t="str">
        <f t="shared" si="66"/>
        <v/>
      </c>
      <c r="P189" s="15" t="str">
        <f t="shared" si="66"/>
        <v/>
      </c>
      <c r="Q189" s="15" t="str">
        <f t="shared" si="66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7">IF(A190="","",VLOOKUP($A$188,IF(LEN(A190)=2,U18WB,U18WA),VLOOKUP(LEFT(A190,1),club,6,FALSE),FALSE))</f>
        <v/>
      </c>
      <c r="D190" s="17" t="str">
        <f t="shared" ref="D190:D195" si="68">IF(A190="","",VLOOKUP(LEFT(A190,1),club,2,FALSE))</f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66"/>
        <v/>
      </c>
      <c r="K190" s="15" t="str">
        <f t="shared" si="66"/>
        <v/>
      </c>
      <c r="L190" s="15" t="str">
        <f t="shared" si="66"/>
        <v/>
      </c>
      <c r="M190" s="15" t="str">
        <f t="shared" si="66"/>
        <v/>
      </c>
      <c r="N190" s="15" t="str">
        <f t="shared" si="66"/>
        <v/>
      </c>
      <c r="O190" s="15" t="str">
        <f t="shared" si="66"/>
        <v/>
      </c>
      <c r="P190" s="15" t="str">
        <f t="shared" si="66"/>
        <v/>
      </c>
      <c r="Q190" s="15" t="str">
        <f t="shared" si="66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7"/>
        <v/>
      </c>
      <c r="D191" s="17" t="str">
        <f t="shared" si="68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66"/>
        <v/>
      </c>
      <c r="K191" s="15" t="str">
        <f t="shared" si="66"/>
        <v/>
      </c>
      <c r="L191" s="15" t="str">
        <f t="shared" si="66"/>
        <v/>
      </c>
      <c r="M191" s="15" t="str">
        <f t="shared" si="66"/>
        <v/>
      </c>
      <c r="N191" s="15" t="str">
        <f t="shared" si="66"/>
        <v/>
      </c>
      <c r="O191" s="15" t="str">
        <f t="shared" si="66"/>
        <v/>
      </c>
      <c r="P191" s="15" t="str">
        <f t="shared" si="66"/>
        <v/>
      </c>
      <c r="Q191" s="15" t="str">
        <f t="shared" si="66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7"/>
        <v/>
      </c>
      <c r="D192" s="17" t="str">
        <f t="shared" si="68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66"/>
        <v/>
      </c>
      <c r="K192" s="15" t="str">
        <f t="shared" si="66"/>
        <v/>
      </c>
      <c r="L192" s="15" t="str">
        <f t="shared" si="66"/>
        <v/>
      </c>
      <c r="M192" s="15" t="str">
        <f t="shared" si="66"/>
        <v/>
      </c>
      <c r="N192" s="15" t="str">
        <f t="shared" si="66"/>
        <v/>
      </c>
      <c r="O192" s="15" t="str">
        <f t="shared" si="66"/>
        <v/>
      </c>
      <c r="P192" s="15" t="str">
        <f t="shared" si="66"/>
        <v/>
      </c>
      <c r="Q192" s="15" t="str">
        <f t="shared" si="66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7"/>
        <v/>
      </c>
      <c r="D193" s="17" t="str">
        <f t="shared" si="68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66"/>
        <v/>
      </c>
      <c r="K193" s="15" t="str">
        <f t="shared" si="66"/>
        <v/>
      </c>
      <c r="L193" s="15" t="str">
        <f t="shared" si="66"/>
        <v/>
      </c>
      <c r="M193" s="15" t="str">
        <f t="shared" si="66"/>
        <v/>
      </c>
      <c r="N193" s="15" t="str">
        <f t="shared" si="66"/>
        <v/>
      </c>
      <c r="O193" s="15" t="str">
        <f t="shared" si="66"/>
        <v/>
      </c>
      <c r="P193" s="15" t="str">
        <f t="shared" si="66"/>
        <v/>
      </c>
      <c r="Q193" s="15" t="str">
        <f t="shared" si="66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7"/>
        <v/>
      </c>
      <c r="D194" s="17" t="str">
        <f t="shared" si="68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66"/>
        <v/>
      </c>
      <c r="K194" s="15" t="str">
        <f t="shared" si="66"/>
        <v/>
      </c>
      <c r="L194" s="15" t="str">
        <f t="shared" si="66"/>
        <v/>
      </c>
      <c r="M194" s="15" t="str">
        <f t="shared" si="66"/>
        <v/>
      </c>
      <c r="N194" s="15" t="str">
        <f t="shared" si="66"/>
        <v/>
      </c>
      <c r="O194" s="15" t="str">
        <f t="shared" si="66"/>
        <v/>
      </c>
      <c r="P194" s="15" t="str">
        <f t="shared" si="66"/>
        <v/>
      </c>
      <c r="Q194" s="15" t="str">
        <f t="shared" si="66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7"/>
        <v/>
      </c>
      <c r="D195" s="17" t="str">
        <f t="shared" si="68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66"/>
        <v/>
      </c>
      <c r="K195" s="15" t="str">
        <f t="shared" si="66"/>
        <v/>
      </c>
      <c r="L195" s="15" t="str">
        <f t="shared" si="66"/>
        <v/>
      </c>
      <c r="M195" s="15" t="str">
        <f t="shared" si="66"/>
        <v/>
      </c>
      <c r="N195" s="15" t="str">
        <f t="shared" si="66"/>
        <v/>
      </c>
      <c r="O195" s="15" t="str">
        <f t="shared" si="66"/>
        <v/>
      </c>
      <c r="P195" s="15" t="str">
        <f t="shared" si="66"/>
        <v/>
      </c>
      <c r="Q195" s="15" t="str">
        <f t="shared" si="66"/>
        <v/>
      </c>
      <c r="R195" s="15">
        <f>SUM(Decsheets!$V$5:$V$13)-(SUM(J189:P195))</f>
        <v>28</v>
      </c>
      <c r="S195" s="9"/>
    </row>
    <row r="196" spans="1:19" x14ac:dyDescent="0.3">
      <c r="A196" s="23" t="s">
        <v>112</v>
      </c>
      <c r="B196" s="241"/>
      <c r="C196" s="20" t="s">
        <v>368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69">IF(A197="","",VLOOKUP($A$196,IF(LEN(A197)=2,U18WB,U18WA),VLOOKUP(LEFT(A197,1),club,6,FALSE),FALSE))</f>
        <v/>
      </c>
      <c r="D197" s="17" t="str">
        <f t="shared" ref="D197:D203" si="70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IFERROR(IF(E197=".","",IF(E197&gt;Records!H20,"LR",IF(E197=Records!H20,"=LR","-"))),"???")</f>
        <v/>
      </c>
      <c r="J197" s="15" t="str">
        <f t="shared" ref="J197:Q203" si="71">IF($A197="","",IF(LEFT($A197,1)=J$12,$F197,""))</f>
        <v/>
      </c>
      <c r="K197" s="15" t="str">
        <f t="shared" si="71"/>
        <v/>
      </c>
      <c r="L197" s="15" t="str">
        <f t="shared" si="71"/>
        <v/>
      </c>
      <c r="M197" s="15" t="str">
        <f t="shared" si="71"/>
        <v/>
      </c>
      <c r="N197" s="15" t="str">
        <f t="shared" si="71"/>
        <v/>
      </c>
      <c r="O197" s="15" t="str">
        <f t="shared" si="71"/>
        <v/>
      </c>
      <c r="P197" s="15" t="str">
        <f t="shared" si="71"/>
        <v/>
      </c>
      <c r="Q197" s="15" t="str">
        <f t="shared" si="71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9"/>
        <v/>
      </c>
      <c r="D198" s="17" t="str">
        <f t="shared" si="70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71"/>
        <v/>
      </c>
      <c r="K198" s="15" t="str">
        <f t="shared" si="71"/>
        <v/>
      </c>
      <c r="L198" s="15" t="str">
        <f t="shared" si="71"/>
        <v/>
      </c>
      <c r="M198" s="15" t="str">
        <f t="shared" si="71"/>
        <v/>
      </c>
      <c r="N198" s="15" t="str">
        <f t="shared" si="71"/>
        <v/>
      </c>
      <c r="O198" s="15" t="str">
        <f t="shared" si="71"/>
        <v/>
      </c>
      <c r="P198" s="15" t="str">
        <f t="shared" si="71"/>
        <v/>
      </c>
      <c r="Q198" s="15" t="str">
        <f t="shared" si="71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9"/>
        <v/>
      </c>
      <c r="D199" s="17" t="str">
        <f t="shared" si="70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71"/>
        <v/>
      </c>
      <c r="K199" s="15" t="str">
        <f t="shared" si="71"/>
        <v/>
      </c>
      <c r="L199" s="15" t="str">
        <f t="shared" si="71"/>
        <v/>
      </c>
      <c r="M199" s="15" t="str">
        <f t="shared" si="71"/>
        <v/>
      </c>
      <c r="N199" s="15" t="str">
        <f t="shared" si="71"/>
        <v/>
      </c>
      <c r="O199" s="15" t="str">
        <f t="shared" si="71"/>
        <v/>
      </c>
      <c r="P199" s="15" t="str">
        <f t="shared" si="71"/>
        <v/>
      </c>
      <c r="Q199" s="15" t="str">
        <f t="shared" si="71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9"/>
        <v/>
      </c>
      <c r="D200" s="17" t="str">
        <f t="shared" si="70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71"/>
        <v/>
      </c>
      <c r="K200" s="15" t="str">
        <f t="shared" si="71"/>
        <v/>
      </c>
      <c r="L200" s="15" t="str">
        <f t="shared" si="71"/>
        <v/>
      </c>
      <c r="M200" s="15" t="str">
        <f t="shared" si="71"/>
        <v/>
      </c>
      <c r="N200" s="15" t="str">
        <f t="shared" si="71"/>
        <v/>
      </c>
      <c r="O200" s="15" t="str">
        <f t="shared" si="71"/>
        <v/>
      </c>
      <c r="P200" s="15" t="str">
        <f t="shared" si="71"/>
        <v/>
      </c>
      <c r="Q200" s="15" t="str">
        <f t="shared" si="71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9"/>
        <v/>
      </c>
      <c r="D201" s="17" t="str">
        <f t="shared" si="70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71"/>
        <v/>
      </c>
      <c r="K201" s="15" t="str">
        <f t="shared" si="71"/>
        <v/>
      </c>
      <c r="L201" s="15" t="str">
        <f t="shared" si="71"/>
        <v/>
      </c>
      <c r="M201" s="15" t="str">
        <f t="shared" si="71"/>
        <v/>
      </c>
      <c r="N201" s="15" t="str">
        <f t="shared" si="71"/>
        <v/>
      </c>
      <c r="O201" s="15" t="str">
        <f t="shared" si="71"/>
        <v/>
      </c>
      <c r="P201" s="15" t="str">
        <f t="shared" si="71"/>
        <v/>
      </c>
      <c r="Q201" s="15" t="str">
        <f t="shared" si="71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9"/>
        <v/>
      </c>
      <c r="D202" s="17" t="str">
        <f t="shared" si="70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71"/>
        <v/>
      </c>
      <c r="K202" s="15" t="str">
        <f t="shared" si="71"/>
        <v/>
      </c>
      <c r="L202" s="15" t="str">
        <f t="shared" si="71"/>
        <v/>
      </c>
      <c r="M202" s="15" t="str">
        <f t="shared" si="71"/>
        <v/>
      </c>
      <c r="N202" s="15" t="str">
        <f t="shared" si="71"/>
        <v/>
      </c>
      <c r="O202" s="15" t="str">
        <f t="shared" si="71"/>
        <v/>
      </c>
      <c r="P202" s="15" t="str">
        <f t="shared" si="71"/>
        <v/>
      </c>
      <c r="Q202" s="15" t="str">
        <f t="shared" si="71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9"/>
        <v/>
      </c>
      <c r="D203" s="17" t="str">
        <f t="shared" si="70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71"/>
        <v/>
      </c>
      <c r="K203" s="15" t="str">
        <f t="shared" si="71"/>
        <v/>
      </c>
      <c r="L203" s="15" t="str">
        <f t="shared" si="71"/>
        <v/>
      </c>
      <c r="M203" s="15" t="str">
        <f t="shared" si="71"/>
        <v/>
      </c>
      <c r="N203" s="15" t="str">
        <f t="shared" si="71"/>
        <v/>
      </c>
      <c r="O203" s="15" t="str">
        <f t="shared" si="71"/>
        <v/>
      </c>
      <c r="P203" s="15" t="str">
        <f t="shared" si="71"/>
        <v/>
      </c>
      <c r="Q203" s="15" t="str">
        <f t="shared" si="71"/>
        <v/>
      </c>
      <c r="R203" s="15">
        <f>SUM(Decsheets!$V$5:$V$13)-(SUM(J197:P203))</f>
        <v>28</v>
      </c>
      <c r="S203" s="9"/>
    </row>
    <row r="204" spans="1:19" x14ac:dyDescent="0.3">
      <c r="A204" s="23" t="s">
        <v>130</v>
      </c>
      <c r="B204" s="241"/>
      <c r="C204" s="20" t="s">
        <v>369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IFERROR(IF(A205="","",VLOOKUP($A$204,IF(LEN(A205)=2,U18WB,U18WA),VLOOKUP(LEFT(A205,1),club,6,FALSE),FALSE)),"No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IFERROR(IF(E205=".","",IF(E205&gt;Records!H21,"LR",IF(E205=Records!H21,"=LR","-"))),"???")</f>
        <v/>
      </c>
      <c r="J205" s="15" t="str">
        <f t="shared" ref="J205:Q211" si="72">IF($A205="","",IF(LEFT($A205,1)=J$12,$F205,""))</f>
        <v/>
      </c>
      <c r="K205" s="15" t="str">
        <f t="shared" si="72"/>
        <v/>
      </c>
      <c r="L205" s="15" t="str">
        <f t="shared" si="72"/>
        <v/>
      </c>
      <c r="M205" s="15" t="str">
        <f t="shared" si="72"/>
        <v/>
      </c>
      <c r="N205" s="15" t="str">
        <f t="shared" si="72"/>
        <v/>
      </c>
      <c r="O205" s="15" t="str">
        <f t="shared" si="72"/>
        <v/>
      </c>
      <c r="P205" s="15" t="str">
        <f t="shared" si="72"/>
        <v/>
      </c>
      <c r="Q205" s="15" t="str">
        <f t="shared" si="72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73">IF(A206="","",VLOOKUP($A$204,IF(LEN(A206)=2,U18WB,U18WA),VLOOKUP(LEFT(A206,1),club,6,FALSE),FALSE))</f>
        <v/>
      </c>
      <c r="D206" s="17" t="str">
        <f t="shared" ref="D206:D211" si="74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72"/>
        <v/>
      </c>
      <c r="K206" s="15" t="str">
        <f t="shared" si="72"/>
        <v/>
      </c>
      <c r="L206" s="15" t="str">
        <f t="shared" si="72"/>
        <v/>
      </c>
      <c r="M206" s="15" t="str">
        <f t="shared" si="72"/>
        <v/>
      </c>
      <c r="N206" s="15" t="str">
        <f t="shared" si="72"/>
        <v/>
      </c>
      <c r="O206" s="15" t="str">
        <f t="shared" si="72"/>
        <v/>
      </c>
      <c r="P206" s="15" t="str">
        <f t="shared" si="72"/>
        <v/>
      </c>
      <c r="Q206" s="15" t="str">
        <f t="shared" si="72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73"/>
        <v/>
      </c>
      <c r="D207" s="17" t="str">
        <f t="shared" si="74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72"/>
        <v/>
      </c>
      <c r="K207" s="15" t="str">
        <f t="shared" si="72"/>
        <v/>
      </c>
      <c r="L207" s="15" t="str">
        <f t="shared" si="72"/>
        <v/>
      </c>
      <c r="M207" s="15" t="str">
        <f t="shared" si="72"/>
        <v/>
      </c>
      <c r="N207" s="15" t="str">
        <f t="shared" si="72"/>
        <v/>
      </c>
      <c r="O207" s="15" t="str">
        <f t="shared" si="72"/>
        <v/>
      </c>
      <c r="P207" s="15" t="str">
        <f t="shared" si="72"/>
        <v/>
      </c>
      <c r="Q207" s="15" t="str">
        <f t="shared" si="72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73"/>
        <v/>
      </c>
      <c r="D208" s="17" t="str">
        <f t="shared" si="74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72"/>
        <v/>
      </c>
      <c r="K208" s="15" t="str">
        <f t="shared" si="72"/>
        <v/>
      </c>
      <c r="L208" s="15" t="str">
        <f t="shared" si="72"/>
        <v/>
      </c>
      <c r="M208" s="15" t="str">
        <f t="shared" si="72"/>
        <v/>
      </c>
      <c r="N208" s="15" t="str">
        <f t="shared" si="72"/>
        <v/>
      </c>
      <c r="O208" s="15" t="str">
        <f t="shared" si="72"/>
        <v/>
      </c>
      <c r="P208" s="15" t="str">
        <f t="shared" si="72"/>
        <v/>
      </c>
      <c r="Q208" s="15" t="str">
        <f t="shared" si="72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73"/>
        <v/>
      </c>
      <c r="D209" s="17" t="str">
        <f t="shared" si="74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72"/>
        <v/>
      </c>
      <c r="K209" s="15" t="str">
        <f t="shared" si="72"/>
        <v/>
      </c>
      <c r="L209" s="15" t="str">
        <f t="shared" si="72"/>
        <v/>
      </c>
      <c r="M209" s="15" t="str">
        <f t="shared" si="72"/>
        <v/>
      </c>
      <c r="N209" s="15" t="str">
        <f t="shared" si="72"/>
        <v/>
      </c>
      <c r="O209" s="15" t="str">
        <f t="shared" si="72"/>
        <v/>
      </c>
      <c r="P209" s="15" t="str">
        <f t="shared" si="72"/>
        <v/>
      </c>
      <c r="Q209" s="15" t="str">
        <f t="shared" si="72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73"/>
        <v/>
      </c>
      <c r="D210" s="17" t="str">
        <f t="shared" si="74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72"/>
        <v/>
      </c>
      <c r="K210" s="15" t="str">
        <f t="shared" si="72"/>
        <v/>
      </c>
      <c r="L210" s="15" t="str">
        <f t="shared" si="72"/>
        <v/>
      </c>
      <c r="M210" s="15" t="str">
        <f t="shared" si="72"/>
        <v/>
      </c>
      <c r="N210" s="15" t="str">
        <f t="shared" si="72"/>
        <v/>
      </c>
      <c r="O210" s="15" t="str">
        <f t="shared" si="72"/>
        <v/>
      </c>
      <c r="P210" s="15" t="str">
        <f t="shared" si="72"/>
        <v/>
      </c>
      <c r="Q210" s="15" t="str">
        <f t="shared" si="72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73"/>
        <v/>
      </c>
      <c r="D211" s="17" t="str">
        <f t="shared" si="74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72"/>
        <v/>
      </c>
      <c r="K211" s="15" t="str">
        <f t="shared" si="72"/>
        <v/>
      </c>
      <c r="L211" s="15" t="str">
        <f t="shared" si="72"/>
        <v/>
      </c>
      <c r="M211" s="15" t="str">
        <f t="shared" si="72"/>
        <v/>
      </c>
      <c r="N211" s="15" t="str">
        <f t="shared" si="72"/>
        <v/>
      </c>
      <c r="O211" s="15" t="str">
        <f t="shared" si="72"/>
        <v/>
      </c>
      <c r="P211" s="15" t="str">
        <f t="shared" si="72"/>
        <v/>
      </c>
      <c r="Q211" s="15" t="str">
        <f t="shared" si="72"/>
        <v/>
      </c>
      <c r="R211" s="15">
        <f>SUM(Decsheets!$V$5:$V$13)-(SUM(J205:P211))</f>
        <v>28</v>
      </c>
      <c r="S211" s="9"/>
    </row>
    <row r="212" spans="1:19" x14ac:dyDescent="0.3">
      <c r="A212" s="23" t="s">
        <v>115</v>
      </c>
      <c r="B212" s="241"/>
      <c r="C212" s="20" t="s">
        <v>370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IFERROR(IF(A213="","",VLOOKUP($A$212,IF(LEN(A213)=2,U18WB,U18WA),VLOOKUP(LEFT(A213,1),club,6,FALSE),FALSE)),"No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IFERROR(IF(E213=".","",IF(E213&gt;Records!H22,"LR",IF(E213=Records!H22,"=LR","-"))),"???")</f>
        <v/>
      </c>
      <c r="J213" s="15" t="str">
        <f t="shared" ref="J213:Q219" si="75">IF($A213="","",IF(LEFT($A213,1)=J$12,$F213,""))</f>
        <v/>
      </c>
      <c r="K213" s="15" t="str">
        <f t="shared" si="75"/>
        <v/>
      </c>
      <c r="L213" s="15" t="str">
        <f t="shared" si="75"/>
        <v/>
      </c>
      <c r="M213" s="15" t="str">
        <f t="shared" si="75"/>
        <v/>
      </c>
      <c r="N213" s="15" t="str">
        <f t="shared" si="75"/>
        <v/>
      </c>
      <c r="O213" s="15" t="str">
        <f t="shared" si="75"/>
        <v/>
      </c>
      <c r="P213" s="15" t="str">
        <f t="shared" si="75"/>
        <v/>
      </c>
      <c r="Q213" s="15" t="str">
        <f t="shared" si="75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76">IF(A214="","",VLOOKUP($A$212,IF(LEN(A214)=2,U18WB,U18WA),VLOOKUP(LEFT(A214,1),club,6,FALSE),FALSE))</f>
        <v/>
      </c>
      <c r="D214" s="17" t="str">
        <f t="shared" ref="D214:D219" si="77">IF(A214="","",VLOOKUP(LEFT(A214,1),club,2,FALSE))</f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75"/>
        <v/>
      </c>
      <c r="K214" s="15" t="str">
        <f t="shared" si="75"/>
        <v/>
      </c>
      <c r="L214" s="15" t="str">
        <f t="shared" si="75"/>
        <v/>
      </c>
      <c r="M214" s="15" t="str">
        <f t="shared" si="75"/>
        <v/>
      </c>
      <c r="N214" s="15" t="str">
        <f t="shared" si="75"/>
        <v/>
      </c>
      <c r="O214" s="15" t="str">
        <f t="shared" si="75"/>
        <v/>
      </c>
      <c r="P214" s="15" t="str">
        <f t="shared" si="75"/>
        <v/>
      </c>
      <c r="Q214" s="15" t="str">
        <f t="shared" si="75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76"/>
        <v/>
      </c>
      <c r="D215" s="17" t="str">
        <f t="shared" si="77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75"/>
        <v/>
      </c>
      <c r="K215" s="15" t="str">
        <f t="shared" si="75"/>
        <v/>
      </c>
      <c r="L215" s="15" t="str">
        <f t="shared" si="75"/>
        <v/>
      </c>
      <c r="M215" s="15" t="str">
        <f t="shared" si="75"/>
        <v/>
      </c>
      <c r="N215" s="15" t="str">
        <f t="shared" si="75"/>
        <v/>
      </c>
      <c r="O215" s="15" t="str">
        <f t="shared" si="75"/>
        <v/>
      </c>
      <c r="P215" s="15" t="str">
        <f t="shared" si="75"/>
        <v/>
      </c>
      <c r="Q215" s="15" t="str">
        <f t="shared" si="75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76"/>
        <v/>
      </c>
      <c r="D216" s="17" t="str">
        <f t="shared" si="77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75"/>
        <v/>
      </c>
      <c r="K216" s="15" t="str">
        <f t="shared" si="75"/>
        <v/>
      </c>
      <c r="L216" s="15" t="str">
        <f t="shared" si="75"/>
        <v/>
      </c>
      <c r="M216" s="15" t="str">
        <f t="shared" si="75"/>
        <v/>
      </c>
      <c r="N216" s="15" t="str">
        <f t="shared" si="75"/>
        <v/>
      </c>
      <c r="O216" s="15" t="str">
        <f t="shared" si="75"/>
        <v/>
      </c>
      <c r="P216" s="15" t="str">
        <f t="shared" si="75"/>
        <v/>
      </c>
      <c r="Q216" s="15" t="str">
        <f t="shared" si="75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76"/>
        <v/>
      </c>
      <c r="D217" s="17" t="str">
        <f t="shared" si="77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75"/>
        <v/>
      </c>
      <c r="K217" s="15" t="str">
        <f t="shared" si="75"/>
        <v/>
      </c>
      <c r="L217" s="15" t="str">
        <f t="shared" si="75"/>
        <v/>
      </c>
      <c r="M217" s="15" t="str">
        <f t="shared" si="75"/>
        <v/>
      </c>
      <c r="N217" s="15" t="str">
        <f t="shared" si="75"/>
        <v/>
      </c>
      <c r="O217" s="15" t="str">
        <f t="shared" si="75"/>
        <v/>
      </c>
      <c r="P217" s="15" t="str">
        <f t="shared" si="75"/>
        <v/>
      </c>
      <c r="Q217" s="15" t="str">
        <f t="shared" si="75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76"/>
        <v/>
      </c>
      <c r="D218" s="17" t="str">
        <f t="shared" si="77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75"/>
        <v/>
      </c>
      <c r="K218" s="15" t="str">
        <f t="shared" si="75"/>
        <v/>
      </c>
      <c r="L218" s="15" t="str">
        <f t="shared" si="75"/>
        <v/>
      </c>
      <c r="M218" s="15" t="str">
        <f t="shared" si="75"/>
        <v/>
      </c>
      <c r="N218" s="15" t="str">
        <f t="shared" si="75"/>
        <v/>
      </c>
      <c r="O218" s="15" t="str">
        <f t="shared" si="75"/>
        <v/>
      </c>
      <c r="P218" s="15" t="str">
        <f t="shared" si="75"/>
        <v/>
      </c>
      <c r="Q218" s="15" t="str">
        <f t="shared" si="75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76"/>
        <v/>
      </c>
      <c r="D219" s="17" t="str">
        <f t="shared" si="77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75"/>
        <v/>
      </c>
      <c r="K219" s="15" t="str">
        <f t="shared" si="75"/>
        <v/>
      </c>
      <c r="L219" s="15" t="str">
        <f t="shared" si="75"/>
        <v/>
      </c>
      <c r="M219" s="15" t="str">
        <f t="shared" si="75"/>
        <v/>
      </c>
      <c r="N219" s="15" t="str">
        <f t="shared" si="75"/>
        <v/>
      </c>
      <c r="O219" s="15" t="str">
        <f t="shared" si="75"/>
        <v/>
      </c>
      <c r="P219" s="15" t="str">
        <f t="shared" si="75"/>
        <v/>
      </c>
      <c r="Q219" s="15" t="str">
        <f t="shared" si="75"/>
        <v/>
      </c>
      <c r="R219" s="15">
        <f>SUM(Decsheets!$V$5:$V$13)-(SUM(J213:P219))</f>
        <v>28</v>
      </c>
      <c r="S219" s="9"/>
    </row>
    <row r="220" spans="1:19" x14ac:dyDescent="0.3">
      <c r="A220" s="23" t="s">
        <v>115</v>
      </c>
      <c r="B220" s="241"/>
      <c r="C220" s="20" t="s">
        <v>371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78">IF(A221="","",VLOOKUP($A$220,IF(LEN(A221)=2,U18WB,U18WA),VLOOKUP(LEFT(A221,1),club,6,FALSE),FALSE))</f>
        <v/>
      </c>
      <c r="D221" s="17" t="str">
        <f t="shared" ref="D221:D227" si="79">IF(A221="","",VLOOKUP(LEFT(A221,1),club,2,FALSE))</f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IFERROR(IF(E221=".","",IF(E221&lt;Records!H22,"LR",IF(E221=Records!H22,"=LR","-"))),"???")</f>
        <v/>
      </c>
      <c r="J221" s="15" t="str">
        <f t="shared" ref="J221:Q227" si="80">IF($A221="","",IF(LEFT($A221,1)=J$12,$F221,""))</f>
        <v/>
      </c>
      <c r="K221" s="15" t="str">
        <f t="shared" si="80"/>
        <v/>
      </c>
      <c r="L221" s="15" t="str">
        <f t="shared" si="80"/>
        <v/>
      </c>
      <c r="M221" s="15" t="str">
        <f t="shared" si="80"/>
        <v/>
      </c>
      <c r="N221" s="15" t="str">
        <f t="shared" si="80"/>
        <v/>
      </c>
      <c r="O221" s="15" t="str">
        <f t="shared" si="80"/>
        <v/>
      </c>
      <c r="P221" s="15" t="str">
        <f t="shared" si="80"/>
        <v/>
      </c>
      <c r="Q221" s="15" t="str">
        <f t="shared" si="80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78"/>
        <v/>
      </c>
      <c r="D222" s="17" t="str">
        <f t="shared" si="79"/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80"/>
        <v/>
      </c>
      <c r="K222" s="15" t="str">
        <f t="shared" si="80"/>
        <v/>
      </c>
      <c r="L222" s="15" t="str">
        <f t="shared" si="80"/>
        <v/>
      </c>
      <c r="M222" s="15" t="str">
        <f t="shared" si="80"/>
        <v/>
      </c>
      <c r="N222" s="15" t="str">
        <f t="shared" si="80"/>
        <v/>
      </c>
      <c r="O222" s="15" t="str">
        <f t="shared" si="80"/>
        <v/>
      </c>
      <c r="P222" s="15" t="str">
        <f t="shared" si="80"/>
        <v/>
      </c>
      <c r="Q222" s="15" t="str">
        <f t="shared" si="80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78"/>
        <v/>
      </c>
      <c r="D223" s="17" t="str">
        <f t="shared" si="79"/>
        <v/>
      </c>
      <c r="E223" s="18" t="s">
        <v>87</v>
      </c>
      <c r="F223" s="306">
        <f>Decsheets!$V$7</f>
        <v>5</v>
      </c>
      <c r="G223" s="9"/>
      <c r="H223" s="9"/>
      <c r="I223" s="19"/>
      <c r="J223" s="15" t="str">
        <f t="shared" si="80"/>
        <v/>
      </c>
      <c r="K223" s="15" t="str">
        <f t="shared" si="80"/>
        <v/>
      </c>
      <c r="L223" s="15" t="str">
        <f t="shared" si="80"/>
        <v/>
      </c>
      <c r="M223" s="15" t="str">
        <f t="shared" si="80"/>
        <v/>
      </c>
      <c r="N223" s="15" t="str">
        <f t="shared" si="80"/>
        <v/>
      </c>
      <c r="O223" s="15" t="str">
        <f t="shared" si="80"/>
        <v/>
      </c>
      <c r="P223" s="15" t="str">
        <f t="shared" si="80"/>
        <v/>
      </c>
      <c r="Q223" s="15" t="str">
        <f t="shared" si="80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78"/>
        <v/>
      </c>
      <c r="D224" s="17" t="str">
        <f t="shared" si="79"/>
        <v/>
      </c>
      <c r="E224" s="18" t="s">
        <v>87</v>
      </c>
      <c r="F224" s="306">
        <f>Decsheets!$V$8</f>
        <v>4</v>
      </c>
      <c r="G224" s="9"/>
      <c r="H224" s="9"/>
      <c r="I224" s="19"/>
      <c r="J224" s="15" t="str">
        <f t="shared" si="80"/>
        <v/>
      </c>
      <c r="K224" s="15" t="str">
        <f t="shared" si="80"/>
        <v/>
      </c>
      <c r="L224" s="15" t="str">
        <f t="shared" si="80"/>
        <v/>
      </c>
      <c r="M224" s="15" t="str">
        <f t="shared" si="80"/>
        <v/>
      </c>
      <c r="N224" s="15" t="str">
        <f t="shared" si="80"/>
        <v/>
      </c>
      <c r="O224" s="15" t="str">
        <f t="shared" si="80"/>
        <v/>
      </c>
      <c r="P224" s="15" t="str">
        <f t="shared" si="80"/>
        <v/>
      </c>
      <c r="Q224" s="15" t="str">
        <f t="shared" si="80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78"/>
        <v/>
      </c>
      <c r="D225" s="17" t="str">
        <f t="shared" si="79"/>
        <v/>
      </c>
      <c r="E225" s="18" t="s">
        <v>87</v>
      </c>
      <c r="F225" s="306">
        <f>Decsheets!$V$9</f>
        <v>3</v>
      </c>
      <c r="G225" s="9"/>
      <c r="H225" s="9"/>
      <c r="I225" s="19"/>
      <c r="J225" s="15" t="str">
        <f t="shared" si="80"/>
        <v/>
      </c>
      <c r="K225" s="15" t="str">
        <f t="shared" si="80"/>
        <v/>
      </c>
      <c r="L225" s="15" t="str">
        <f t="shared" si="80"/>
        <v/>
      </c>
      <c r="M225" s="15" t="str">
        <f t="shared" si="80"/>
        <v/>
      </c>
      <c r="N225" s="15" t="str">
        <f t="shared" si="80"/>
        <v/>
      </c>
      <c r="O225" s="15" t="str">
        <f t="shared" si="80"/>
        <v/>
      </c>
      <c r="P225" s="15" t="str">
        <f t="shared" si="80"/>
        <v/>
      </c>
      <c r="Q225" s="15" t="str">
        <f t="shared" si="80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78"/>
        <v/>
      </c>
      <c r="D226" s="17" t="str">
        <f t="shared" si="79"/>
        <v/>
      </c>
      <c r="E226" s="18" t="s">
        <v>87</v>
      </c>
      <c r="F226" s="306">
        <f>Decsheets!$V$10</f>
        <v>2</v>
      </c>
      <c r="G226" s="9"/>
      <c r="H226" s="9"/>
      <c r="I226" s="19"/>
      <c r="J226" s="15" t="str">
        <f t="shared" si="80"/>
        <v/>
      </c>
      <c r="K226" s="15" t="str">
        <f t="shared" si="80"/>
        <v/>
      </c>
      <c r="L226" s="15" t="str">
        <f t="shared" si="80"/>
        <v/>
      </c>
      <c r="M226" s="15" t="str">
        <f t="shared" si="80"/>
        <v/>
      </c>
      <c r="N226" s="15" t="str">
        <f t="shared" si="80"/>
        <v/>
      </c>
      <c r="O226" s="15" t="str">
        <f t="shared" si="80"/>
        <v/>
      </c>
      <c r="P226" s="15" t="str">
        <f t="shared" si="80"/>
        <v/>
      </c>
      <c r="Q226" s="15" t="str">
        <f t="shared" si="80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78"/>
        <v/>
      </c>
      <c r="D227" s="17" t="str">
        <f t="shared" si="79"/>
        <v/>
      </c>
      <c r="E227" s="18" t="s">
        <v>87</v>
      </c>
      <c r="F227" s="306">
        <f>Decsheets!$V$11</f>
        <v>1</v>
      </c>
      <c r="G227" s="9"/>
      <c r="H227" s="9"/>
      <c r="I227" s="19"/>
      <c r="J227" s="15" t="str">
        <f t="shared" si="80"/>
        <v/>
      </c>
      <c r="K227" s="15" t="str">
        <f t="shared" si="80"/>
        <v/>
      </c>
      <c r="L227" s="15" t="str">
        <f t="shared" si="80"/>
        <v/>
      </c>
      <c r="M227" s="15" t="str">
        <f t="shared" si="80"/>
        <v/>
      </c>
      <c r="N227" s="15" t="str">
        <f t="shared" si="80"/>
        <v/>
      </c>
      <c r="O227" s="15" t="str">
        <f t="shared" si="80"/>
        <v/>
      </c>
      <c r="P227" s="15" t="str">
        <f t="shared" si="80"/>
        <v/>
      </c>
      <c r="Q227" s="15" t="str">
        <f t="shared" si="80"/>
        <v/>
      </c>
      <c r="R227" s="15">
        <f>SUM(Decsheets!$V$5:$V$13)-(SUM(J221:P227))</f>
        <v>28</v>
      </c>
      <c r="S227" s="9"/>
    </row>
    <row r="228" spans="1:19" x14ac:dyDescent="0.3">
      <c r="A228" s="23" t="s">
        <v>118</v>
      </c>
      <c r="B228" s="241"/>
      <c r="C228" s="20" t="s">
        <v>414</v>
      </c>
      <c r="D228" s="303" t="s">
        <v>426</v>
      </c>
      <c r="E228" s="8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/>
      <c r="B229" s="230" t="s">
        <v>127</v>
      </c>
      <c r="C229" s="17" t="str">
        <f>IFERROR(IF(A229="","",VLOOKUP($A$228,IF(LEN(A229)=2,U18WB,U18WA),VLOOKUP(LEFT(A229,1),club,6,FALSE),FALSE)),"No club")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IFERROR(IF(E229=".","",IF(E229&lt;Records!H24,"LR",IF(E229=Records!H24,"=LR","-"))),"???")</f>
        <v/>
      </c>
      <c r="J229" s="15" t="str">
        <f t="shared" ref="J229:Q235" si="81">IF($A229="","",IF(LEFT($A229,1)=J$12,$F229,""))</f>
        <v/>
      </c>
      <c r="K229" s="15" t="str">
        <f t="shared" si="81"/>
        <v/>
      </c>
      <c r="L229" s="15" t="str">
        <f t="shared" si="81"/>
        <v/>
      </c>
      <c r="M229" s="15" t="str">
        <f t="shared" si="81"/>
        <v/>
      </c>
      <c r="N229" s="15" t="str">
        <f t="shared" si="81"/>
        <v/>
      </c>
      <c r="O229" s="15" t="str">
        <f t="shared" si="81"/>
        <v/>
      </c>
      <c r="P229" s="15" t="str">
        <f t="shared" si="81"/>
        <v/>
      </c>
      <c r="Q229" s="15" t="str">
        <f t="shared" si="81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82">IF(A230="","",VLOOKUP($A$228,IF(LEN(A230)=2,U18WB,U18WA),VLOOKUP(LEFT(A230,1),club,6,FALSE),FALSE))</f>
        <v/>
      </c>
      <c r="D230" s="17" t="str">
        <f t="shared" ref="D230:D235" si="83">IF(A230="","",VLOOKUP(LEFT(A230,1),club,2,FALSE))</f>
        <v/>
      </c>
      <c r="E230" s="18" t="s">
        <v>87</v>
      </c>
      <c r="F230" s="306">
        <f>Decsheets!$V$6</f>
        <v>6</v>
      </c>
      <c r="G230" s="9"/>
      <c r="H230" s="9"/>
      <c r="I230" s="19"/>
      <c r="J230" s="15" t="str">
        <f t="shared" si="81"/>
        <v/>
      </c>
      <c r="K230" s="15" t="str">
        <f t="shared" si="81"/>
        <v/>
      </c>
      <c r="L230" s="15" t="str">
        <f t="shared" si="81"/>
        <v/>
      </c>
      <c r="M230" s="15" t="str">
        <f t="shared" si="81"/>
        <v/>
      </c>
      <c r="N230" s="15" t="str">
        <f t="shared" si="81"/>
        <v/>
      </c>
      <c r="O230" s="15" t="str">
        <f t="shared" si="81"/>
        <v/>
      </c>
      <c r="P230" s="15" t="str">
        <f t="shared" si="81"/>
        <v/>
      </c>
      <c r="Q230" s="15" t="str">
        <f t="shared" si="81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82"/>
        <v/>
      </c>
      <c r="D231" s="17" t="str">
        <f t="shared" si="83"/>
        <v/>
      </c>
      <c r="E231" s="18" t="s">
        <v>87</v>
      </c>
      <c r="F231" s="306">
        <f>Decsheets!$V$7</f>
        <v>5</v>
      </c>
      <c r="G231" s="9"/>
      <c r="H231" s="9"/>
      <c r="I231" s="19"/>
      <c r="J231" s="15" t="str">
        <f t="shared" si="81"/>
        <v/>
      </c>
      <c r="K231" s="15" t="str">
        <f t="shared" si="81"/>
        <v/>
      </c>
      <c r="L231" s="15" t="str">
        <f t="shared" si="81"/>
        <v/>
      </c>
      <c r="M231" s="15" t="str">
        <f t="shared" si="81"/>
        <v/>
      </c>
      <c r="N231" s="15" t="str">
        <f t="shared" si="81"/>
        <v/>
      </c>
      <c r="O231" s="15" t="str">
        <f t="shared" si="81"/>
        <v/>
      </c>
      <c r="P231" s="15" t="str">
        <f t="shared" si="81"/>
        <v/>
      </c>
      <c r="Q231" s="15" t="str">
        <f t="shared" si="81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82"/>
        <v/>
      </c>
      <c r="D232" s="17" t="str">
        <f t="shared" si="83"/>
        <v/>
      </c>
      <c r="E232" s="18" t="s">
        <v>87</v>
      </c>
      <c r="F232" s="306">
        <f>Decsheets!$V$8</f>
        <v>4</v>
      </c>
      <c r="G232" s="9"/>
      <c r="H232" s="9"/>
      <c r="I232" s="19"/>
      <c r="J232" s="15" t="str">
        <f t="shared" si="81"/>
        <v/>
      </c>
      <c r="K232" s="15" t="str">
        <f t="shared" si="81"/>
        <v/>
      </c>
      <c r="L232" s="15" t="str">
        <f t="shared" si="81"/>
        <v/>
      </c>
      <c r="M232" s="15" t="str">
        <f t="shared" si="81"/>
        <v/>
      </c>
      <c r="N232" s="15" t="str">
        <f t="shared" si="81"/>
        <v/>
      </c>
      <c r="O232" s="15" t="str">
        <f t="shared" si="81"/>
        <v/>
      </c>
      <c r="P232" s="15" t="str">
        <f t="shared" si="81"/>
        <v/>
      </c>
      <c r="Q232" s="15" t="str">
        <f t="shared" si="81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82"/>
        <v/>
      </c>
      <c r="D233" s="17" t="str">
        <f t="shared" si="83"/>
        <v/>
      </c>
      <c r="E233" s="18" t="s">
        <v>87</v>
      </c>
      <c r="F233" s="306">
        <f>Decsheets!$V$9</f>
        <v>3</v>
      </c>
      <c r="G233" s="9"/>
      <c r="H233" s="9"/>
      <c r="I233" s="19"/>
      <c r="J233" s="15" t="str">
        <f t="shared" si="81"/>
        <v/>
      </c>
      <c r="K233" s="15" t="str">
        <f t="shared" si="81"/>
        <v/>
      </c>
      <c r="L233" s="15" t="str">
        <f t="shared" si="81"/>
        <v/>
      </c>
      <c r="M233" s="15" t="str">
        <f t="shared" si="81"/>
        <v/>
      </c>
      <c r="N233" s="15" t="str">
        <f t="shared" si="81"/>
        <v/>
      </c>
      <c r="O233" s="15" t="str">
        <f t="shared" si="81"/>
        <v/>
      </c>
      <c r="P233" s="15" t="str">
        <f t="shared" si="81"/>
        <v/>
      </c>
      <c r="Q233" s="15" t="str">
        <f t="shared" si="81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82"/>
        <v/>
      </c>
      <c r="D234" s="17" t="str">
        <f t="shared" si="83"/>
        <v/>
      </c>
      <c r="E234" s="18" t="s">
        <v>87</v>
      </c>
      <c r="F234" s="306">
        <f>Decsheets!$V$10</f>
        <v>2</v>
      </c>
      <c r="G234" s="9"/>
      <c r="H234" s="9"/>
      <c r="I234" s="19"/>
      <c r="J234" s="15" t="str">
        <f t="shared" si="81"/>
        <v/>
      </c>
      <c r="K234" s="15" t="str">
        <f t="shared" si="81"/>
        <v/>
      </c>
      <c r="L234" s="15" t="str">
        <f t="shared" si="81"/>
        <v/>
      </c>
      <c r="M234" s="15" t="str">
        <f t="shared" si="81"/>
        <v/>
      </c>
      <c r="N234" s="15" t="str">
        <f t="shared" si="81"/>
        <v/>
      </c>
      <c r="O234" s="15" t="str">
        <f t="shared" si="81"/>
        <v/>
      </c>
      <c r="P234" s="15" t="str">
        <f t="shared" si="81"/>
        <v/>
      </c>
      <c r="Q234" s="15" t="str">
        <f t="shared" si="81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82"/>
        <v/>
      </c>
      <c r="D235" s="17" t="str">
        <f t="shared" si="83"/>
        <v/>
      </c>
      <c r="E235" s="18" t="s">
        <v>87</v>
      </c>
      <c r="F235" s="306">
        <f>Decsheets!$V$11</f>
        <v>1</v>
      </c>
      <c r="G235" s="9"/>
      <c r="H235" s="9"/>
      <c r="I235" s="19"/>
      <c r="J235" s="15" t="str">
        <f t="shared" si="81"/>
        <v/>
      </c>
      <c r="K235" s="15" t="str">
        <f t="shared" si="81"/>
        <v/>
      </c>
      <c r="L235" s="15" t="str">
        <f t="shared" si="81"/>
        <v/>
      </c>
      <c r="M235" s="15" t="str">
        <f t="shared" si="81"/>
        <v/>
      </c>
      <c r="N235" s="15" t="str">
        <f t="shared" si="81"/>
        <v/>
      </c>
      <c r="O235" s="15" t="str">
        <f t="shared" si="81"/>
        <v/>
      </c>
      <c r="P235" s="15" t="str">
        <f t="shared" si="81"/>
        <v/>
      </c>
      <c r="Q235" s="15" t="str">
        <f t="shared" si="81"/>
        <v/>
      </c>
      <c r="R235" s="15">
        <f>SUM(Decsheets!$V$5:$V$13)-(SUM(J229:P235))</f>
        <v>28</v>
      </c>
      <c r="S235" s="9"/>
    </row>
  </sheetData>
  <sheetProtection algorithmName="SHA-512" hashValue="/6XUqLzrv2HblBGpwE8coicwo8Ds6JKijwkinZa+PtcVSSz3R7WMYN82WXn/+VuSf83fDQDOGHVDam4X/L347g==" saltValue="w7xCIYOzq7utfjLERb56yA==" spinCount="100000" sheet="1" selectLockedCells="1"/>
  <mergeCells count="3"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 xml:space="preserve">&amp;RUnder 17 Women Page  &amp;P of &amp;N 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FF33"/>
  </sheetPr>
  <dimension ref="A1:AD226"/>
  <sheetViews>
    <sheetView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44140625" customWidth="1"/>
    <col min="21" max="21" width="4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30" s="50" customFormat="1" ht="18" x14ac:dyDescent="0.35">
      <c r="A1" s="333" t="s">
        <v>255</v>
      </c>
      <c r="B1" s="333"/>
      <c r="C1" s="333"/>
      <c r="D1" s="333"/>
      <c r="E1" s="105"/>
      <c r="F1" s="305"/>
      <c r="G1" s="48"/>
      <c r="H1" s="48"/>
      <c r="J1" s="50">
        <f>Overallresults!I38</f>
        <v>0</v>
      </c>
      <c r="P1" s="337" t="str">
        <f>Overallresults!L38</f>
        <v>-</v>
      </c>
      <c r="Q1" s="337"/>
      <c r="R1" s="337"/>
      <c r="W1" s="333"/>
      <c r="X1" s="333"/>
      <c r="Y1" s="333"/>
      <c r="Z1" s="333"/>
      <c r="AA1" s="333"/>
      <c r="AB1" s="333"/>
      <c r="AC1" s="107"/>
      <c r="AD1" s="51"/>
    </row>
    <row r="2" spans="1:30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30" x14ac:dyDescent="0.3">
      <c r="A3" s="23"/>
      <c r="B3" s="243" t="s">
        <v>127</v>
      </c>
      <c r="C3" s="293" t="str">
        <f>Decsheets!T5</f>
        <v>-</v>
      </c>
      <c r="D3" s="297">
        <f>SUM(J13:J211)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30" x14ac:dyDescent="0.3">
      <c r="A4" s="23"/>
      <c r="B4" s="243" t="s">
        <v>128</v>
      </c>
      <c r="C4" s="293" t="str">
        <f>Decsheets!T6</f>
        <v>-</v>
      </c>
      <c r="D4" s="297">
        <f>SUM(K13:K211)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30" x14ac:dyDescent="0.3">
      <c r="A5" s="23"/>
      <c r="B5" s="243" t="s">
        <v>129</v>
      </c>
      <c r="C5" s="293" t="str">
        <f>Decsheets!T7</f>
        <v>-</v>
      </c>
      <c r="D5" s="297">
        <f>SUM(L13:L211)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30" x14ac:dyDescent="0.3">
      <c r="A6" s="23"/>
      <c r="B6" s="243" t="s">
        <v>77</v>
      </c>
      <c r="C6" s="293" t="str">
        <f>Decsheets!T8</f>
        <v>-</v>
      </c>
      <c r="D6" s="297">
        <f>SUM(M13:M211)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/>
    </row>
    <row r="7" spans="1:30" x14ac:dyDescent="0.3">
      <c r="A7" s="23"/>
      <c r="B7" s="243" t="s">
        <v>78</v>
      </c>
      <c r="C7" s="293" t="str">
        <f>Decsheets!T9</f>
        <v>-</v>
      </c>
      <c r="D7" s="297">
        <f>SUM(N13:N211)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/>
    </row>
    <row r="8" spans="1:30" x14ac:dyDescent="0.3">
      <c r="A8" s="23"/>
      <c r="B8" s="243" t="s">
        <v>79</v>
      </c>
      <c r="C8" s="293" t="str">
        <f>Decsheets!T10</f>
        <v>-</v>
      </c>
      <c r="D8" s="297">
        <f>SUM(O13:O211)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/>
    </row>
    <row r="9" spans="1:30" x14ac:dyDescent="0.3">
      <c r="A9" s="23"/>
      <c r="B9" s="243" t="s">
        <v>80</v>
      </c>
      <c r="C9" s="293" t="str">
        <f>Decsheets!T11</f>
        <v>-</v>
      </c>
      <c r="D9" s="297">
        <f>SUM(P13:P211)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/>
    </row>
    <row r="10" spans="1:30" x14ac:dyDescent="0.3">
      <c r="A10" s="23"/>
      <c r="C10" s="298" t="s">
        <v>60</v>
      </c>
      <c r="D10" s="299">
        <f>SUM(R13:R211) -56</f>
        <v>644</v>
      </c>
      <c r="F10" s="301"/>
      <c r="G10" s="9"/>
      <c r="H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/>
    </row>
    <row r="11" spans="1:30" ht="12" customHeight="1" x14ac:dyDescent="0.3">
      <c r="A11" s="23"/>
      <c r="B11" s="241"/>
      <c r="C11" s="11"/>
      <c r="D11" s="11"/>
      <c r="E11" s="103" t="s">
        <v>84</v>
      </c>
      <c r="F11" s="301"/>
      <c r="G11" s="9"/>
      <c r="H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/>
    </row>
    <row r="12" spans="1:30" x14ac:dyDescent="0.3">
      <c r="A12" s="12" t="s">
        <v>85</v>
      </c>
      <c r="B12" s="241"/>
      <c r="C12" s="13" t="s">
        <v>256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30" x14ac:dyDescent="0.3">
      <c r="A13" s="16"/>
      <c r="B13" s="230" t="s">
        <v>127</v>
      </c>
      <c r="C13" s="17" t="str">
        <f>IFERROR(IF(A13="","",VLOOKUP($A$12,IF(LEN(A13)=2,U14BB,U14BA),VLOOKUP(LEFT(A13,1),club,6,FALSE),FALSE)),"No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IFERROR(IF(E13=".","",IF(E13&lt;Records!C3,"LR",IF(E13=Records!C3,"=LR","-"))),"???")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/>
    </row>
    <row r="14" spans="1:30" x14ac:dyDescent="0.3">
      <c r="A14" s="16"/>
      <c r="B14" s="230" t="s">
        <v>128</v>
      </c>
      <c r="C14" s="17" t="str">
        <f t="shared" ref="C14:C19" si="1">IF(A14="","",VLOOKUP($A$12,IF(LEN(A14)=2,U14BB,U14BA),VLOOKUP(LEFT(A14,1),club,6,FALSE),FALSE))</f>
        <v/>
      </c>
      <c r="D14" s="17" t="str">
        <f t="shared" ref="D14:D59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4"/>
      <c r="Z14" s="106"/>
      <c r="AA14" s="106"/>
      <c r="AB14" s="106"/>
      <c r="AC14" s="124"/>
    </row>
    <row r="15" spans="1:30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4"/>
      <c r="Z15" s="106"/>
      <c r="AA15" s="106"/>
      <c r="AB15" s="106"/>
      <c r="AC15" s="124"/>
    </row>
    <row r="16" spans="1:30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257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IF(A21="","",VLOOKUP($A$20,IF(LEN(A21)=2,U14BB,U14BA),VLOOKUP(LEFT(A21,1),club,6,FALSE),FALSE))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IFERROR(IF(E21=".","",IF(E21&lt;Records!C3,"LR",IF(E21=Records!C3,"=LR","-"))),"???")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07"/>
      <c r="Z21" s="106"/>
      <c r="AA21" s="106"/>
      <c r="AB21" s="106"/>
      <c r="AC21" s="107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07"/>
      <c r="Z22" s="106"/>
      <c r="AA22" s="106"/>
      <c r="AB22" s="106"/>
      <c r="AC22" s="107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07"/>
      <c r="Z23" s="106"/>
      <c r="AA23" s="106"/>
      <c r="AB23" s="106"/>
      <c r="AC23" s="107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07"/>
      <c r="Z24" s="106"/>
      <c r="AA24" s="106"/>
      <c r="AB24" s="106"/>
      <c r="AC24" s="107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07"/>
      <c r="Z25" s="106"/>
      <c r="AA25" s="106"/>
      <c r="AB25" s="106"/>
      <c r="AC25" s="107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07"/>
      <c r="Z26" s="106"/>
      <c r="AA26" s="106"/>
      <c r="AB26" s="106"/>
      <c r="AC26" s="107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07"/>
      <c r="Z27" s="106"/>
      <c r="AA27" s="106"/>
      <c r="AB27" s="106"/>
      <c r="AC27" s="107"/>
    </row>
    <row r="28" spans="1:29" x14ac:dyDescent="0.3">
      <c r="A28" s="12" t="s">
        <v>90</v>
      </c>
      <c r="B28" s="241"/>
      <c r="C28" s="21" t="s">
        <v>258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07"/>
      <c r="Z28" s="106"/>
      <c r="AA28" s="106"/>
      <c r="AB28" s="106"/>
      <c r="AC28" s="107"/>
    </row>
    <row r="29" spans="1:29" x14ac:dyDescent="0.3">
      <c r="A29" s="16"/>
      <c r="B29" s="230" t="s">
        <v>127</v>
      </c>
      <c r="C29" s="17" t="str">
        <f>IFERROR(IF(A29="","",VLOOKUP($A$28,IF(LEN(A29)=2,U14BB,U14BA),VLOOKUP(LEFT(A29,1),club,6,FALSE),FALSE)),"No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IFERROR(IF(E29=".","",IF(E29&lt;Records!C4,"LR",IF(E29=Records!C4,"=LR","-"))),"???")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07"/>
      <c r="Z29" s="106"/>
      <c r="AA29" s="106"/>
      <c r="AB29" s="106"/>
      <c r="AC29" s="107"/>
    </row>
    <row r="30" spans="1:29" x14ac:dyDescent="0.3">
      <c r="A30" s="16"/>
      <c r="B30" s="230" t="s">
        <v>128</v>
      </c>
      <c r="C30" s="17" t="str">
        <f t="shared" ref="C30:C35" si="7">IF(A30="","",VLOOKUP($A$28,IF(LEN(A30)=2,U14BB,U14BA),VLOOKUP(LEFT(A30,1),club,6,FALSE),FALSE))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07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259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IF(A37="","",VLOOKUP($A$36,IF(LEN(A37)=2,U14BB,U14BA),VLOOKUP(LEFT(A37,1),club,6,FALSE),FALSE))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IFERROR(IF(E37=".","",IF(E37&lt;Records!C4,"LR",IF(E37=Records!C4,"=LR","-"))),"???")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8"/>
      <c r="Y40" s="123"/>
      <c r="Z40" s="106"/>
      <c r="AA40" s="106"/>
      <c r="AB40" s="108"/>
      <c r="AC40" s="123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24"/>
      <c r="Z41" s="106"/>
      <c r="AA41" s="106"/>
      <c r="AB41" s="106"/>
      <c r="AC41" s="124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24"/>
      <c r="Z42" s="106"/>
      <c r="AA42" s="106"/>
      <c r="AB42" s="106"/>
      <c r="AC42" s="124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24"/>
      <c r="Z43" s="106"/>
      <c r="AA43" s="106"/>
      <c r="AB43" s="106"/>
      <c r="AC43" s="124"/>
    </row>
    <row r="44" spans="1:29" x14ac:dyDescent="0.3">
      <c r="A44" s="12" t="s">
        <v>93</v>
      </c>
      <c r="B44" s="241"/>
      <c r="C44" s="21" t="s">
        <v>260</v>
      </c>
      <c r="D44" s="303" t="s">
        <v>427</v>
      </c>
      <c r="E44" s="8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94</v>
      </c>
      <c r="W44" s="106"/>
      <c r="X44" s="106"/>
      <c r="Y44" s="124"/>
      <c r="Z44" s="106"/>
      <c r="AA44" s="106"/>
      <c r="AB44" s="106"/>
      <c r="AC44" s="124"/>
    </row>
    <row r="45" spans="1:29" x14ac:dyDescent="0.3">
      <c r="A45" s="16"/>
      <c r="B45" s="230" t="s">
        <v>127</v>
      </c>
      <c r="C45" s="17" t="str">
        <f>IFERROR(IF(A45="","",VLOOKUP($A$44,IF(LEN(A45)=2,U14BB,U14BA),VLOOKUP(LEFT(A45,1),club,6,FALSE),FALSE)),"No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IFERROR(IF(E45=".","",IF(E45&lt;Records!C7,"LR",IF(E45=Records!C7,"=LR","-"))),"???")</f>
        <v/>
      </c>
      <c r="J45" s="15" t="str">
        <f t="shared" ref="J45:Q51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24"/>
      <c r="Z45" s="106"/>
      <c r="AA45" s="106"/>
      <c r="AB45" s="106"/>
      <c r="AC45" s="124"/>
    </row>
    <row r="46" spans="1:29" x14ac:dyDescent="0.3">
      <c r="A46" s="16"/>
      <c r="B46" s="230" t="s">
        <v>128</v>
      </c>
      <c r="C46" s="17" t="str">
        <f t="shared" ref="C46:C51" si="12">IF(A46="","",VLOOKUP($A$44,IF(LEN(A46)=2,U14BB,U14BA),VLOOKUP(LEFT(A46,1),club,6,FALSE),FALSE))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24"/>
      <c r="Z46" s="106"/>
      <c r="AA46" s="106"/>
      <c r="AB46" s="106"/>
      <c r="AC46" s="124"/>
    </row>
    <row r="47" spans="1:29" x14ac:dyDescent="0.3">
      <c r="A47" s="16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24"/>
      <c r="Z47" s="106"/>
      <c r="AA47" s="106"/>
      <c r="AB47" s="106"/>
      <c r="AC47" s="124"/>
    </row>
    <row r="48" spans="1:29" x14ac:dyDescent="0.3">
      <c r="A48" s="16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24"/>
      <c r="Z48" s="106"/>
      <c r="AA48" s="106"/>
      <c r="AB48" s="106"/>
      <c r="AC48" s="107"/>
    </row>
    <row r="49" spans="1:29" x14ac:dyDescent="0.3">
      <c r="A49" s="16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6"/>
      <c r="Y49" s="124"/>
      <c r="Z49" s="106"/>
      <c r="AA49" s="106"/>
      <c r="AB49" s="106"/>
      <c r="AC49" s="107"/>
    </row>
    <row r="50" spans="1:29" x14ac:dyDescent="0.3">
      <c r="A50" s="16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06"/>
      <c r="AA50" s="106"/>
      <c r="AB50" s="106"/>
      <c r="AC50" s="107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06"/>
      <c r="AA51" s="106"/>
      <c r="AB51" s="106"/>
      <c r="AC51" s="107"/>
    </row>
    <row r="52" spans="1:29" x14ac:dyDescent="0.3">
      <c r="A52" s="12" t="s">
        <v>93</v>
      </c>
      <c r="B52" s="241"/>
      <c r="C52" s="20" t="s">
        <v>261</v>
      </c>
      <c r="D52" s="303" t="s">
        <v>427</v>
      </c>
      <c r="E52" s="8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95</v>
      </c>
      <c r="W52" s="106"/>
      <c r="X52" s="106"/>
      <c r="Y52" s="124"/>
      <c r="Z52" s="106"/>
      <c r="AA52" s="106"/>
      <c r="AB52" s="106"/>
      <c r="AC52" s="107"/>
    </row>
    <row r="53" spans="1:29" x14ac:dyDescent="0.3">
      <c r="A53" s="16"/>
      <c r="B53" s="230" t="s">
        <v>127</v>
      </c>
      <c r="C53" s="17" t="str">
        <f t="shared" ref="C53:C59" si="13">IF(A53="","",VLOOKUP($A$52,IF(LEN(A53)=2,U14BB,U14BA),VLOOKUP(LEFT(A53,1),club,6,FALSE),FALSE))</f>
        <v/>
      </c>
      <c r="D53" s="17" t="str">
        <f t="shared" si="2"/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IFERROR(IF(E53=".","",IF(E53&lt;Records!C7,"LR",IF(E53=Records!C7,"=LR","-"))),"???")</f>
        <v/>
      </c>
      <c r="J53" s="15" t="str">
        <f t="shared" ref="J53:Q59" si="14">IF($A53="","",IF(LEFT($A53,1)=J$12,$F53,""))</f>
        <v/>
      </c>
      <c r="K53" s="15" t="str">
        <f t="shared" si="14"/>
        <v/>
      </c>
      <c r="L53" s="15" t="str">
        <f t="shared" si="14"/>
        <v/>
      </c>
      <c r="M53" s="15" t="str">
        <f t="shared" si="14"/>
        <v/>
      </c>
      <c r="N53" s="15" t="str">
        <f t="shared" si="14"/>
        <v/>
      </c>
      <c r="O53" s="15" t="str">
        <f t="shared" si="14"/>
        <v/>
      </c>
      <c r="P53" s="15" t="str">
        <f t="shared" si="14"/>
        <v/>
      </c>
      <c r="Q53" s="15" t="str">
        <f t="shared" si="14"/>
        <v/>
      </c>
      <c r="R53" s="15"/>
      <c r="S53" s="9"/>
      <c r="W53" s="106"/>
      <c r="X53" s="106"/>
      <c r="Y53" s="124"/>
      <c r="Z53" s="106"/>
      <c r="AA53" s="106"/>
      <c r="AB53" s="106"/>
      <c r="AC53" s="107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2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4"/>
        <v/>
      </c>
      <c r="K54" s="15" t="str">
        <f t="shared" si="14"/>
        <v/>
      </c>
      <c r="L54" s="15" t="str">
        <f t="shared" si="14"/>
        <v/>
      </c>
      <c r="M54" s="15" t="str">
        <f t="shared" si="14"/>
        <v/>
      </c>
      <c r="N54" s="15" t="str">
        <f t="shared" si="14"/>
        <v/>
      </c>
      <c r="O54" s="15" t="str">
        <f t="shared" si="14"/>
        <v/>
      </c>
      <c r="P54" s="15" t="str">
        <f t="shared" si="14"/>
        <v/>
      </c>
      <c r="Q54" s="15" t="str">
        <f t="shared" si="14"/>
        <v/>
      </c>
      <c r="R54" s="15"/>
      <c r="S54" s="9"/>
      <c r="W54" s="106"/>
      <c r="X54" s="106"/>
      <c r="Y54" s="124"/>
      <c r="Z54" s="106"/>
      <c r="AA54" s="106"/>
      <c r="AB54" s="106"/>
      <c r="AC54" s="107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2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 t="shared" si="14"/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 t="shared" si="14"/>
        <v/>
      </c>
      <c r="R55" s="15"/>
      <c r="S55" s="9"/>
      <c r="W55" s="106"/>
      <c r="X55" s="106"/>
      <c r="Y55" s="124"/>
      <c r="Z55" s="106"/>
      <c r="AA55" s="106"/>
      <c r="AB55" s="106"/>
      <c r="AC55" s="107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2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4"/>
        <v/>
      </c>
      <c r="K56" s="15" t="str">
        <f t="shared" si="14"/>
        <v/>
      </c>
      <c r="L56" s="15" t="str">
        <f t="shared" si="14"/>
        <v/>
      </c>
      <c r="M56" s="15" t="str">
        <f t="shared" si="14"/>
        <v/>
      </c>
      <c r="N56" s="15" t="str">
        <f t="shared" si="14"/>
        <v/>
      </c>
      <c r="O56" s="15" t="str">
        <f t="shared" si="14"/>
        <v/>
      </c>
      <c r="P56" s="15" t="str">
        <f t="shared" si="14"/>
        <v/>
      </c>
      <c r="Q56" s="15" t="str">
        <f t="shared" si="14"/>
        <v/>
      </c>
      <c r="R56" s="15"/>
      <c r="S56" s="9"/>
      <c r="W56" s="106"/>
      <c r="X56" s="106"/>
      <c r="Y56" s="124"/>
      <c r="Z56" s="106"/>
      <c r="AA56" s="106"/>
      <c r="AB56" s="106"/>
      <c r="AC56" s="107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2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4"/>
        <v/>
      </c>
      <c r="K57" s="15" t="str">
        <f t="shared" si="14"/>
        <v/>
      </c>
      <c r="L57" s="15" t="str">
        <f t="shared" si="14"/>
        <v/>
      </c>
      <c r="M57" s="15" t="str">
        <f t="shared" si="14"/>
        <v/>
      </c>
      <c r="N57" s="15" t="str">
        <f t="shared" si="14"/>
        <v/>
      </c>
      <c r="O57" s="15" t="str">
        <f t="shared" si="14"/>
        <v/>
      </c>
      <c r="P57" s="15" t="str">
        <f t="shared" si="14"/>
        <v/>
      </c>
      <c r="Q57" s="15" t="str">
        <f t="shared" si="14"/>
        <v/>
      </c>
      <c r="R57" s="15"/>
      <c r="S57" s="9"/>
      <c r="W57" s="106"/>
      <c r="X57" s="106"/>
      <c r="Y57" s="107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2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4"/>
        <v/>
      </c>
      <c r="K58" s="15" t="str">
        <f t="shared" si="14"/>
        <v/>
      </c>
      <c r="L58" s="15" t="str">
        <f t="shared" si="14"/>
        <v/>
      </c>
      <c r="M58" s="15" t="str">
        <f t="shared" si="14"/>
        <v/>
      </c>
      <c r="N58" s="15" t="str">
        <f t="shared" si="14"/>
        <v/>
      </c>
      <c r="O58" s="15" t="str">
        <f t="shared" si="14"/>
        <v/>
      </c>
      <c r="P58" s="15" t="str">
        <f t="shared" si="14"/>
        <v/>
      </c>
      <c r="Q58" s="15" t="str">
        <f t="shared" si="14"/>
        <v/>
      </c>
      <c r="R58" s="15"/>
      <c r="S58" s="9"/>
      <c r="W58" s="106"/>
      <c r="X58" s="106"/>
      <c r="Y58" s="106"/>
      <c r="Z58" s="106"/>
      <c r="AA58" s="106"/>
      <c r="AB58" s="106"/>
      <c r="AC58" s="106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2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4"/>
        <v/>
      </c>
      <c r="K59" s="15" t="str">
        <f t="shared" si="14"/>
        <v/>
      </c>
      <c r="L59" s="15" t="str">
        <f t="shared" si="14"/>
        <v/>
      </c>
      <c r="M59" s="15" t="str">
        <f t="shared" si="14"/>
        <v/>
      </c>
      <c r="N59" s="15" t="str">
        <f t="shared" si="14"/>
        <v/>
      </c>
      <c r="O59" s="15" t="str">
        <f t="shared" si="14"/>
        <v/>
      </c>
      <c r="P59" s="15" t="str">
        <f t="shared" si="14"/>
        <v/>
      </c>
      <c r="Q59" s="15" t="str">
        <f t="shared" si="14"/>
        <v/>
      </c>
      <c r="R59" s="15">
        <f>SUM(Decsheets!$V$5:$V$12)-(SUM(J53:P59))</f>
        <v>28</v>
      </c>
      <c r="S59" s="9"/>
      <c r="W59" s="106"/>
      <c r="X59" s="106"/>
      <c r="Y59" s="106"/>
      <c r="Z59" s="106"/>
      <c r="AA59" s="106"/>
      <c r="AB59" s="106"/>
      <c r="AC59" s="106"/>
    </row>
    <row r="60" spans="1:29" x14ac:dyDescent="0.3">
      <c r="A60" s="12" t="s">
        <v>96</v>
      </c>
      <c r="B60" s="241"/>
      <c r="C60" s="20" t="s">
        <v>262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97</v>
      </c>
      <c r="W60" s="106"/>
      <c r="X60" s="106"/>
      <c r="Y60" s="106"/>
      <c r="Z60" s="106"/>
      <c r="AA60" s="106"/>
      <c r="AB60" s="106"/>
      <c r="AC60" s="106"/>
    </row>
    <row r="61" spans="1:29" x14ac:dyDescent="0.3">
      <c r="A61" s="16"/>
      <c r="B61" s="230" t="s">
        <v>127</v>
      </c>
      <c r="C61" s="17" t="str">
        <f>IFERROR(IF(A61="","",VLOOKUP($A$60,IF(LEN(A61)=2,U14BB,U14BA),VLOOKUP(LEFT(A61,1),club,6,FALSE),FALSE)),"No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IFERROR(IF(E61=".","",IF(E61&lt;Records!C8,"LR",IF(E61=Records!C8,"=LR","-"))),"???")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06"/>
      <c r="Z61" s="106"/>
      <c r="AA61" s="106"/>
      <c r="AB61" s="106"/>
      <c r="AC61" s="106"/>
    </row>
    <row r="62" spans="1:29" x14ac:dyDescent="0.3">
      <c r="A62" s="16"/>
      <c r="B62" s="230" t="s">
        <v>128</v>
      </c>
      <c r="C62" s="17" t="str">
        <f t="shared" ref="C62:C67" si="16">IF(A62="","",VLOOKUP($A$60,IF(LEN(A62)=2,U14BB,U14BA),VLOOKUP(LEFT(A62,1),club,6,FALSE),FALSE))</f>
        <v/>
      </c>
      <c r="D62" s="17" t="str">
        <f t="shared" ref="D62:D67" si="17">IF(A62="","",VLOOKUP(LEFT(A62,1),club,2,FALSE))</f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06"/>
      <c r="Z62" s="106"/>
      <c r="AA62" s="106"/>
      <c r="AB62" s="106"/>
      <c r="AC62" s="106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17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5"/>
      <c r="Z63" s="106"/>
      <c r="AA63" s="106"/>
      <c r="AB63" s="106"/>
      <c r="AC63" s="125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17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5"/>
      <c r="Z64" s="106"/>
      <c r="AA64" s="106"/>
      <c r="AB64" s="106"/>
      <c r="AC64" s="125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17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5"/>
      <c r="Z65" s="106"/>
      <c r="AA65" s="106"/>
      <c r="AB65" s="106"/>
      <c r="AC65" s="125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17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25"/>
      <c r="Z66" s="106"/>
      <c r="AA66" s="106"/>
      <c r="AB66" s="106"/>
      <c r="AC66" s="125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17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25"/>
      <c r="Z67" s="106"/>
      <c r="AA67" s="106"/>
      <c r="AB67" s="106"/>
      <c r="AC67" s="125"/>
    </row>
    <row r="68" spans="1:29" x14ac:dyDescent="0.3">
      <c r="A68" s="12" t="s">
        <v>96</v>
      </c>
      <c r="B68" s="241"/>
      <c r="C68" s="20" t="s">
        <v>263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98</v>
      </c>
      <c r="W68" s="106"/>
      <c r="X68" s="106"/>
      <c r="Y68" s="125"/>
      <c r="Z68" s="106"/>
      <c r="AA68" s="106"/>
      <c r="AB68" s="106"/>
      <c r="AC68" s="125"/>
    </row>
    <row r="69" spans="1:29" x14ac:dyDescent="0.3">
      <c r="A69" s="16"/>
      <c r="B69" s="230" t="s">
        <v>127</v>
      </c>
      <c r="C69" s="17" t="str">
        <f t="shared" ref="C69:C75" si="18">IF(A69="","",VLOOKUP($A$68,IF(LEN(A69)=2,U14BB,U14BA),VLOOKUP(LEFT(A69,1),club,6,FALSE),FALSE))</f>
        <v/>
      </c>
      <c r="D69" s="17" t="str">
        <f t="shared" ref="D69:D147" si="19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IFERROR(IF(E69=".","",IF(E69&lt;Records!C8,"LR",IF(E69=Records!C8,"=LR","-"))),"???")</f>
        <v/>
      </c>
      <c r="J69" s="15" t="str">
        <f t="shared" ref="J69:Q75" si="20">IF($A69="","",IF(LEFT($A69,1)=J$12,$F69,""))</f>
        <v/>
      </c>
      <c r="K69" s="15" t="str">
        <f t="shared" si="20"/>
        <v/>
      </c>
      <c r="L69" s="15" t="str">
        <f t="shared" si="20"/>
        <v/>
      </c>
      <c r="M69" s="15" t="str">
        <f t="shared" si="20"/>
        <v/>
      </c>
      <c r="N69" s="15" t="str">
        <f t="shared" si="20"/>
        <v/>
      </c>
      <c r="O69" s="15" t="str">
        <f t="shared" si="20"/>
        <v/>
      </c>
      <c r="P69" s="15" t="str">
        <f t="shared" si="20"/>
        <v/>
      </c>
      <c r="Q69" s="15" t="str">
        <f t="shared" si="20"/>
        <v/>
      </c>
      <c r="R69" s="15"/>
      <c r="S69" s="9"/>
      <c r="W69" s="106"/>
      <c r="X69" s="106"/>
      <c r="Y69" s="125"/>
      <c r="Z69" s="106"/>
      <c r="AA69" s="106"/>
      <c r="AB69" s="106"/>
      <c r="AC69" s="125"/>
    </row>
    <row r="70" spans="1:29" x14ac:dyDescent="0.3">
      <c r="A70" s="16"/>
      <c r="B70" s="230" t="s">
        <v>128</v>
      </c>
      <c r="C70" s="17" t="str">
        <f t="shared" si="18"/>
        <v/>
      </c>
      <c r="D70" s="17" t="str">
        <f t="shared" si="19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0"/>
        <v/>
      </c>
      <c r="K70" s="15" t="str">
        <f t="shared" si="20"/>
        <v/>
      </c>
      <c r="L70" s="15" t="str">
        <f t="shared" si="20"/>
        <v/>
      </c>
      <c r="M70" s="15" t="str">
        <f t="shared" si="20"/>
        <v/>
      </c>
      <c r="N70" s="15" t="str">
        <f t="shared" si="20"/>
        <v/>
      </c>
      <c r="O70" s="15" t="str">
        <f t="shared" si="20"/>
        <v/>
      </c>
      <c r="P70" s="15" t="str">
        <f t="shared" si="20"/>
        <v/>
      </c>
      <c r="Q70" s="15" t="str">
        <f t="shared" si="20"/>
        <v/>
      </c>
      <c r="R70" s="15"/>
      <c r="S70" s="9"/>
      <c r="W70" s="106"/>
      <c r="X70" s="106"/>
      <c r="Y70" s="125"/>
      <c r="Z70" s="106"/>
      <c r="AA70" s="106"/>
      <c r="AB70" s="106"/>
      <c r="AC70" s="125"/>
    </row>
    <row r="71" spans="1:29" x14ac:dyDescent="0.3">
      <c r="A71" s="16"/>
      <c r="B71" s="230" t="s">
        <v>129</v>
      </c>
      <c r="C71" s="17" t="str">
        <f t="shared" si="18"/>
        <v/>
      </c>
      <c r="D71" s="17" t="str">
        <f t="shared" si="19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0"/>
        <v/>
      </c>
      <c r="K71" s="15" t="str">
        <f t="shared" si="20"/>
        <v/>
      </c>
      <c r="L71" s="15" t="str">
        <f t="shared" si="20"/>
        <v/>
      </c>
      <c r="M71" s="15" t="str">
        <f t="shared" si="20"/>
        <v/>
      </c>
      <c r="N71" s="15" t="str">
        <f t="shared" si="20"/>
        <v/>
      </c>
      <c r="O71" s="15" t="str">
        <f t="shared" si="20"/>
        <v/>
      </c>
      <c r="P71" s="15" t="str">
        <f t="shared" si="20"/>
        <v/>
      </c>
      <c r="Q71" s="15" t="str">
        <f t="shared" si="20"/>
        <v/>
      </c>
      <c r="R71" s="15"/>
      <c r="S71" s="9"/>
      <c r="W71" s="106"/>
      <c r="X71" s="106"/>
      <c r="Y71" s="125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18"/>
        <v/>
      </c>
      <c r="D72" s="17" t="str">
        <f t="shared" si="19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0"/>
        <v/>
      </c>
      <c r="K72" s="15" t="str">
        <f t="shared" si="20"/>
        <v/>
      </c>
      <c r="L72" s="15" t="str">
        <f t="shared" si="20"/>
        <v/>
      </c>
      <c r="M72" s="15" t="str">
        <f t="shared" si="20"/>
        <v/>
      </c>
      <c r="N72" s="15" t="str">
        <f t="shared" si="20"/>
        <v/>
      </c>
      <c r="O72" s="15" t="str">
        <f t="shared" si="20"/>
        <v/>
      </c>
      <c r="P72" s="15" t="str">
        <f t="shared" si="20"/>
        <v/>
      </c>
      <c r="Q72" s="15" t="str">
        <f t="shared" si="20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18"/>
        <v/>
      </c>
      <c r="D73" s="17" t="str">
        <f t="shared" si="19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0"/>
        <v/>
      </c>
      <c r="K73" s="15" t="str">
        <f t="shared" si="20"/>
        <v/>
      </c>
      <c r="L73" s="15" t="str">
        <f t="shared" si="20"/>
        <v/>
      </c>
      <c r="M73" s="15" t="str">
        <f t="shared" si="20"/>
        <v/>
      </c>
      <c r="N73" s="15" t="str">
        <f t="shared" si="20"/>
        <v/>
      </c>
      <c r="O73" s="15" t="str">
        <f t="shared" si="20"/>
        <v/>
      </c>
      <c r="P73" s="15" t="str">
        <f t="shared" si="20"/>
        <v/>
      </c>
      <c r="Q73" s="15" t="str">
        <f t="shared" si="20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18"/>
        <v/>
      </c>
      <c r="D74" s="17" t="str">
        <f t="shared" si="19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0"/>
        <v/>
      </c>
      <c r="K74" s="15" t="str">
        <f t="shared" si="20"/>
        <v/>
      </c>
      <c r="L74" s="15" t="str">
        <f t="shared" si="20"/>
        <v/>
      </c>
      <c r="M74" s="15" t="str">
        <f t="shared" si="20"/>
        <v/>
      </c>
      <c r="N74" s="15" t="str">
        <f t="shared" si="20"/>
        <v/>
      </c>
      <c r="O74" s="15" t="str">
        <f t="shared" si="20"/>
        <v/>
      </c>
      <c r="P74" s="15" t="str">
        <f t="shared" si="20"/>
        <v/>
      </c>
      <c r="Q74" s="15" t="str">
        <f t="shared" si="20"/>
        <v/>
      </c>
      <c r="R74" s="15"/>
      <c r="S74" s="9"/>
      <c r="W74" s="106"/>
      <c r="X74" s="106"/>
      <c r="Y74" s="125"/>
      <c r="Z74" s="106"/>
      <c r="AA74" s="106"/>
      <c r="AB74" s="106"/>
      <c r="AC74" s="125"/>
    </row>
    <row r="75" spans="1:29" x14ac:dyDescent="0.3">
      <c r="A75" s="16"/>
      <c r="B75" s="230" t="s">
        <v>80</v>
      </c>
      <c r="C75" s="17" t="str">
        <f t="shared" si="18"/>
        <v/>
      </c>
      <c r="D75" s="17" t="str">
        <f t="shared" si="19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0"/>
        <v/>
      </c>
      <c r="K75" s="15" t="str">
        <f t="shared" si="20"/>
        <v/>
      </c>
      <c r="L75" s="15" t="str">
        <f t="shared" si="20"/>
        <v/>
      </c>
      <c r="M75" s="15" t="str">
        <f t="shared" si="20"/>
        <v/>
      </c>
      <c r="N75" s="15" t="str">
        <f t="shared" si="20"/>
        <v/>
      </c>
      <c r="O75" s="15" t="str">
        <f t="shared" si="20"/>
        <v/>
      </c>
      <c r="P75" s="15" t="str">
        <f t="shared" si="20"/>
        <v/>
      </c>
      <c r="Q75" s="15" t="str">
        <f t="shared" si="20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25"/>
    </row>
    <row r="76" spans="1:29" x14ac:dyDescent="0.3">
      <c r="A76" s="12" t="s">
        <v>132</v>
      </c>
      <c r="B76" s="241"/>
      <c r="C76" s="20" t="s">
        <v>337</v>
      </c>
      <c r="D76" s="8" t="s">
        <v>86</v>
      </c>
      <c r="E76" s="229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133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IFERROR(IF(A77="","",VLOOKUP($A$76,IF(LEN(A77)=2,U14BB,U14BA),VLOOKUP(LEFT(A77,1),club,6,FALSE),FALSE)),"No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IFERROR(IF(E77=".","",IF(E77&lt;Records!C10,"LR",IF(E77=Records!C10,"=LR","-"))),"???")</f>
        <v/>
      </c>
      <c r="J77" s="15" t="str">
        <f t="shared" ref="J77:Q83" si="21">IF($A77="","",IF(LEFT($A77,1)=J$12,$F77,""))</f>
        <v/>
      </c>
      <c r="K77" s="15" t="str">
        <f t="shared" si="21"/>
        <v/>
      </c>
      <c r="L77" s="15" t="str">
        <f t="shared" si="21"/>
        <v/>
      </c>
      <c r="M77" s="15" t="str">
        <f t="shared" si="21"/>
        <v/>
      </c>
      <c r="N77" s="15" t="str">
        <f t="shared" si="21"/>
        <v/>
      </c>
      <c r="O77" s="15" t="str">
        <f t="shared" si="21"/>
        <v/>
      </c>
      <c r="P77" s="15" t="str">
        <f t="shared" si="21"/>
        <v/>
      </c>
      <c r="Q77" s="15" t="str">
        <f t="shared" si="21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2">IF(A78="","",VLOOKUP($A$76,IF(LEN(A78)=2,U14BB,U14BA),VLOOKUP(LEFT(A78,1),club,6,FALSE),FALSE))</f>
        <v/>
      </c>
      <c r="D78" s="17" t="str">
        <f t="shared" si="19"/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1"/>
        <v/>
      </c>
      <c r="K78" s="15" t="str">
        <f t="shared" si="21"/>
        <v/>
      </c>
      <c r="L78" s="15" t="str">
        <f t="shared" si="21"/>
        <v/>
      </c>
      <c r="M78" s="15" t="str">
        <f t="shared" si="21"/>
        <v/>
      </c>
      <c r="N78" s="15" t="str">
        <f t="shared" si="21"/>
        <v/>
      </c>
      <c r="O78" s="15" t="str">
        <f t="shared" si="21"/>
        <v/>
      </c>
      <c r="P78" s="15" t="str">
        <f t="shared" si="21"/>
        <v/>
      </c>
      <c r="Q78" s="15" t="str">
        <f t="shared" si="21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2"/>
        <v/>
      </c>
      <c r="D79" s="17" t="str">
        <f t="shared" si="19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1"/>
        <v/>
      </c>
      <c r="K79" s="15" t="str">
        <f t="shared" si="21"/>
        <v/>
      </c>
      <c r="L79" s="15" t="str">
        <f t="shared" si="21"/>
        <v/>
      </c>
      <c r="M79" s="15" t="str">
        <f t="shared" si="21"/>
        <v/>
      </c>
      <c r="N79" s="15" t="str">
        <f t="shared" si="21"/>
        <v/>
      </c>
      <c r="O79" s="15" t="str">
        <f t="shared" si="21"/>
        <v/>
      </c>
      <c r="P79" s="15" t="str">
        <f t="shared" si="21"/>
        <v/>
      </c>
      <c r="Q79" s="15" t="str">
        <f t="shared" si="21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2"/>
        <v/>
      </c>
      <c r="D80" s="17" t="str">
        <f t="shared" si="19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1"/>
        <v/>
      </c>
      <c r="K80" s="15" t="str">
        <f t="shared" si="21"/>
        <v/>
      </c>
      <c r="L80" s="15" t="str">
        <f t="shared" si="21"/>
        <v/>
      </c>
      <c r="M80" s="15" t="str">
        <f t="shared" si="21"/>
        <v/>
      </c>
      <c r="N80" s="15" t="str">
        <f t="shared" si="21"/>
        <v/>
      </c>
      <c r="O80" s="15" t="str">
        <f t="shared" si="21"/>
        <v/>
      </c>
      <c r="P80" s="15" t="str">
        <f t="shared" si="21"/>
        <v/>
      </c>
      <c r="Q80" s="15" t="str">
        <f t="shared" si="21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2"/>
        <v/>
      </c>
      <c r="D81" s="17" t="str">
        <f t="shared" si="19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1"/>
        <v/>
      </c>
      <c r="K81" s="15" t="str">
        <f t="shared" si="21"/>
        <v/>
      </c>
      <c r="L81" s="15" t="str">
        <f t="shared" si="21"/>
        <v/>
      </c>
      <c r="M81" s="15" t="str">
        <f t="shared" si="21"/>
        <v/>
      </c>
      <c r="N81" s="15" t="str">
        <f t="shared" si="21"/>
        <v/>
      </c>
      <c r="O81" s="15" t="str">
        <f t="shared" si="21"/>
        <v/>
      </c>
      <c r="P81" s="15" t="str">
        <f t="shared" si="21"/>
        <v/>
      </c>
      <c r="Q81" s="15" t="str">
        <f t="shared" si="21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2"/>
        <v/>
      </c>
      <c r="D82" s="17" t="str">
        <f t="shared" si="19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1"/>
        <v/>
      </c>
      <c r="K82" s="15" t="str">
        <f t="shared" si="21"/>
        <v/>
      </c>
      <c r="L82" s="15" t="str">
        <f t="shared" si="21"/>
        <v/>
      </c>
      <c r="M82" s="15" t="str">
        <f t="shared" si="21"/>
        <v/>
      </c>
      <c r="N82" s="15" t="str">
        <f t="shared" si="21"/>
        <v/>
      </c>
      <c r="O82" s="15" t="str">
        <f t="shared" si="21"/>
        <v/>
      </c>
      <c r="P82" s="15" t="str">
        <f t="shared" si="21"/>
        <v/>
      </c>
      <c r="Q82" s="15" t="str">
        <f t="shared" si="21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2"/>
        <v/>
      </c>
      <c r="D83" s="17" t="str">
        <f t="shared" si="19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1"/>
        <v/>
      </c>
      <c r="K83" s="15" t="str">
        <f t="shared" si="21"/>
        <v/>
      </c>
      <c r="L83" s="15" t="str">
        <f t="shared" si="21"/>
        <v/>
      </c>
      <c r="M83" s="15" t="str">
        <f t="shared" si="21"/>
        <v/>
      </c>
      <c r="N83" s="15" t="str">
        <f t="shared" si="21"/>
        <v/>
      </c>
      <c r="O83" s="15" t="str">
        <f t="shared" si="21"/>
        <v/>
      </c>
      <c r="P83" s="15" t="str">
        <f t="shared" si="21"/>
        <v/>
      </c>
      <c r="Q83" s="15" t="str">
        <f t="shared" si="21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132</v>
      </c>
      <c r="B84" s="241"/>
      <c r="C84" s="20" t="s">
        <v>338</v>
      </c>
      <c r="D84" s="8" t="s">
        <v>86</v>
      </c>
      <c r="E84" s="229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134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3">IF(A85="","",VLOOKUP($A$84,IF(LEN(A85)=2,U14BB,U14BA),VLOOKUP(LEFT(A85,1),club,6,FALSE),FALSE))</f>
        <v/>
      </c>
      <c r="D85" s="17" t="str">
        <f t="shared" si="19"/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IFERROR(IF(E85=".","",IF(E85&lt;Records!C10,"LR",IF(E85=Records!C10,"=LR","-"))),"???")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3"/>
        <v/>
      </c>
      <c r="D86" s="17" t="str">
        <f t="shared" si="19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3"/>
        <v/>
      </c>
      <c r="D87" s="17" t="str">
        <f t="shared" si="19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3"/>
        <v/>
      </c>
      <c r="D88" s="17" t="str">
        <f t="shared" si="19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3"/>
        <v/>
      </c>
      <c r="D89" s="17" t="str">
        <f t="shared" si="19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3"/>
        <v/>
      </c>
      <c r="D90" s="17" t="str">
        <f t="shared" si="19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3"/>
        <v/>
      </c>
      <c r="D91" s="17" t="str">
        <f t="shared" si="19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376</v>
      </c>
      <c r="B92" s="241"/>
      <c r="C92" s="20" t="s">
        <v>377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378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IFERROR(IF(A93="","",VLOOKUP($A$92,IF(LEN(A93)=2,U14BB,U14BA),VLOOKUP(LEFT(A93,1),club,6,FALSE),FALSE)),"No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IFERROR(IF(E93=".","",IF(E93&lt;Records!C13,"LR",IF(E93=Records!C13,"=LR","-"))),"???")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6">IF(A94="","",VLOOKUP($A$92,IF(LEN(A94)=2,U14BB,U14BA),VLOOKUP(LEFT(A94,1),club,6,FALSE),FALSE))</f>
        <v/>
      </c>
      <c r="D94" s="17" t="str">
        <f t="shared" ref="D94:D99" si="27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I94" s="1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6"/>
        <v/>
      </c>
      <c r="D95" s="17" t="str">
        <f t="shared" si="27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6"/>
        <v/>
      </c>
      <c r="D96" s="17" t="str">
        <f t="shared" si="27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6"/>
        <v/>
      </c>
      <c r="D97" s="17" t="str">
        <f t="shared" si="27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6"/>
        <v/>
      </c>
      <c r="D98" s="17" t="str">
        <f t="shared" si="27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6"/>
        <v/>
      </c>
      <c r="D99" s="17" t="str">
        <f t="shared" si="27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376</v>
      </c>
      <c r="B100" s="241"/>
      <c r="C100" s="20" t="s">
        <v>380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22" t="s">
        <v>379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8">IF(A101="","",VLOOKUP($A$100,IF(LEN(A101)=2,U14BB,U14BA),VLOOKUP(LEFT(A101,1),club,6,FALSE),FALSE))</f>
        <v/>
      </c>
      <c r="D101" s="17" t="str">
        <f t="shared" ref="D101:D107" si="29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IFERROR(IF(E101=".","",IF(E101&lt;Records!C13,"LR",IF(E101=Records!C13,"=LR","-"))),"???")</f>
        <v/>
      </c>
      <c r="J101" s="15" t="str">
        <f t="shared" ref="J101:Q107" si="30">IF($A101="","",IF(LEFT($A101,1)=J$12,$F101,""))</f>
        <v/>
      </c>
      <c r="K101" s="15" t="str">
        <f t="shared" si="30"/>
        <v/>
      </c>
      <c r="L101" s="15" t="str">
        <f t="shared" si="30"/>
        <v/>
      </c>
      <c r="M101" s="15" t="str">
        <f t="shared" si="30"/>
        <v/>
      </c>
      <c r="N101" s="15" t="str">
        <f t="shared" si="30"/>
        <v/>
      </c>
      <c r="O101" s="15" t="str">
        <f t="shared" si="30"/>
        <v/>
      </c>
      <c r="P101" s="15" t="str">
        <f t="shared" si="30"/>
        <v/>
      </c>
      <c r="Q101" s="15" t="str">
        <f t="shared" si="30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8"/>
        <v/>
      </c>
      <c r="D102" s="17" t="str">
        <f t="shared" si="29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0"/>
        <v/>
      </c>
      <c r="K102" s="15" t="str">
        <f t="shared" si="30"/>
        <v/>
      </c>
      <c r="L102" s="15" t="str">
        <f t="shared" si="30"/>
        <v/>
      </c>
      <c r="M102" s="15" t="str">
        <f t="shared" si="30"/>
        <v/>
      </c>
      <c r="N102" s="15" t="str">
        <f t="shared" si="30"/>
        <v/>
      </c>
      <c r="O102" s="15" t="str">
        <f t="shared" si="30"/>
        <v/>
      </c>
      <c r="P102" s="15" t="str">
        <f t="shared" si="30"/>
        <v/>
      </c>
      <c r="Q102" s="15" t="str">
        <f t="shared" si="30"/>
        <v/>
      </c>
      <c r="R102" s="15"/>
      <c r="S102" s="9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8"/>
        <v/>
      </c>
      <c r="D103" s="17" t="str">
        <f t="shared" si="29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0"/>
        <v/>
      </c>
      <c r="K103" s="15" t="str">
        <f t="shared" si="30"/>
        <v/>
      </c>
      <c r="L103" s="15" t="str">
        <f t="shared" si="30"/>
        <v/>
      </c>
      <c r="M103" s="15" t="str">
        <f t="shared" si="30"/>
        <v/>
      </c>
      <c r="N103" s="15" t="str">
        <f t="shared" si="30"/>
        <v/>
      </c>
      <c r="O103" s="15" t="str">
        <f t="shared" si="30"/>
        <v/>
      </c>
      <c r="P103" s="15" t="str">
        <f t="shared" si="30"/>
        <v/>
      </c>
      <c r="Q103" s="15" t="str">
        <f t="shared" si="30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8"/>
        <v/>
      </c>
      <c r="D104" s="17" t="str">
        <f t="shared" si="29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0"/>
        <v/>
      </c>
      <c r="K104" s="15" t="str">
        <f t="shared" si="30"/>
        <v/>
      </c>
      <c r="L104" s="15" t="str">
        <f t="shared" si="30"/>
        <v/>
      </c>
      <c r="M104" s="15" t="str">
        <f t="shared" si="30"/>
        <v/>
      </c>
      <c r="N104" s="15" t="str">
        <f t="shared" si="30"/>
        <v/>
      </c>
      <c r="O104" s="15" t="str">
        <f t="shared" si="30"/>
        <v/>
      </c>
      <c r="P104" s="15" t="str">
        <f t="shared" si="30"/>
        <v/>
      </c>
      <c r="Q104" s="15" t="str">
        <f t="shared" si="30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8"/>
        <v/>
      </c>
      <c r="D105" s="17" t="str">
        <f t="shared" si="29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0"/>
        <v/>
      </c>
      <c r="K105" s="15" t="str">
        <f t="shared" si="30"/>
        <v/>
      </c>
      <c r="L105" s="15" t="str">
        <f t="shared" si="30"/>
        <v/>
      </c>
      <c r="M105" s="15" t="str">
        <f t="shared" si="30"/>
        <v/>
      </c>
      <c r="N105" s="15" t="str">
        <f t="shared" si="30"/>
        <v/>
      </c>
      <c r="O105" s="15" t="str">
        <f t="shared" si="30"/>
        <v/>
      </c>
      <c r="P105" s="15" t="str">
        <f t="shared" si="30"/>
        <v/>
      </c>
      <c r="Q105" s="15" t="str">
        <f t="shared" si="30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8"/>
        <v/>
      </c>
      <c r="D106" s="17" t="str">
        <f t="shared" si="29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0"/>
        <v/>
      </c>
      <c r="K106" s="15" t="str">
        <f t="shared" si="30"/>
        <v/>
      </c>
      <c r="L106" s="15" t="str">
        <f t="shared" si="30"/>
        <v/>
      </c>
      <c r="M106" s="15" t="str">
        <f t="shared" si="30"/>
        <v/>
      </c>
      <c r="N106" s="15" t="str">
        <f t="shared" si="30"/>
        <v/>
      </c>
      <c r="O106" s="15" t="str">
        <f t="shared" si="30"/>
        <v/>
      </c>
      <c r="P106" s="15" t="str">
        <f t="shared" si="30"/>
        <v/>
      </c>
      <c r="Q106" s="15" t="str">
        <f t="shared" si="30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8"/>
        <v/>
      </c>
      <c r="D107" s="17" t="str">
        <f t="shared" si="29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0"/>
        <v/>
      </c>
      <c r="K107" s="15" t="str">
        <f t="shared" si="30"/>
        <v/>
      </c>
      <c r="L107" s="15" t="str">
        <f t="shared" si="30"/>
        <v/>
      </c>
      <c r="M107" s="15" t="str">
        <f t="shared" si="30"/>
        <v/>
      </c>
      <c r="N107" s="15" t="str">
        <f t="shared" si="30"/>
        <v/>
      </c>
      <c r="O107" s="15" t="str">
        <f t="shared" si="30"/>
        <v/>
      </c>
      <c r="P107" s="15" t="str">
        <f t="shared" si="30"/>
        <v/>
      </c>
      <c r="Q107" s="15" t="str">
        <f t="shared" si="30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23" t="s">
        <v>99</v>
      </c>
      <c r="B108" s="241"/>
      <c r="C108" s="20" t="s">
        <v>264</v>
      </c>
      <c r="D108" s="19"/>
      <c r="E108" s="8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9" t="s">
        <v>100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IFERROR(IF(A109="","",VLOOKUP($A$108,IF(LEN(A109)=2,U14BB,U14BA),VLOOKUP(LEFT(A109,1),club,6,FALSE),FALSE)),"No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7">
        <f>Decsheets!$V$5</f>
        <v>7</v>
      </c>
      <c r="G109" s="9"/>
      <c r="H109" s="9"/>
      <c r="I109" s="253" t="str">
        <f>IFERROR(IF(E109=".","",IF(E109&gt;Records!C16,"LR",IF(E109=Records!C16,"=LR","-"))),"???")</f>
        <v/>
      </c>
      <c r="J109" s="15" t="str">
        <f t="shared" ref="J109:Q115" si="31">IF($A109="","",IF(LEFT($A109,1)=J$12,$F109,""))</f>
        <v/>
      </c>
      <c r="K109" s="15" t="str">
        <f t="shared" si="31"/>
        <v/>
      </c>
      <c r="L109" s="15" t="str">
        <f t="shared" si="31"/>
        <v/>
      </c>
      <c r="M109" s="15" t="str">
        <f t="shared" si="31"/>
        <v/>
      </c>
      <c r="N109" s="15" t="str">
        <f t="shared" si="31"/>
        <v/>
      </c>
      <c r="O109" s="15" t="str">
        <f t="shared" si="31"/>
        <v/>
      </c>
      <c r="P109" s="15" t="str">
        <f t="shared" si="31"/>
        <v/>
      </c>
      <c r="Q109" s="15" t="str">
        <f t="shared" si="31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2">IF(A110="","",VLOOKUP($A$108,IF(LEN(A110)=2,U14BB,U14BA),VLOOKUP(LEFT(A110,1),club,6,FALSE),FALSE))</f>
        <v/>
      </c>
      <c r="D110" s="17" t="str">
        <f t="shared" si="19"/>
        <v/>
      </c>
      <c r="E110" s="18" t="s">
        <v>87</v>
      </c>
      <c r="F110" s="307">
        <f>Decsheets!$V$6</f>
        <v>6</v>
      </c>
      <c r="G110" s="9"/>
      <c r="H110" s="9"/>
      <c r="I110" s="128" t="s">
        <v>101</v>
      </c>
      <c r="J110" s="15" t="str">
        <f t="shared" si="31"/>
        <v/>
      </c>
      <c r="K110" s="15" t="str">
        <f t="shared" si="31"/>
        <v/>
      </c>
      <c r="L110" s="15" t="str">
        <f t="shared" si="31"/>
        <v/>
      </c>
      <c r="M110" s="15" t="str">
        <f t="shared" si="31"/>
        <v/>
      </c>
      <c r="N110" s="15" t="str">
        <f t="shared" si="31"/>
        <v/>
      </c>
      <c r="O110" s="15" t="str">
        <f t="shared" si="31"/>
        <v/>
      </c>
      <c r="P110" s="15" t="str">
        <f t="shared" si="31"/>
        <v/>
      </c>
      <c r="Q110" s="15" t="str">
        <f t="shared" si="31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2"/>
        <v/>
      </c>
      <c r="D111" s="17" t="str">
        <f t="shared" si="19"/>
        <v/>
      </c>
      <c r="E111" s="18" t="s">
        <v>87</v>
      </c>
      <c r="F111" s="307">
        <f>Decsheets!$V$7</f>
        <v>5</v>
      </c>
      <c r="G111" s="9"/>
      <c r="H111" s="9"/>
      <c r="I111" s="128" t="s">
        <v>102</v>
      </c>
      <c r="J111" s="15" t="str">
        <f t="shared" si="31"/>
        <v/>
      </c>
      <c r="K111" s="15" t="str">
        <f t="shared" si="31"/>
        <v/>
      </c>
      <c r="L111" s="15" t="str">
        <f t="shared" si="31"/>
        <v/>
      </c>
      <c r="M111" s="15" t="str">
        <f t="shared" si="31"/>
        <v/>
      </c>
      <c r="N111" s="15" t="str">
        <f t="shared" si="31"/>
        <v/>
      </c>
      <c r="O111" s="15" t="str">
        <f t="shared" si="31"/>
        <v/>
      </c>
      <c r="P111" s="15" t="str">
        <f t="shared" si="31"/>
        <v/>
      </c>
      <c r="Q111" s="15" t="str">
        <f t="shared" si="31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2"/>
        <v/>
      </c>
      <c r="D112" s="17" t="str">
        <f t="shared" si="19"/>
        <v/>
      </c>
      <c r="E112" s="18" t="s">
        <v>87</v>
      </c>
      <c r="F112" s="307">
        <f>Decsheets!$V$8</f>
        <v>4</v>
      </c>
      <c r="G112" s="9"/>
      <c r="H112" s="9"/>
      <c r="I112" s="128" t="s">
        <v>103</v>
      </c>
      <c r="J112" s="15" t="str">
        <f t="shared" si="31"/>
        <v/>
      </c>
      <c r="K112" s="15" t="str">
        <f t="shared" si="31"/>
        <v/>
      </c>
      <c r="L112" s="15" t="str">
        <f t="shared" si="31"/>
        <v/>
      </c>
      <c r="M112" s="15" t="str">
        <f t="shared" si="31"/>
        <v/>
      </c>
      <c r="N112" s="15" t="str">
        <f t="shared" si="31"/>
        <v/>
      </c>
      <c r="O112" s="15" t="str">
        <f t="shared" si="31"/>
        <v/>
      </c>
      <c r="P112" s="15" t="str">
        <f t="shared" si="31"/>
        <v/>
      </c>
      <c r="Q112" s="15" t="str">
        <f t="shared" si="31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2"/>
        <v/>
      </c>
      <c r="D113" s="17" t="str">
        <f t="shared" si="19"/>
        <v/>
      </c>
      <c r="E113" s="18" t="s">
        <v>87</v>
      </c>
      <c r="F113" s="307">
        <f>Decsheets!$V$9</f>
        <v>3</v>
      </c>
      <c r="G113" s="9"/>
      <c r="H113" s="9"/>
      <c r="I113" s="128" t="s">
        <v>104</v>
      </c>
      <c r="J113" s="15" t="str">
        <f t="shared" si="31"/>
        <v/>
      </c>
      <c r="K113" s="15" t="str">
        <f t="shared" si="31"/>
        <v/>
      </c>
      <c r="L113" s="15" t="str">
        <f t="shared" si="31"/>
        <v/>
      </c>
      <c r="M113" s="15" t="str">
        <f t="shared" si="31"/>
        <v/>
      </c>
      <c r="N113" s="15" t="str">
        <f t="shared" si="31"/>
        <v/>
      </c>
      <c r="O113" s="15" t="str">
        <f t="shared" si="31"/>
        <v/>
      </c>
      <c r="P113" s="15" t="str">
        <f t="shared" si="31"/>
        <v/>
      </c>
      <c r="Q113" s="15" t="str">
        <f t="shared" si="31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2"/>
        <v/>
      </c>
      <c r="D114" s="17" t="str">
        <f t="shared" si="19"/>
        <v/>
      </c>
      <c r="E114" s="18" t="s">
        <v>87</v>
      </c>
      <c r="F114" s="307">
        <f>Decsheets!$V$10</f>
        <v>2</v>
      </c>
      <c r="G114" s="9"/>
      <c r="H114" s="9"/>
      <c r="I114" s="19"/>
      <c r="J114" s="15" t="str">
        <f t="shared" si="31"/>
        <v/>
      </c>
      <c r="K114" s="15" t="str">
        <f t="shared" si="31"/>
        <v/>
      </c>
      <c r="L114" s="15" t="str">
        <f t="shared" si="31"/>
        <v/>
      </c>
      <c r="M114" s="15" t="str">
        <f t="shared" si="31"/>
        <v/>
      </c>
      <c r="N114" s="15" t="str">
        <f t="shared" si="31"/>
        <v/>
      </c>
      <c r="O114" s="15" t="str">
        <f t="shared" si="31"/>
        <v/>
      </c>
      <c r="P114" s="15" t="str">
        <f t="shared" si="31"/>
        <v/>
      </c>
      <c r="Q114" s="15" t="str">
        <f t="shared" si="31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2"/>
        <v/>
      </c>
      <c r="D115" s="17" t="str">
        <f t="shared" si="19"/>
        <v/>
      </c>
      <c r="E115" s="18" t="s">
        <v>87</v>
      </c>
      <c r="F115" s="307">
        <f>Decsheets!$V$11</f>
        <v>1</v>
      </c>
      <c r="G115" s="9"/>
      <c r="H115" s="9"/>
      <c r="I115" s="19"/>
      <c r="J115" s="15" t="str">
        <f t="shared" si="31"/>
        <v/>
      </c>
      <c r="K115" s="15" t="str">
        <f t="shared" si="31"/>
        <v/>
      </c>
      <c r="L115" s="15" t="str">
        <f t="shared" si="31"/>
        <v/>
      </c>
      <c r="M115" s="15" t="str">
        <f t="shared" si="31"/>
        <v/>
      </c>
      <c r="N115" s="15" t="str">
        <f t="shared" si="31"/>
        <v/>
      </c>
      <c r="O115" s="15" t="str">
        <f t="shared" si="31"/>
        <v/>
      </c>
      <c r="P115" s="15" t="str">
        <f t="shared" si="31"/>
        <v/>
      </c>
      <c r="Q115" s="15" t="str">
        <f t="shared" si="31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23" t="s">
        <v>99</v>
      </c>
      <c r="B116" s="241"/>
      <c r="C116" s="20" t="s">
        <v>265</v>
      </c>
      <c r="D116" s="19"/>
      <c r="E116" s="8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9" t="s">
        <v>105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33">IF(A117="","",VLOOKUP($A$116,IF(LEN(A117)=2,U14BB,U14BA),VLOOKUP(LEFT(A117,1),club,6,FALSE),FALSE))</f>
        <v/>
      </c>
      <c r="D117" s="17" t="str">
        <f t="shared" si="19"/>
        <v/>
      </c>
      <c r="E117" s="18" t="s">
        <v>87</v>
      </c>
      <c r="F117" s="307">
        <f>Decsheets!$V$5</f>
        <v>7</v>
      </c>
      <c r="G117" s="9"/>
      <c r="H117" s="9"/>
      <c r="I117" s="253" t="str">
        <f>IFERROR(IF(E117=".","",IF(E117&gt;Records!C16,"LR",IF(E117=Records!C16,"=LR","-"))),"???")</f>
        <v/>
      </c>
      <c r="J117" s="15" t="str">
        <f t="shared" ref="J117:Q131" si="34">IF($A117="","",IF(LEFT($A117,1)=J$12,$F117,""))</f>
        <v/>
      </c>
      <c r="K117" s="15" t="str">
        <f t="shared" si="34"/>
        <v/>
      </c>
      <c r="L117" s="15" t="str">
        <f t="shared" si="34"/>
        <v/>
      </c>
      <c r="M117" s="15" t="str">
        <f t="shared" si="34"/>
        <v/>
      </c>
      <c r="N117" s="15" t="str">
        <f t="shared" si="34"/>
        <v/>
      </c>
      <c r="O117" s="15" t="str">
        <f t="shared" si="34"/>
        <v/>
      </c>
      <c r="P117" s="15" t="str">
        <f t="shared" si="34"/>
        <v/>
      </c>
      <c r="Q117" s="15" t="str">
        <f t="shared" si="34"/>
        <v/>
      </c>
      <c r="R117" s="15"/>
      <c r="S117" s="9"/>
      <c r="W117" s="106"/>
      <c r="X117" s="106"/>
      <c r="Y117" s="125"/>
      <c r="Z117" s="106"/>
      <c r="AA117" s="106"/>
      <c r="AB117" s="106"/>
      <c r="AC117" s="125"/>
    </row>
    <row r="118" spans="1:29" x14ac:dyDescent="0.3">
      <c r="A118" s="16"/>
      <c r="B118" s="230" t="s">
        <v>128</v>
      </c>
      <c r="C118" s="17" t="str">
        <f t="shared" si="33"/>
        <v/>
      </c>
      <c r="D118" s="17" t="str">
        <f t="shared" si="19"/>
        <v/>
      </c>
      <c r="E118" s="18" t="s">
        <v>87</v>
      </c>
      <c r="F118" s="307">
        <f>Decsheets!$V$6</f>
        <v>6</v>
      </c>
      <c r="G118" s="9"/>
      <c r="H118" s="9"/>
      <c r="I118" s="128" t="s">
        <v>101</v>
      </c>
      <c r="J118" s="15" t="str">
        <f t="shared" si="34"/>
        <v/>
      </c>
      <c r="K118" s="15" t="str">
        <f t="shared" si="34"/>
        <v/>
      </c>
      <c r="L118" s="15" t="str">
        <f t="shared" si="34"/>
        <v/>
      </c>
      <c r="M118" s="15" t="str">
        <f t="shared" si="34"/>
        <v/>
      </c>
      <c r="N118" s="15" t="str">
        <f t="shared" si="34"/>
        <v/>
      </c>
      <c r="O118" s="15" t="str">
        <f t="shared" si="34"/>
        <v/>
      </c>
      <c r="P118" s="15" t="str">
        <f t="shared" si="34"/>
        <v/>
      </c>
      <c r="Q118" s="15" t="str">
        <f t="shared" si="34"/>
        <v/>
      </c>
      <c r="R118" s="15"/>
      <c r="S118" s="9"/>
      <c r="W118" s="106"/>
      <c r="X118" s="106"/>
      <c r="Y118" s="125"/>
      <c r="Z118" s="106"/>
      <c r="AA118" s="106"/>
      <c r="AB118" s="106"/>
      <c r="AC118" s="125"/>
    </row>
    <row r="119" spans="1:29" x14ac:dyDescent="0.3">
      <c r="A119" s="16"/>
      <c r="B119" s="230" t="s">
        <v>129</v>
      </c>
      <c r="C119" s="17" t="str">
        <f t="shared" si="33"/>
        <v/>
      </c>
      <c r="D119" s="17" t="str">
        <f t="shared" si="19"/>
        <v/>
      </c>
      <c r="E119" s="18" t="s">
        <v>87</v>
      </c>
      <c r="F119" s="307">
        <f>Decsheets!$V$7</f>
        <v>5</v>
      </c>
      <c r="G119" s="9"/>
      <c r="H119" s="9"/>
      <c r="I119" s="128" t="s">
        <v>102</v>
      </c>
      <c r="J119" s="15" t="str">
        <f t="shared" si="34"/>
        <v/>
      </c>
      <c r="K119" s="15" t="str">
        <f t="shared" si="34"/>
        <v/>
      </c>
      <c r="L119" s="15" t="str">
        <f t="shared" si="34"/>
        <v/>
      </c>
      <c r="M119" s="15" t="str">
        <f t="shared" si="34"/>
        <v/>
      </c>
      <c r="N119" s="15" t="str">
        <f t="shared" si="34"/>
        <v/>
      </c>
      <c r="O119" s="15" t="str">
        <f t="shared" si="34"/>
        <v/>
      </c>
      <c r="P119" s="15" t="str">
        <f t="shared" si="34"/>
        <v/>
      </c>
      <c r="Q119" s="15" t="str">
        <f t="shared" si="34"/>
        <v/>
      </c>
      <c r="R119" s="15"/>
      <c r="S119" s="9"/>
      <c r="W119" s="106"/>
      <c r="X119" s="106"/>
      <c r="Y119" s="125"/>
      <c r="Z119" s="106"/>
      <c r="AA119" s="106"/>
      <c r="AB119" s="106"/>
      <c r="AC119" s="125"/>
    </row>
    <row r="120" spans="1:29" x14ac:dyDescent="0.3">
      <c r="A120" s="16"/>
      <c r="B120" s="230" t="s">
        <v>77</v>
      </c>
      <c r="C120" s="17" t="str">
        <f t="shared" si="33"/>
        <v/>
      </c>
      <c r="D120" s="17" t="str">
        <f t="shared" si="19"/>
        <v/>
      </c>
      <c r="E120" s="18" t="s">
        <v>87</v>
      </c>
      <c r="F120" s="307">
        <f>Decsheets!$V$8</f>
        <v>4</v>
      </c>
      <c r="G120" s="9"/>
      <c r="H120" s="9"/>
      <c r="I120" s="128" t="s">
        <v>103</v>
      </c>
      <c r="J120" s="15" t="str">
        <f t="shared" si="34"/>
        <v/>
      </c>
      <c r="K120" s="15" t="str">
        <f t="shared" si="34"/>
        <v/>
      </c>
      <c r="L120" s="15" t="str">
        <f t="shared" si="34"/>
        <v/>
      </c>
      <c r="M120" s="15" t="str">
        <f t="shared" si="34"/>
        <v/>
      </c>
      <c r="N120" s="15" t="str">
        <f t="shared" si="34"/>
        <v/>
      </c>
      <c r="O120" s="15" t="str">
        <f t="shared" si="34"/>
        <v/>
      </c>
      <c r="P120" s="15" t="str">
        <f t="shared" si="34"/>
        <v/>
      </c>
      <c r="Q120" s="15" t="str">
        <f t="shared" si="34"/>
        <v/>
      </c>
      <c r="R120" s="15"/>
      <c r="S120" s="9"/>
      <c r="W120" s="106"/>
      <c r="X120" s="106"/>
      <c r="Y120" s="125"/>
      <c r="Z120" s="106"/>
      <c r="AA120" s="106"/>
      <c r="AB120" s="106"/>
      <c r="AC120" s="125"/>
    </row>
    <row r="121" spans="1:29" x14ac:dyDescent="0.3">
      <c r="A121" s="16"/>
      <c r="B121" s="230" t="s">
        <v>78</v>
      </c>
      <c r="C121" s="17" t="str">
        <f t="shared" si="33"/>
        <v/>
      </c>
      <c r="D121" s="17" t="str">
        <f t="shared" si="19"/>
        <v/>
      </c>
      <c r="E121" s="18" t="s">
        <v>87</v>
      </c>
      <c r="F121" s="307">
        <f>Decsheets!$V$9</f>
        <v>3</v>
      </c>
      <c r="G121" s="9"/>
      <c r="H121" s="9"/>
      <c r="I121" s="128" t="s">
        <v>104</v>
      </c>
      <c r="J121" s="15" t="str">
        <f t="shared" si="34"/>
        <v/>
      </c>
      <c r="K121" s="15" t="str">
        <f t="shared" si="34"/>
        <v/>
      </c>
      <c r="L121" s="15" t="str">
        <f t="shared" si="34"/>
        <v/>
      </c>
      <c r="M121" s="15" t="str">
        <f t="shared" si="34"/>
        <v/>
      </c>
      <c r="N121" s="15" t="str">
        <f t="shared" si="34"/>
        <v/>
      </c>
      <c r="O121" s="15" t="str">
        <f t="shared" si="34"/>
        <v/>
      </c>
      <c r="P121" s="15" t="str">
        <f t="shared" si="34"/>
        <v/>
      </c>
      <c r="Q121" s="15" t="str">
        <f t="shared" si="34"/>
        <v/>
      </c>
      <c r="R121" s="15"/>
      <c r="S121" s="9"/>
      <c r="W121" s="106"/>
      <c r="X121" s="106"/>
      <c r="Y121" s="125"/>
      <c r="Z121" s="106"/>
      <c r="AA121" s="106"/>
      <c r="AB121" s="106"/>
      <c r="AC121" s="125"/>
    </row>
    <row r="122" spans="1:29" x14ac:dyDescent="0.3">
      <c r="A122" s="16"/>
      <c r="B122" s="230" t="s">
        <v>79</v>
      </c>
      <c r="C122" s="17" t="str">
        <f t="shared" si="33"/>
        <v/>
      </c>
      <c r="D122" s="17" t="str">
        <f t="shared" si="19"/>
        <v/>
      </c>
      <c r="E122" s="18" t="s">
        <v>87</v>
      </c>
      <c r="F122" s="307">
        <f>Decsheets!$V$10</f>
        <v>2</v>
      </c>
      <c r="G122" s="9"/>
      <c r="H122" s="9"/>
      <c r="I122" s="128"/>
      <c r="J122" s="15" t="str">
        <f t="shared" si="34"/>
        <v/>
      </c>
      <c r="K122" s="15" t="str">
        <f t="shared" si="34"/>
        <v/>
      </c>
      <c r="L122" s="15" t="str">
        <f t="shared" si="34"/>
        <v/>
      </c>
      <c r="M122" s="15" t="str">
        <f t="shared" si="34"/>
        <v/>
      </c>
      <c r="N122" s="15" t="str">
        <f t="shared" si="34"/>
        <v/>
      </c>
      <c r="O122" s="15" t="str">
        <f t="shared" si="34"/>
        <v/>
      </c>
      <c r="P122" s="15" t="str">
        <f t="shared" si="34"/>
        <v/>
      </c>
      <c r="Q122" s="15" t="str">
        <f t="shared" si="34"/>
        <v/>
      </c>
      <c r="R122" s="15"/>
      <c r="S122" s="9"/>
      <c r="W122" s="106"/>
      <c r="X122" s="106"/>
      <c r="Y122" s="125"/>
      <c r="Z122" s="106"/>
      <c r="AA122" s="106"/>
      <c r="AB122" s="106"/>
      <c r="AC122" s="125"/>
    </row>
    <row r="123" spans="1:29" x14ac:dyDescent="0.3">
      <c r="A123" s="16"/>
      <c r="B123" s="230" t="s">
        <v>80</v>
      </c>
      <c r="C123" s="17" t="str">
        <f t="shared" si="33"/>
        <v/>
      </c>
      <c r="D123" s="17" t="str">
        <f t="shared" si="19"/>
        <v/>
      </c>
      <c r="E123" s="18" t="s">
        <v>87</v>
      </c>
      <c r="F123" s="307">
        <f>Decsheets!$V$11</f>
        <v>1</v>
      </c>
      <c r="G123" s="9"/>
      <c r="H123" s="9"/>
      <c r="I123" s="128"/>
      <c r="J123" s="15" t="str">
        <f t="shared" si="34"/>
        <v/>
      </c>
      <c r="K123" s="15" t="str">
        <f t="shared" si="34"/>
        <v/>
      </c>
      <c r="L123" s="15" t="str">
        <f t="shared" si="34"/>
        <v/>
      </c>
      <c r="M123" s="15" t="str">
        <f t="shared" si="34"/>
        <v/>
      </c>
      <c r="N123" s="15" t="str">
        <f t="shared" si="34"/>
        <v/>
      </c>
      <c r="O123" s="15" t="str">
        <f t="shared" si="34"/>
        <v/>
      </c>
      <c r="P123" s="15" t="str">
        <f t="shared" si="34"/>
        <v/>
      </c>
      <c r="Q123" s="15" t="str">
        <f t="shared" si="34"/>
        <v/>
      </c>
      <c r="R123" s="15">
        <f>SUM(Decsheets!$V$5:$V$12)-(SUM(J117:P123))</f>
        <v>28</v>
      </c>
      <c r="S123" s="9"/>
    </row>
    <row r="124" spans="1:29" x14ac:dyDescent="0.3">
      <c r="A124" s="248" t="s">
        <v>125</v>
      </c>
      <c r="B124" s="241"/>
      <c r="C124" s="20" t="s">
        <v>348</v>
      </c>
      <c r="D124" s="19"/>
      <c r="E124" s="249" t="s">
        <v>87</v>
      </c>
      <c r="F124" s="309"/>
      <c r="G124" s="9"/>
      <c r="H124" s="9"/>
      <c r="I124" s="128"/>
      <c r="J124" s="15"/>
      <c r="K124" s="15"/>
      <c r="L124" s="15"/>
      <c r="M124" s="15"/>
      <c r="N124" s="15"/>
      <c r="O124" s="15"/>
      <c r="P124" s="15"/>
      <c r="Q124" s="15"/>
      <c r="R124" s="15"/>
      <c r="S124" s="22" t="s">
        <v>126</v>
      </c>
    </row>
    <row r="125" spans="1:29" x14ac:dyDescent="0.3">
      <c r="A125" s="16"/>
      <c r="B125" s="230" t="s">
        <v>127</v>
      </c>
      <c r="C125" s="17" t="str">
        <f>IFERROR(IF(A125="","",VLOOKUP($A$124,IF(LEN(A125)=2,U14BB,U14BA),VLOOKUP(LEFT(A125,1),club,6,FALSE),FALSE)),"No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IFERROR(IF(E125=".","",IF(E125&gt;Records!C18,"LR",IF(E125=Records!C18,"=LR","-"))),"???")</f>
        <v/>
      </c>
      <c r="J125" s="15" t="str">
        <f t="shared" si="34"/>
        <v/>
      </c>
      <c r="K125" s="15" t="str">
        <f t="shared" si="34"/>
        <v/>
      </c>
      <c r="L125" s="15" t="str">
        <f t="shared" si="34"/>
        <v/>
      </c>
      <c r="M125" s="15" t="str">
        <f t="shared" si="34"/>
        <v/>
      </c>
      <c r="N125" s="15" t="str">
        <f t="shared" si="34"/>
        <v/>
      </c>
      <c r="O125" s="15" t="str">
        <f t="shared" si="34"/>
        <v/>
      </c>
      <c r="P125" s="15" t="str">
        <f t="shared" si="34"/>
        <v/>
      </c>
      <c r="Q125" s="15" t="str">
        <f t="shared" si="34"/>
        <v/>
      </c>
      <c r="R125" s="15"/>
      <c r="S125" s="9"/>
    </row>
    <row r="126" spans="1:29" x14ac:dyDescent="0.3">
      <c r="A126" s="16"/>
      <c r="B126" s="230" t="s">
        <v>128</v>
      </c>
      <c r="C126" s="17" t="str">
        <f t="shared" ref="C126:C131" si="35">IF(A126="","",VLOOKUP($A$124,IF(LEN(A126)=2,U14BB,U14BA),VLOOKUP(LEFT(A126,1),club,6,FALSE),FALSE))</f>
        <v/>
      </c>
      <c r="D126" s="17" t="str">
        <f t="shared" ref="D126:D131" si="36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/>
      <c r="J126" s="15" t="str">
        <f t="shared" si="34"/>
        <v/>
      </c>
      <c r="K126" s="15" t="str">
        <f t="shared" si="34"/>
        <v/>
      </c>
      <c r="L126" s="15" t="str">
        <f t="shared" si="34"/>
        <v/>
      </c>
      <c r="M126" s="15" t="str">
        <f t="shared" si="34"/>
        <v/>
      </c>
      <c r="N126" s="15" t="str">
        <f t="shared" si="34"/>
        <v/>
      </c>
      <c r="O126" s="15" t="str">
        <f t="shared" si="34"/>
        <v/>
      </c>
      <c r="P126" s="15" t="str">
        <f t="shared" si="34"/>
        <v/>
      </c>
      <c r="Q126" s="15" t="str">
        <f t="shared" si="34"/>
        <v/>
      </c>
      <c r="R126" s="15"/>
      <c r="S126" s="9"/>
    </row>
    <row r="127" spans="1:29" x14ac:dyDescent="0.3">
      <c r="A127" s="16"/>
      <c r="B127" s="230" t="s">
        <v>129</v>
      </c>
      <c r="C127" s="17" t="str">
        <f t="shared" si="35"/>
        <v/>
      </c>
      <c r="D127" s="17" t="str">
        <f t="shared" si="36"/>
        <v/>
      </c>
      <c r="E127" s="18" t="s">
        <v>87</v>
      </c>
      <c r="F127" s="307">
        <f>Decsheets!$V$7</f>
        <v>5</v>
      </c>
      <c r="G127" s="9"/>
      <c r="H127" s="9"/>
      <c r="I127" s="128"/>
      <c r="J127" s="15" t="str">
        <f t="shared" si="34"/>
        <v/>
      </c>
      <c r="K127" s="15" t="str">
        <f t="shared" si="34"/>
        <v/>
      </c>
      <c r="L127" s="15" t="str">
        <f t="shared" si="34"/>
        <v/>
      </c>
      <c r="M127" s="15" t="str">
        <f t="shared" si="34"/>
        <v/>
      </c>
      <c r="N127" s="15" t="str">
        <f t="shared" si="34"/>
        <v/>
      </c>
      <c r="O127" s="15" t="str">
        <f t="shared" si="34"/>
        <v/>
      </c>
      <c r="P127" s="15" t="str">
        <f t="shared" si="34"/>
        <v/>
      </c>
      <c r="Q127" s="15" t="str">
        <f t="shared" si="34"/>
        <v/>
      </c>
      <c r="R127" s="15"/>
      <c r="S127" s="9"/>
    </row>
    <row r="128" spans="1:29" x14ac:dyDescent="0.3">
      <c r="A128" s="16"/>
      <c r="B128" s="230" t="s">
        <v>77</v>
      </c>
      <c r="C128" s="17" t="str">
        <f t="shared" si="35"/>
        <v/>
      </c>
      <c r="D128" s="17" t="str">
        <f t="shared" si="36"/>
        <v/>
      </c>
      <c r="E128" s="18" t="s">
        <v>87</v>
      </c>
      <c r="F128" s="307">
        <f>Decsheets!$V$8</f>
        <v>4</v>
      </c>
      <c r="G128" s="9"/>
      <c r="H128" s="9"/>
      <c r="I128" s="128"/>
      <c r="J128" s="15" t="str">
        <f t="shared" si="34"/>
        <v/>
      </c>
      <c r="K128" s="15" t="str">
        <f t="shared" si="34"/>
        <v/>
      </c>
      <c r="L128" s="15" t="str">
        <f t="shared" si="34"/>
        <v/>
      </c>
      <c r="M128" s="15" t="str">
        <f t="shared" si="34"/>
        <v/>
      </c>
      <c r="N128" s="15" t="str">
        <f t="shared" si="34"/>
        <v/>
      </c>
      <c r="O128" s="15" t="str">
        <f t="shared" si="34"/>
        <v/>
      </c>
      <c r="P128" s="15" t="str">
        <f t="shared" si="34"/>
        <v/>
      </c>
      <c r="Q128" s="15" t="str">
        <f t="shared" si="34"/>
        <v/>
      </c>
      <c r="R128" s="15"/>
      <c r="S128" s="9"/>
    </row>
    <row r="129" spans="1:19" x14ac:dyDescent="0.3">
      <c r="A129" s="16"/>
      <c r="B129" s="230" t="s">
        <v>78</v>
      </c>
      <c r="C129" s="17" t="str">
        <f t="shared" si="35"/>
        <v/>
      </c>
      <c r="D129" s="17" t="str">
        <f t="shared" si="36"/>
        <v/>
      </c>
      <c r="E129" s="18" t="s">
        <v>87</v>
      </c>
      <c r="F129" s="307">
        <f>Decsheets!$V$9</f>
        <v>3</v>
      </c>
      <c r="G129" s="9"/>
      <c r="H129" s="9"/>
      <c r="I129" s="128"/>
      <c r="J129" s="15" t="str">
        <f t="shared" si="34"/>
        <v/>
      </c>
      <c r="K129" s="15" t="str">
        <f t="shared" si="34"/>
        <v/>
      </c>
      <c r="L129" s="15" t="str">
        <f t="shared" si="34"/>
        <v/>
      </c>
      <c r="M129" s="15" t="str">
        <f t="shared" si="34"/>
        <v/>
      </c>
      <c r="N129" s="15" t="str">
        <f t="shared" si="34"/>
        <v/>
      </c>
      <c r="O129" s="15" t="str">
        <f t="shared" si="34"/>
        <v/>
      </c>
      <c r="P129" s="15" t="str">
        <f t="shared" si="34"/>
        <v/>
      </c>
      <c r="Q129" s="15" t="str">
        <f t="shared" si="34"/>
        <v/>
      </c>
      <c r="R129" s="15"/>
      <c r="S129" s="9"/>
    </row>
    <row r="130" spans="1:19" x14ac:dyDescent="0.3">
      <c r="A130" s="16"/>
      <c r="B130" s="230" t="s">
        <v>79</v>
      </c>
      <c r="C130" s="17" t="str">
        <f t="shared" si="35"/>
        <v/>
      </c>
      <c r="D130" s="17" t="str">
        <f t="shared" si="36"/>
        <v/>
      </c>
      <c r="E130" s="18" t="s">
        <v>87</v>
      </c>
      <c r="F130" s="307">
        <f>Decsheets!$V$10</f>
        <v>2</v>
      </c>
      <c r="G130" s="9"/>
      <c r="H130" s="9"/>
      <c r="I130" s="128"/>
      <c r="J130" s="15" t="str">
        <f t="shared" si="34"/>
        <v/>
      </c>
      <c r="K130" s="15" t="str">
        <f t="shared" si="34"/>
        <v/>
      </c>
      <c r="L130" s="15" t="str">
        <f t="shared" si="34"/>
        <v/>
      </c>
      <c r="M130" s="15" t="str">
        <f t="shared" si="34"/>
        <v/>
      </c>
      <c r="N130" s="15" t="str">
        <f t="shared" si="34"/>
        <v/>
      </c>
      <c r="O130" s="15" t="str">
        <f t="shared" si="34"/>
        <v/>
      </c>
      <c r="P130" s="15" t="str">
        <f t="shared" si="34"/>
        <v/>
      </c>
      <c r="Q130" s="15" t="str">
        <f t="shared" si="34"/>
        <v/>
      </c>
      <c r="R130" s="15"/>
      <c r="S130" s="9"/>
    </row>
    <row r="131" spans="1:19" x14ac:dyDescent="0.3">
      <c r="A131" s="16"/>
      <c r="B131" s="230" t="s">
        <v>80</v>
      </c>
      <c r="C131" s="17" t="str">
        <f t="shared" si="35"/>
        <v/>
      </c>
      <c r="D131" s="17" t="str">
        <f t="shared" si="36"/>
        <v/>
      </c>
      <c r="E131" s="18" t="s">
        <v>87</v>
      </c>
      <c r="F131" s="307">
        <f>Decsheets!$V$11</f>
        <v>1</v>
      </c>
      <c r="G131" s="9"/>
      <c r="H131" s="9"/>
      <c r="I131" s="128"/>
      <c r="J131" s="15" t="str">
        <f t="shared" si="34"/>
        <v/>
      </c>
      <c r="K131" s="15" t="str">
        <f t="shared" si="34"/>
        <v/>
      </c>
      <c r="L131" s="15" t="str">
        <f t="shared" si="34"/>
        <v/>
      </c>
      <c r="M131" s="15" t="str">
        <f t="shared" si="34"/>
        <v/>
      </c>
      <c r="N131" s="15" t="str">
        <f t="shared" si="34"/>
        <v/>
      </c>
      <c r="O131" s="15" t="str">
        <f t="shared" si="34"/>
        <v/>
      </c>
      <c r="P131" s="15" t="str">
        <f t="shared" si="34"/>
        <v/>
      </c>
      <c r="Q131" s="15" t="str">
        <f t="shared" si="34"/>
        <v/>
      </c>
      <c r="R131" s="15">
        <f>SUM(Decsheets!$V$5:$V$12)-(SUM(J125:P131))</f>
        <v>28</v>
      </c>
      <c r="S131" s="9"/>
    </row>
    <row r="132" spans="1:19" x14ac:dyDescent="0.3">
      <c r="A132" s="23" t="s">
        <v>106</v>
      </c>
      <c r="B132" s="241"/>
      <c r="C132" s="20" t="s">
        <v>266</v>
      </c>
      <c r="D132" s="19"/>
      <c r="E132" s="8" t="s">
        <v>87</v>
      </c>
      <c r="F132" s="301"/>
      <c r="H132" s="9"/>
      <c r="I132" s="12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107</v>
      </c>
    </row>
    <row r="133" spans="1:19" x14ac:dyDescent="0.3">
      <c r="A133" s="16"/>
      <c r="B133" s="230" t="s">
        <v>127</v>
      </c>
      <c r="C133" s="17" t="str">
        <f>IFERROR(IF(A133="","",VLOOKUP($A$132,IF(LEN(A133)=2,U14BB,U14BA),VLOOKUP(LEFT(A133,1),club,6,FALSE),FALSE)),"No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6">
        <f>Decsheets!$V$5</f>
        <v>7</v>
      </c>
      <c r="H133" s="9"/>
      <c r="I133" s="253" t="str">
        <f>IFERROR(IF(E133=".","",IF(E133&gt;Records!C17,"LR",IF(E133=Records!C17,"=LR","-"))),"???")</f>
        <v/>
      </c>
      <c r="J133" s="15" t="str">
        <f t="shared" ref="J133:Q139" si="37">IF($A133="","",IF(LEFT($A133,1)=J$12,$F133,""))</f>
        <v/>
      </c>
      <c r="K133" s="15" t="str">
        <f t="shared" si="37"/>
        <v/>
      </c>
      <c r="L133" s="15" t="str">
        <f t="shared" si="37"/>
        <v/>
      </c>
      <c r="M133" s="15" t="str">
        <f t="shared" si="37"/>
        <v/>
      </c>
      <c r="N133" s="15" t="str">
        <f t="shared" si="37"/>
        <v/>
      </c>
      <c r="O133" s="15" t="str">
        <f t="shared" si="37"/>
        <v/>
      </c>
      <c r="P133" s="15" t="str">
        <f t="shared" si="37"/>
        <v/>
      </c>
      <c r="Q133" s="15" t="str">
        <f t="shared" si="37"/>
        <v/>
      </c>
      <c r="R133" s="15"/>
      <c r="S133" s="9"/>
    </row>
    <row r="134" spans="1:19" x14ac:dyDescent="0.3">
      <c r="A134" s="16"/>
      <c r="B134" s="230" t="s">
        <v>128</v>
      </c>
      <c r="C134" s="17" t="str">
        <f t="shared" ref="C134:C139" si="38">IF(A134="","",VLOOKUP($A$132,IF(LEN(A134)=2,U14BB,U14BA),VLOOKUP(LEFT(A134,1),club,6,FALSE),FALSE))</f>
        <v/>
      </c>
      <c r="D134" s="17" t="str">
        <f t="shared" si="19"/>
        <v/>
      </c>
      <c r="E134" s="18" t="s">
        <v>87</v>
      </c>
      <c r="F134" s="306">
        <f>Decsheets!$V$6</f>
        <v>6</v>
      </c>
      <c r="H134" s="9"/>
      <c r="J134" s="15" t="str">
        <f t="shared" si="37"/>
        <v/>
      </c>
      <c r="K134" s="15" t="str">
        <f t="shared" si="37"/>
        <v/>
      </c>
      <c r="L134" s="15" t="str">
        <f t="shared" si="37"/>
        <v/>
      </c>
      <c r="M134" s="15" t="str">
        <f t="shared" si="37"/>
        <v/>
      </c>
      <c r="N134" s="15" t="str">
        <f t="shared" si="37"/>
        <v/>
      </c>
      <c r="O134" s="15" t="str">
        <f t="shared" si="37"/>
        <v/>
      </c>
      <c r="P134" s="15" t="str">
        <f t="shared" si="37"/>
        <v/>
      </c>
      <c r="Q134" s="15" t="str">
        <f t="shared" si="37"/>
        <v/>
      </c>
      <c r="R134" s="15"/>
      <c r="S134" s="9"/>
    </row>
    <row r="135" spans="1:19" x14ac:dyDescent="0.3">
      <c r="A135" s="16"/>
      <c r="B135" s="230" t="s">
        <v>129</v>
      </c>
      <c r="C135" s="17" t="str">
        <f t="shared" si="38"/>
        <v/>
      </c>
      <c r="D135" s="17" t="str">
        <f t="shared" si="19"/>
        <v/>
      </c>
      <c r="E135" s="18" t="s">
        <v>87</v>
      </c>
      <c r="F135" s="306">
        <f>Decsheets!$V$7</f>
        <v>5</v>
      </c>
      <c r="H135" s="9"/>
      <c r="J135" s="15" t="str">
        <f t="shared" si="37"/>
        <v/>
      </c>
      <c r="K135" s="15" t="str">
        <f t="shared" si="37"/>
        <v/>
      </c>
      <c r="L135" s="15" t="str">
        <f t="shared" si="37"/>
        <v/>
      </c>
      <c r="M135" s="15" t="str">
        <f t="shared" si="37"/>
        <v/>
      </c>
      <c r="N135" s="15" t="str">
        <f t="shared" si="37"/>
        <v/>
      </c>
      <c r="O135" s="15" t="str">
        <f t="shared" si="37"/>
        <v/>
      </c>
      <c r="P135" s="15" t="str">
        <f t="shared" si="37"/>
        <v/>
      </c>
      <c r="Q135" s="15" t="str">
        <f t="shared" si="37"/>
        <v/>
      </c>
      <c r="R135" s="15"/>
      <c r="S135" s="9"/>
    </row>
    <row r="136" spans="1:19" x14ac:dyDescent="0.3">
      <c r="A136" s="16"/>
      <c r="B136" s="230" t="s">
        <v>77</v>
      </c>
      <c r="C136" s="17" t="str">
        <f t="shared" si="38"/>
        <v/>
      </c>
      <c r="D136" s="17" t="str">
        <f t="shared" si="19"/>
        <v/>
      </c>
      <c r="E136" s="18" t="s">
        <v>87</v>
      </c>
      <c r="F136" s="306">
        <f>Decsheets!$V$8</f>
        <v>4</v>
      </c>
      <c r="H136" s="9"/>
      <c r="J136" s="15" t="str">
        <f t="shared" si="37"/>
        <v/>
      </c>
      <c r="K136" s="15" t="str">
        <f t="shared" si="37"/>
        <v/>
      </c>
      <c r="L136" s="15" t="str">
        <f t="shared" si="37"/>
        <v/>
      </c>
      <c r="M136" s="15" t="str">
        <f t="shared" si="37"/>
        <v/>
      </c>
      <c r="N136" s="15" t="str">
        <f t="shared" si="37"/>
        <v/>
      </c>
      <c r="O136" s="15" t="str">
        <f t="shared" si="37"/>
        <v/>
      </c>
      <c r="P136" s="15" t="str">
        <f t="shared" si="37"/>
        <v/>
      </c>
      <c r="Q136" s="15" t="str">
        <f t="shared" si="37"/>
        <v/>
      </c>
      <c r="R136" s="15"/>
      <c r="S136" s="9"/>
    </row>
    <row r="137" spans="1:19" x14ac:dyDescent="0.3">
      <c r="A137" s="16"/>
      <c r="B137" s="230" t="s">
        <v>78</v>
      </c>
      <c r="C137" s="17" t="str">
        <f t="shared" si="38"/>
        <v/>
      </c>
      <c r="D137" s="17" t="str">
        <f t="shared" si="19"/>
        <v/>
      </c>
      <c r="E137" s="18" t="s">
        <v>87</v>
      </c>
      <c r="F137" s="306">
        <f>Decsheets!$V$9</f>
        <v>3</v>
      </c>
      <c r="H137" s="9"/>
      <c r="J137" s="15" t="str">
        <f t="shared" si="37"/>
        <v/>
      </c>
      <c r="K137" s="15" t="str">
        <f t="shared" si="37"/>
        <v/>
      </c>
      <c r="L137" s="15" t="str">
        <f t="shared" si="37"/>
        <v/>
      </c>
      <c r="M137" s="15" t="str">
        <f t="shared" si="37"/>
        <v/>
      </c>
      <c r="N137" s="15" t="str">
        <f t="shared" si="37"/>
        <v/>
      </c>
      <c r="O137" s="15" t="str">
        <f t="shared" si="37"/>
        <v/>
      </c>
      <c r="P137" s="15" t="str">
        <f t="shared" si="37"/>
        <v/>
      </c>
      <c r="Q137" s="15" t="str">
        <f t="shared" si="37"/>
        <v/>
      </c>
      <c r="R137" s="15"/>
      <c r="S137" s="9"/>
    </row>
    <row r="138" spans="1:19" x14ac:dyDescent="0.3">
      <c r="A138" s="16"/>
      <c r="B138" s="230" t="s">
        <v>79</v>
      </c>
      <c r="C138" s="17" t="str">
        <f t="shared" si="38"/>
        <v/>
      </c>
      <c r="D138" s="17" t="str">
        <f t="shared" si="19"/>
        <v/>
      </c>
      <c r="E138" s="18" t="s">
        <v>87</v>
      </c>
      <c r="F138" s="306">
        <f>Decsheets!$V$10</f>
        <v>2</v>
      </c>
      <c r="H138" s="9"/>
      <c r="I138" s="19"/>
      <c r="J138" s="15" t="str">
        <f t="shared" si="37"/>
        <v/>
      </c>
      <c r="K138" s="15" t="str">
        <f t="shared" si="37"/>
        <v/>
      </c>
      <c r="L138" s="15" t="str">
        <f t="shared" si="37"/>
        <v/>
      </c>
      <c r="M138" s="15" t="str">
        <f t="shared" si="37"/>
        <v/>
      </c>
      <c r="N138" s="15" t="str">
        <f t="shared" si="37"/>
        <v/>
      </c>
      <c r="O138" s="15" t="str">
        <f t="shared" si="37"/>
        <v/>
      </c>
      <c r="P138" s="15" t="str">
        <f t="shared" si="37"/>
        <v/>
      </c>
      <c r="Q138" s="15" t="str">
        <f t="shared" si="37"/>
        <v/>
      </c>
      <c r="R138" s="15"/>
      <c r="S138" s="9"/>
    </row>
    <row r="139" spans="1:19" x14ac:dyDescent="0.3">
      <c r="A139" s="16"/>
      <c r="B139" s="230" t="s">
        <v>80</v>
      </c>
      <c r="C139" s="17" t="str">
        <f t="shared" si="38"/>
        <v/>
      </c>
      <c r="D139" s="17" t="str">
        <f t="shared" si="19"/>
        <v/>
      </c>
      <c r="E139" s="18" t="s">
        <v>87</v>
      </c>
      <c r="F139" s="306">
        <f>Decsheets!$V$11</f>
        <v>1</v>
      </c>
      <c r="H139" s="9"/>
      <c r="I139" s="19"/>
      <c r="J139" s="15" t="str">
        <f t="shared" si="37"/>
        <v/>
      </c>
      <c r="K139" s="15" t="str">
        <f t="shared" si="37"/>
        <v/>
      </c>
      <c r="L139" s="15" t="str">
        <f t="shared" si="37"/>
        <v/>
      </c>
      <c r="M139" s="15" t="str">
        <f t="shared" si="37"/>
        <v/>
      </c>
      <c r="N139" s="15" t="str">
        <f t="shared" si="37"/>
        <v/>
      </c>
      <c r="O139" s="15" t="str">
        <f t="shared" si="37"/>
        <v/>
      </c>
      <c r="P139" s="15" t="str">
        <f t="shared" si="37"/>
        <v/>
      </c>
      <c r="Q139" s="15" t="str">
        <f t="shared" si="37"/>
        <v/>
      </c>
      <c r="R139" s="15">
        <f>SUM(Decsheets!$V$5:$V$12)-(SUM(J133:P139))</f>
        <v>28</v>
      </c>
      <c r="S139" s="9"/>
    </row>
    <row r="140" spans="1:19" x14ac:dyDescent="0.3">
      <c r="A140" s="23" t="s">
        <v>106</v>
      </c>
      <c r="B140" s="241"/>
      <c r="C140" s="20" t="s">
        <v>267</v>
      </c>
      <c r="D140" s="19"/>
      <c r="E140" s="8" t="s">
        <v>87</v>
      </c>
      <c r="F140" s="301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108</v>
      </c>
    </row>
    <row r="141" spans="1:19" x14ac:dyDescent="0.3">
      <c r="A141" s="16"/>
      <c r="B141" s="230" t="s">
        <v>127</v>
      </c>
      <c r="C141" s="17" t="str">
        <f t="shared" ref="C141:C147" si="39">IF(A141="","",VLOOKUP($A$140,IF(LEN(A141)=2,U14BB,U14BA),VLOOKUP(LEFT(A141,1),club,6,FALSE),FALSE))</f>
        <v/>
      </c>
      <c r="D141" s="17" t="str">
        <f t="shared" si="19"/>
        <v/>
      </c>
      <c r="E141" s="18" t="s">
        <v>87</v>
      </c>
      <c r="F141" s="306">
        <f>Decsheets!$V$5</f>
        <v>7</v>
      </c>
      <c r="H141" s="9"/>
      <c r="I141" s="253" t="str">
        <f>IFERROR(IF(E141=".","",IF(E141&gt;Records!C17,"LR",IF(E141=Records!C17,"=LR","-"))),"???")</f>
        <v/>
      </c>
      <c r="J141" s="15" t="str">
        <f t="shared" ref="J141:Q147" si="40">IF($A141="","",IF(LEFT($A141,1)=J$12,$F141,""))</f>
        <v/>
      </c>
      <c r="K141" s="15" t="str">
        <f t="shared" si="40"/>
        <v/>
      </c>
      <c r="L141" s="15" t="str">
        <f t="shared" si="40"/>
        <v/>
      </c>
      <c r="M141" s="15" t="str">
        <f t="shared" si="40"/>
        <v/>
      </c>
      <c r="N141" s="15" t="str">
        <f t="shared" si="40"/>
        <v/>
      </c>
      <c r="O141" s="15" t="str">
        <f t="shared" si="40"/>
        <v/>
      </c>
      <c r="P141" s="15" t="str">
        <f t="shared" si="40"/>
        <v/>
      </c>
      <c r="Q141" s="15" t="str">
        <f t="shared" si="40"/>
        <v/>
      </c>
      <c r="R141" s="15"/>
      <c r="S141" s="9"/>
    </row>
    <row r="142" spans="1:19" x14ac:dyDescent="0.3">
      <c r="A142" s="16"/>
      <c r="B142" s="230" t="s">
        <v>128</v>
      </c>
      <c r="C142" s="17" t="str">
        <f t="shared" si="39"/>
        <v/>
      </c>
      <c r="D142" s="17" t="str">
        <f t="shared" si="19"/>
        <v/>
      </c>
      <c r="E142" s="18" t="s">
        <v>87</v>
      </c>
      <c r="F142" s="306">
        <f>Decsheets!$V$6</f>
        <v>6</v>
      </c>
      <c r="H142" s="9"/>
      <c r="I142" s="19"/>
      <c r="J142" s="15" t="str">
        <f t="shared" si="40"/>
        <v/>
      </c>
      <c r="K142" s="15" t="str">
        <f t="shared" si="40"/>
        <v/>
      </c>
      <c r="L142" s="15" t="str">
        <f t="shared" si="40"/>
        <v/>
      </c>
      <c r="M142" s="15" t="str">
        <f t="shared" si="40"/>
        <v/>
      </c>
      <c r="N142" s="15" t="str">
        <f t="shared" si="40"/>
        <v/>
      </c>
      <c r="O142" s="15" t="str">
        <f t="shared" si="40"/>
        <v/>
      </c>
      <c r="P142" s="15" t="str">
        <f t="shared" si="40"/>
        <v/>
      </c>
      <c r="Q142" s="15" t="str">
        <f t="shared" si="40"/>
        <v/>
      </c>
      <c r="R142" s="15"/>
      <c r="S142" s="9"/>
    </row>
    <row r="143" spans="1:19" x14ac:dyDescent="0.3">
      <c r="A143" s="16"/>
      <c r="B143" s="230" t="s">
        <v>129</v>
      </c>
      <c r="C143" s="17" t="str">
        <f t="shared" si="39"/>
        <v/>
      </c>
      <c r="D143" s="17" t="str">
        <f t="shared" si="19"/>
        <v/>
      </c>
      <c r="E143" s="18" t="s">
        <v>87</v>
      </c>
      <c r="F143" s="306">
        <f>Decsheets!$V$7</f>
        <v>5</v>
      </c>
      <c r="H143" s="9"/>
      <c r="I143" s="19"/>
      <c r="J143" s="15" t="str">
        <f t="shared" si="40"/>
        <v/>
      </c>
      <c r="K143" s="15" t="str">
        <f t="shared" si="40"/>
        <v/>
      </c>
      <c r="L143" s="15" t="str">
        <f t="shared" si="40"/>
        <v/>
      </c>
      <c r="M143" s="15" t="str">
        <f t="shared" si="40"/>
        <v/>
      </c>
      <c r="N143" s="15" t="str">
        <f t="shared" si="40"/>
        <v/>
      </c>
      <c r="O143" s="15" t="str">
        <f t="shared" si="40"/>
        <v/>
      </c>
      <c r="P143" s="15" t="str">
        <f t="shared" si="40"/>
        <v/>
      </c>
      <c r="Q143" s="15" t="str">
        <f t="shared" si="40"/>
        <v/>
      </c>
      <c r="R143" s="15"/>
      <c r="S143" s="9"/>
    </row>
    <row r="144" spans="1:19" x14ac:dyDescent="0.3">
      <c r="A144" s="16"/>
      <c r="B144" s="230" t="s">
        <v>77</v>
      </c>
      <c r="C144" s="17" t="str">
        <f t="shared" si="39"/>
        <v/>
      </c>
      <c r="D144" s="17" t="str">
        <f t="shared" si="19"/>
        <v/>
      </c>
      <c r="E144" s="18" t="s">
        <v>87</v>
      </c>
      <c r="F144" s="306">
        <f>Decsheets!$V$8</f>
        <v>4</v>
      </c>
      <c r="H144" s="9"/>
      <c r="I144" s="19"/>
      <c r="J144" s="15" t="str">
        <f t="shared" si="40"/>
        <v/>
      </c>
      <c r="K144" s="15" t="str">
        <f t="shared" si="40"/>
        <v/>
      </c>
      <c r="L144" s="15" t="str">
        <f t="shared" si="40"/>
        <v/>
      </c>
      <c r="M144" s="15" t="str">
        <f t="shared" si="40"/>
        <v/>
      </c>
      <c r="N144" s="15" t="str">
        <f t="shared" si="40"/>
        <v/>
      </c>
      <c r="O144" s="15" t="str">
        <f t="shared" si="40"/>
        <v/>
      </c>
      <c r="P144" s="15" t="str">
        <f t="shared" si="40"/>
        <v/>
      </c>
      <c r="Q144" s="15" t="str">
        <f t="shared" si="40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39"/>
        <v/>
      </c>
      <c r="D145" s="17" t="str">
        <f t="shared" si="19"/>
        <v/>
      </c>
      <c r="E145" s="18" t="s">
        <v>87</v>
      </c>
      <c r="F145" s="306">
        <f>Decsheets!$V$9</f>
        <v>3</v>
      </c>
      <c r="H145" s="9"/>
      <c r="I145" s="19"/>
      <c r="J145" s="15" t="str">
        <f t="shared" si="40"/>
        <v/>
      </c>
      <c r="K145" s="15" t="str">
        <f t="shared" si="40"/>
        <v/>
      </c>
      <c r="L145" s="15" t="str">
        <f t="shared" si="40"/>
        <v/>
      </c>
      <c r="M145" s="15" t="str">
        <f t="shared" si="40"/>
        <v/>
      </c>
      <c r="N145" s="15" t="str">
        <f t="shared" si="40"/>
        <v/>
      </c>
      <c r="O145" s="15" t="str">
        <f t="shared" si="40"/>
        <v/>
      </c>
      <c r="P145" s="15" t="str">
        <f t="shared" si="40"/>
        <v/>
      </c>
      <c r="Q145" s="15" t="str">
        <f t="shared" si="40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39"/>
        <v/>
      </c>
      <c r="D146" s="17" t="str">
        <f t="shared" si="19"/>
        <v/>
      </c>
      <c r="E146" s="18" t="s">
        <v>87</v>
      </c>
      <c r="F146" s="306">
        <f>Decsheets!$V$10</f>
        <v>2</v>
      </c>
      <c r="H146" s="9"/>
      <c r="I146" s="19"/>
      <c r="J146" s="15" t="str">
        <f t="shared" si="40"/>
        <v/>
      </c>
      <c r="K146" s="15" t="str">
        <f t="shared" si="40"/>
        <v/>
      </c>
      <c r="L146" s="15" t="str">
        <f t="shared" si="40"/>
        <v/>
      </c>
      <c r="M146" s="15" t="str">
        <f t="shared" si="40"/>
        <v/>
      </c>
      <c r="N146" s="15" t="str">
        <f t="shared" si="40"/>
        <v/>
      </c>
      <c r="O146" s="15" t="str">
        <f t="shared" si="40"/>
        <v/>
      </c>
      <c r="P146" s="15" t="str">
        <f t="shared" si="40"/>
        <v/>
      </c>
      <c r="Q146" s="15" t="str">
        <f t="shared" si="40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39"/>
        <v/>
      </c>
      <c r="D147" s="17" t="str">
        <f t="shared" si="19"/>
        <v/>
      </c>
      <c r="E147" s="18" t="s">
        <v>87</v>
      </c>
      <c r="F147" s="306">
        <f>Decsheets!$V$11</f>
        <v>1</v>
      </c>
      <c r="H147" s="9"/>
      <c r="I147" s="19"/>
      <c r="J147" s="15" t="str">
        <f t="shared" si="40"/>
        <v/>
      </c>
      <c r="K147" s="15" t="str">
        <f t="shared" si="40"/>
        <v/>
      </c>
      <c r="L147" s="15" t="str">
        <f t="shared" si="40"/>
        <v/>
      </c>
      <c r="M147" s="15" t="str">
        <f t="shared" si="40"/>
        <v/>
      </c>
      <c r="N147" s="15" t="str">
        <f t="shared" si="40"/>
        <v/>
      </c>
      <c r="O147" s="15" t="str">
        <f t="shared" si="40"/>
        <v/>
      </c>
      <c r="P147" s="15" t="str">
        <f t="shared" si="40"/>
        <v/>
      </c>
      <c r="Q147" s="15" t="str">
        <f t="shared" si="40"/>
        <v/>
      </c>
      <c r="R147" s="15">
        <f>SUM(Decsheets!$V$5:$V$12)-(SUM(J141:P147))</f>
        <v>28</v>
      </c>
      <c r="S147" s="9"/>
    </row>
    <row r="148" spans="1:19" x14ac:dyDescent="0.3">
      <c r="A148" s="23" t="s">
        <v>109</v>
      </c>
      <c r="B148" s="241"/>
      <c r="C148" s="20" t="s">
        <v>268</v>
      </c>
      <c r="D148" s="19"/>
      <c r="E148" s="8" t="s">
        <v>87</v>
      </c>
      <c r="F148" s="301"/>
      <c r="G148" s="9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110</v>
      </c>
    </row>
    <row r="149" spans="1:19" x14ac:dyDescent="0.3">
      <c r="A149" s="16"/>
      <c r="B149" s="230" t="s">
        <v>127</v>
      </c>
      <c r="C149" s="17" t="str">
        <f>IFERROR(IF(A149="","",VLOOKUP($A$148,IF(LEN(A149)=2,U14BB,U14BA),VLOOKUP(LEFT(A149,1),club,6,FALSE),FALSE)),"No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G149" s="9"/>
      <c r="H149" s="9"/>
      <c r="I149" s="253" t="str">
        <f>IFERROR(IF(E149=".","",IF(E149&gt;Records!C23,"LR",IF(E149=Records!C23,"=LR","-"))),"???")</f>
        <v/>
      </c>
      <c r="J149" s="15" t="str">
        <f t="shared" ref="J149:Q155" si="41">IF($A149="","",IF(LEFT($A149,1)=J$12,$F149,""))</f>
        <v/>
      </c>
      <c r="K149" s="15" t="str">
        <f t="shared" si="41"/>
        <v/>
      </c>
      <c r="L149" s="15" t="str">
        <f t="shared" si="41"/>
        <v/>
      </c>
      <c r="M149" s="15" t="str">
        <f t="shared" si="41"/>
        <v/>
      </c>
      <c r="N149" s="15" t="str">
        <f t="shared" si="41"/>
        <v/>
      </c>
      <c r="O149" s="15" t="str">
        <f t="shared" si="41"/>
        <v/>
      </c>
      <c r="P149" s="15" t="str">
        <f t="shared" si="41"/>
        <v/>
      </c>
      <c r="Q149" s="15" t="str">
        <f t="shared" si="41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2">IF(A150="","",VLOOKUP($A$148,IF(LEN(A150)=2,U14BB,U14BA),VLOOKUP(LEFT(A150,1),club,6,FALSE),FALSE))</f>
        <v/>
      </c>
      <c r="D150" s="17" t="str">
        <f t="shared" ref="D150:D195" si="43">IF(A150="","",VLOOKUP(LEFT(A150,1),club,2,FALSE))</f>
        <v/>
      </c>
      <c r="E150" s="18" t="s">
        <v>87</v>
      </c>
      <c r="F150" s="306">
        <f>Decsheets!$V$6</f>
        <v>6</v>
      </c>
      <c r="G150" s="9"/>
      <c r="H150" s="9"/>
      <c r="I150" s="19"/>
      <c r="J150" s="15" t="str">
        <f t="shared" si="41"/>
        <v/>
      </c>
      <c r="K150" s="15" t="str">
        <f t="shared" si="41"/>
        <v/>
      </c>
      <c r="L150" s="15" t="str">
        <f t="shared" si="41"/>
        <v/>
      </c>
      <c r="M150" s="15" t="str">
        <f t="shared" si="41"/>
        <v/>
      </c>
      <c r="N150" s="15" t="str">
        <f t="shared" si="41"/>
        <v/>
      </c>
      <c r="O150" s="15" t="str">
        <f t="shared" si="41"/>
        <v/>
      </c>
      <c r="P150" s="15" t="str">
        <f t="shared" si="41"/>
        <v/>
      </c>
      <c r="Q150" s="15" t="str">
        <f t="shared" si="41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2"/>
        <v/>
      </c>
      <c r="D151" s="17" t="str">
        <f t="shared" si="43"/>
        <v/>
      </c>
      <c r="E151" s="18" t="s">
        <v>87</v>
      </c>
      <c r="F151" s="306">
        <f>Decsheets!$V$7</f>
        <v>5</v>
      </c>
      <c r="G151" s="9"/>
      <c r="H151" s="9"/>
      <c r="I151" s="19"/>
      <c r="J151" s="15" t="str">
        <f t="shared" si="41"/>
        <v/>
      </c>
      <c r="K151" s="15" t="str">
        <f t="shared" si="41"/>
        <v/>
      </c>
      <c r="L151" s="15" t="str">
        <f t="shared" si="41"/>
        <v/>
      </c>
      <c r="M151" s="15" t="str">
        <f t="shared" si="41"/>
        <v/>
      </c>
      <c r="N151" s="15" t="str">
        <f t="shared" si="41"/>
        <v/>
      </c>
      <c r="O151" s="15" t="str">
        <f t="shared" si="41"/>
        <v/>
      </c>
      <c r="P151" s="15" t="str">
        <f t="shared" si="41"/>
        <v/>
      </c>
      <c r="Q151" s="15" t="str">
        <f t="shared" si="41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2"/>
        <v/>
      </c>
      <c r="D152" s="17" t="str">
        <f t="shared" si="43"/>
        <v/>
      </c>
      <c r="E152" s="18" t="s">
        <v>87</v>
      </c>
      <c r="F152" s="306">
        <f>Decsheets!$V$8</f>
        <v>4</v>
      </c>
      <c r="G152" s="9"/>
      <c r="H152" s="9"/>
      <c r="I152" s="19"/>
      <c r="J152" s="15" t="str">
        <f t="shared" si="41"/>
        <v/>
      </c>
      <c r="K152" s="15" t="str">
        <f t="shared" si="41"/>
        <v/>
      </c>
      <c r="L152" s="15" t="str">
        <f t="shared" si="41"/>
        <v/>
      </c>
      <c r="M152" s="15" t="str">
        <f t="shared" si="41"/>
        <v/>
      </c>
      <c r="N152" s="15" t="str">
        <f t="shared" si="41"/>
        <v/>
      </c>
      <c r="O152" s="15" t="str">
        <f t="shared" si="41"/>
        <v/>
      </c>
      <c r="P152" s="15" t="str">
        <f t="shared" si="41"/>
        <v/>
      </c>
      <c r="Q152" s="15" t="str">
        <f t="shared" si="41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2"/>
        <v/>
      </c>
      <c r="D153" s="17" t="str">
        <f t="shared" si="43"/>
        <v/>
      </c>
      <c r="E153" s="18" t="s">
        <v>87</v>
      </c>
      <c r="F153" s="306">
        <f>Decsheets!$V$9</f>
        <v>3</v>
      </c>
      <c r="G153" s="9"/>
      <c r="H153" s="9"/>
      <c r="I153" s="19"/>
      <c r="J153" s="15" t="str">
        <f t="shared" si="41"/>
        <v/>
      </c>
      <c r="K153" s="15" t="str">
        <f t="shared" si="41"/>
        <v/>
      </c>
      <c r="L153" s="15" t="str">
        <f t="shared" si="41"/>
        <v/>
      </c>
      <c r="M153" s="15" t="str">
        <f t="shared" si="41"/>
        <v/>
      </c>
      <c r="N153" s="15" t="str">
        <f t="shared" si="41"/>
        <v/>
      </c>
      <c r="O153" s="15" t="str">
        <f t="shared" si="41"/>
        <v/>
      </c>
      <c r="P153" s="15" t="str">
        <f t="shared" si="41"/>
        <v/>
      </c>
      <c r="Q153" s="15" t="str">
        <f t="shared" si="41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2"/>
        <v/>
      </c>
      <c r="D154" s="17" t="str">
        <f t="shared" si="43"/>
        <v/>
      </c>
      <c r="E154" s="18" t="s">
        <v>87</v>
      </c>
      <c r="F154" s="306">
        <f>Decsheets!$V$10</f>
        <v>2</v>
      </c>
      <c r="G154" s="9"/>
      <c r="H154" s="9"/>
      <c r="I154" s="19"/>
      <c r="J154" s="15" t="str">
        <f t="shared" si="41"/>
        <v/>
      </c>
      <c r="K154" s="15" t="str">
        <f t="shared" si="41"/>
        <v/>
      </c>
      <c r="L154" s="15" t="str">
        <f t="shared" si="41"/>
        <v/>
      </c>
      <c r="M154" s="15" t="str">
        <f t="shared" si="41"/>
        <v/>
      </c>
      <c r="N154" s="15" t="str">
        <f t="shared" si="41"/>
        <v/>
      </c>
      <c r="O154" s="15" t="str">
        <f t="shared" si="41"/>
        <v/>
      </c>
      <c r="P154" s="15" t="str">
        <f t="shared" si="41"/>
        <v/>
      </c>
      <c r="Q154" s="15" t="str">
        <f t="shared" si="41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2"/>
        <v/>
      </c>
      <c r="D155" s="17" t="str">
        <f t="shared" si="43"/>
        <v/>
      </c>
      <c r="E155" s="18" t="s">
        <v>87</v>
      </c>
      <c r="F155" s="306">
        <f>Decsheets!$V$11</f>
        <v>1</v>
      </c>
      <c r="G155" s="9"/>
      <c r="H155" s="9"/>
      <c r="I155" s="19"/>
      <c r="J155" s="15" t="str">
        <f t="shared" si="41"/>
        <v/>
      </c>
      <c r="K155" s="15" t="str">
        <f t="shared" si="41"/>
        <v/>
      </c>
      <c r="L155" s="15" t="str">
        <f t="shared" si="41"/>
        <v/>
      </c>
      <c r="M155" s="15" t="str">
        <f t="shared" si="41"/>
        <v/>
      </c>
      <c r="N155" s="15" t="str">
        <f t="shared" si="41"/>
        <v/>
      </c>
      <c r="O155" s="15" t="str">
        <f t="shared" si="41"/>
        <v/>
      </c>
      <c r="P155" s="15" t="str">
        <f t="shared" si="41"/>
        <v/>
      </c>
      <c r="Q155" s="15" t="str">
        <f t="shared" si="41"/>
        <v/>
      </c>
      <c r="R155" s="15">
        <f>SUM(Decsheets!$V$5:$V$12)-(SUM(J149:P155))</f>
        <v>28</v>
      </c>
      <c r="S155" s="9"/>
    </row>
    <row r="156" spans="1:19" x14ac:dyDescent="0.3">
      <c r="A156" s="23" t="s">
        <v>109</v>
      </c>
      <c r="B156" s="241"/>
      <c r="C156" s="20" t="s">
        <v>269</v>
      </c>
      <c r="D156" s="19"/>
      <c r="E156" s="8" t="s">
        <v>87</v>
      </c>
      <c r="F156" s="301"/>
      <c r="G156" s="9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111</v>
      </c>
    </row>
    <row r="157" spans="1:19" x14ac:dyDescent="0.3">
      <c r="A157" s="16"/>
      <c r="B157" s="230" t="s">
        <v>127</v>
      </c>
      <c r="C157" s="17" t="str">
        <f t="shared" ref="C157:C163" si="44">IF(A157="","",VLOOKUP($A$156,IF(LEN(A157)=2,U14BB,U14BA),VLOOKUP(LEFT(A157,1),club,6,FALSE),FALSE))</f>
        <v/>
      </c>
      <c r="D157" s="17" t="str">
        <f t="shared" si="43"/>
        <v/>
      </c>
      <c r="E157" s="18" t="s">
        <v>87</v>
      </c>
      <c r="F157" s="306">
        <f>Decsheets!$V$5</f>
        <v>7</v>
      </c>
      <c r="G157" s="9"/>
      <c r="H157" s="9"/>
      <c r="I157" s="253" t="str">
        <f>IFERROR(IF(E157=".","",IF(E157&gt;Records!C23,"LR",IF(E157=Records!C23,"=LR","-"))),"???")</f>
        <v/>
      </c>
      <c r="J157" s="15" t="str">
        <f t="shared" ref="J157:Q163" si="45">IF($A157="","",IF(LEFT($A157,1)=J$12,$F157,""))</f>
        <v/>
      </c>
      <c r="K157" s="15" t="str">
        <f t="shared" si="45"/>
        <v/>
      </c>
      <c r="L157" s="15" t="str">
        <f t="shared" si="45"/>
        <v/>
      </c>
      <c r="M157" s="15" t="str">
        <f t="shared" si="45"/>
        <v/>
      </c>
      <c r="N157" s="15" t="str">
        <f t="shared" si="45"/>
        <v/>
      </c>
      <c r="O157" s="15" t="str">
        <f t="shared" si="45"/>
        <v/>
      </c>
      <c r="P157" s="15" t="str">
        <f t="shared" si="45"/>
        <v/>
      </c>
      <c r="Q157" s="15" t="str">
        <f t="shared" si="45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4"/>
        <v/>
      </c>
      <c r="D158" s="17" t="str">
        <f t="shared" si="43"/>
        <v/>
      </c>
      <c r="E158" s="18" t="s">
        <v>87</v>
      </c>
      <c r="F158" s="306">
        <f>Decsheets!$V$6</f>
        <v>6</v>
      </c>
      <c r="G158" s="9"/>
      <c r="H158" s="9"/>
      <c r="I158" s="19"/>
      <c r="J158" s="15" t="str">
        <f t="shared" si="45"/>
        <v/>
      </c>
      <c r="K158" s="15" t="str">
        <f t="shared" si="45"/>
        <v/>
      </c>
      <c r="L158" s="15" t="str">
        <f t="shared" si="45"/>
        <v/>
      </c>
      <c r="M158" s="15" t="str">
        <f t="shared" si="45"/>
        <v/>
      </c>
      <c r="N158" s="15" t="str">
        <f t="shared" si="45"/>
        <v/>
      </c>
      <c r="O158" s="15" t="str">
        <f t="shared" si="45"/>
        <v/>
      </c>
      <c r="P158" s="15" t="str">
        <f t="shared" si="45"/>
        <v/>
      </c>
      <c r="Q158" s="15" t="str">
        <f t="shared" si="45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4"/>
        <v/>
      </c>
      <c r="D159" s="17" t="str">
        <f t="shared" si="43"/>
        <v/>
      </c>
      <c r="E159" s="18" t="s">
        <v>87</v>
      </c>
      <c r="F159" s="306">
        <f>Decsheets!$V$7</f>
        <v>5</v>
      </c>
      <c r="G159" s="9"/>
      <c r="H159" s="9"/>
      <c r="I159" s="19"/>
      <c r="J159" s="15" t="str">
        <f t="shared" si="45"/>
        <v/>
      </c>
      <c r="K159" s="15" t="str">
        <f t="shared" si="45"/>
        <v/>
      </c>
      <c r="L159" s="15" t="str">
        <f t="shared" si="45"/>
        <v/>
      </c>
      <c r="M159" s="15" t="str">
        <f t="shared" si="45"/>
        <v/>
      </c>
      <c r="N159" s="15" t="str">
        <f t="shared" si="45"/>
        <v/>
      </c>
      <c r="O159" s="15" t="str">
        <f t="shared" si="45"/>
        <v/>
      </c>
      <c r="P159" s="15" t="str">
        <f t="shared" si="45"/>
        <v/>
      </c>
      <c r="Q159" s="15" t="str">
        <f t="shared" si="45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4"/>
        <v/>
      </c>
      <c r="D160" s="17" t="str">
        <f t="shared" si="43"/>
        <v/>
      </c>
      <c r="E160" s="18" t="s">
        <v>87</v>
      </c>
      <c r="F160" s="306">
        <f>Decsheets!$V$8</f>
        <v>4</v>
      </c>
      <c r="G160" s="9"/>
      <c r="H160" s="9"/>
      <c r="I160" s="19"/>
      <c r="J160" s="15" t="str">
        <f t="shared" si="45"/>
        <v/>
      </c>
      <c r="K160" s="15" t="str">
        <f t="shared" si="45"/>
        <v/>
      </c>
      <c r="L160" s="15" t="str">
        <f t="shared" si="45"/>
        <v/>
      </c>
      <c r="M160" s="15" t="str">
        <f t="shared" si="45"/>
        <v/>
      </c>
      <c r="N160" s="15" t="str">
        <f t="shared" si="45"/>
        <v/>
      </c>
      <c r="O160" s="15" t="str">
        <f t="shared" si="45"/>
        <v/>
      </c>
      <c r="P160" s="15" t="str">
        <f t="shared" si="45"/>
        <v/>
      </c>
      <c r="Q160" s="15" t="str">
        <f t="shared" si="45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4"/>
        <v/>
      </c>
      <c r="D161" s="17" t="str">
        <f t="shared" si="43"/>
        <v/>
      </c>
      <c r="E161" s="18" t="s">
        <v>87</v>
      </c>
      <c r="F161" s="306">
        <f>Decsheets!$V$9</f>
        <v>3</v>
      </c>
      <c r="G161" s="9"/>
      <c r="H161" s="9"/>
      <c r="I161" s="19"/>
      <c r="J161" s="15" t="str">
        <f t="shared" si="45"/>
        <v/>
      </c>
      <c r="K161" s="15" t="str">
        <f t="shared" si="45"/>
        <v/>
      </c>
      <c r="L161" s="15" t="str">
        <f t="shared" si="45"/>
        <v/>
      </c>
      <c r="M161" s="15" t="str">
        <f t="shared" si="45"/>
        <v/>
      </c>
      <c r="N161" s="15" t="str">
        <f t="shared" si="45"/>
        <v/>
      </c>
      <c r="O161" s="15" t="str">
        <f t="shared" si="45"/>
        <v/>
      </c>
      <c r="P161" s="15" t="str">
        <f t="shared" si="45"/>
        <v/>
      </c>
      <c r="Q161" s="15" t="str">
        <f t="shared" si="45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4"/>
        <v/>
      </c>
      <c r="D162" s="17" t="str">
        <f t="shared" si="43"/>
        <v/>
      </c>
      <c r="E162" s="18" t="s">
        <v>87</v>
      </c>
      <c r="F162" s="306">
        <f>Decsheets!$V$10</f>
        <v>2</v>
      </c>
      <c r="G162" s="9"/>
      <c r="H162" s="9"/>
      <c r="I162" s="19"/>
      <c r="J162" s="15" t="str">
        <f t="shared" si="45"/>
        <v/>
      </c>
      <c r="K162" s="15" t="str">
        <f t="shared" si="45"/>
        <v/>
      </c>
      <c r="L162" s="15" t="str">
        <f t="shared" si="45"/>
        <v/>
      </c>
      <c r="M162" s="15" t="str">
        <f t="shared" si="45"/>
        <v/>
      </c>
      <c r="N162" s="15" t="str">
        <f t="shared" si="45"/>
        <v/>
      </c>
      <c r="O162" s="15" t="str">
        <f t="shared" si="45"/>
        <v/>
      </c>
      <c r="P162" s="15" t="str">
        <f t="shared" si="45"/>
        <v/>
      </c>
      <c r="Q162" s="15" t="str">
        <f t="shared" si="45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4"/>
        <v/>
      </c>
      <c r="D163" s="17" t="str">
        <f t="shared" si="43"/>
        <v/>
      </c>
      <c r="E163" s="18" t="s">
        <v>87</v>
      </c>
      <c r="F163" s="306">
        <f>Decsheets!$V$11</f>
        <v>1</v>
      </c>
      <c r="G163" s="9"/>
      <c r="H163" s="9"/>
      <c r="I163" s="19"/>
      <c r="J163" s="15" t="str">
        <f t="shared" si="45"/>
        <v/>
      </c>
      <c r="K163" s="15" t="str">
        <f t="shared" si="45"/>
        <v/>
      </c>
      <c r="L163" s="15" t="str">
        <f t="shared" si="45"/>
        <v/>
      </c>
      <c r="M163" s="15" t="str">
        <f t="shared" si="45"/>
        <v/>
      </c>
      <c r="N163" s="15" t="str">
        <f t="shared" si="45"/>
        <v/>
      </c>
      <c r="O163" s="15" t="str">
        <f t="shared" si="45"/>
        <v/>
      </c>
      <c r="P163" s="15" t="str">
        <f t="shared" si="45"/>
        <v/>
      </c>
      <c r="Q163" s="15" t="str">
        <f t="shared" si="45"/>
        <v/>
      </c>
      <c r="R163" s="15">
        <f>SUM(Decsheets!$V$5:$V$12)-(SUM(J157:P163))</f>
        <v>28</v>
      </c>
      <c r="S163" s="9"/>
    </row>
    <row r="164" spans="1:19" x14ac:dyDescent="0.3">
      <c r="A164" s="23" t="s">
        <v>112</v>
      </c>
      <c r="B164" s="241"/>
      <c r="C164" s="20" t="s">
        <v>270</v>
      </c>
      <c r="D164" s="19"/>
      <c r="E164" s="8" t="s">
        <v>87</v>
      </c>
      <c r="F164" s="301"/>
      <c r="G164" s="9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113</v>
      </c>
    </row>
    <row r="165" spans="1:19" x14ac:dyDescent="0.3">
      <c r="A165" s="16"/>
      <c r="B165" s="230" t="s">
        <v>127</v>
      </c>
      <c r="C165" s="17" t="str">
        <f>IFERROR(IF(A165="","",VLOOKUP($A$164,IF(LEN(A165)=2,U14BB,U14BA),VLOOKUP(LEFT(A165,1),club,6,FALSE),FALSE)),"No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G165" s="9"/>
      <c r="H165" s="9"/>
      <c r="I165" s="253" t="str">
        <f>IFERROR(IF(E165=".","",IF(E165&gt;Records!C20,"LR",IF(E165=Records!C20,"=LR","-"))),"???")</f>
        <v/>
      </c>
      <c r="J165" s="15" t="str">
        <f t="shared" ref="J165:Q178" si="46">IF($A165="","",IF(LEFT($A165,1)=J$12,$F165,""))</f>
        <v/>
      </c>
      <c r="K165" s="15" t="str">
        <f t="shared" si="46"/>
        <v/>
      </c>
      <c r="L165" s="15" t="str">
        <f t="shared" si="46"/>
        <v/>
      </c>
      <c r="M165" s="15" t="str">
        <f t="shared" si="46"/>
        <v/>
      </c>
      <c r="N165" s="15" t="str">
        <f t="shared" si="46"/>
        <v/>
      </c>
      <c r="O165" s="15" t="str">
        <f t="shared" si="46"/>
        <v/>
      </c>
      <c r="P165" s="15" t="str">
        <f t="shared" si="46"/>
        <v/>
      </c>
      <c r="Q165" s="15" t="str">
        <f t="shared" si="46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47">IF(A166="","",VLOOKUP($A$164,IF(LEN(A166)=2,U14BB,U14BA),VLOOKUP(LEFT(A166,1),club,6,FALSE),FALSE))</f>
        <v/>
      </c>
      <c r="D166" s="17" t="str">
        <f t="shared" si="43"/>
        <v/>
      </c>
      <c r="E166" s="18" t="s">
        <v>87</v>
      </c>
      <c r="F166" s="306">
        <f>Decsheets!$V$6</f>
        <v>6</v>
      </c>
      <c r="G166" s="9"/>
      <c r="H166" s="9"/>
      <c r="I166" s="19"/>
      <c r="J166" s="15" t="str">
        <f t="shared" si="46"/>
        <v/>
      </c>
      <c r="K166" s="15" t="str">
        <f t="shared" si="46"/>
        <v/>
      </c>
      <c r="L166" s="15" t="str">
        <f t="shared" si="46"/>
        <v/>
      </c>
      <c r="M166" s="15" t="str">
        <f t="shared" si="46"/>
        <v/>
      </c>
      <c r="N166" s="15" t="str">
        <f t="shared" si="46"/>
        <v/>
      </c>
      <c r="O166" s="15" t="str">
        <f t="shared" si="46"/>
        <v/>
      </c>
      <c r="P166" s="15" t="str">
        <f t="shared" si="46"/>
        <v/>
      </c>
      <c r="Q166" s="15" t="str">
        <f t="shared" si="46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47"/>
        <v/>
      </c>
      <c r="D167" s="17" t="str">
        <f t="shared" si="43"/>
        <v/>
      </c>
      <c r="E167" s="18" t="s">
        <v>87</v>
      </c>
      <c r="F167" s="306">
        <f>Decsheets!$V$7</f>
        <v>5</v>
      </c>
      <c r="G167" s="9"/>
      <c r="H167" s="9"/>
      <c r="I167" s="19"/>
      <c r="J167" s="15" t="str">
        <f t="shared" si="46"/>
        <v/>
      </c>
      <c r="K167" s="15" t="str">
        <f t="shared" si="46"/>
        <v/>
      </c>
      <c r="L167" s="15" t="str">
        <f t="shared" si="46"/>
        <v/>
      </c>
      <c r="M167" s="15" t="str">
        <f t="shared" si="46"/>
        <v/>
      </c>
      <c r="N167" s="15" t="str">
        <f t="shared" si="46"/>
        <v/>
      </c>
      <c r="O167" s="15" t="str">
        <f t="shared" si="46"/>
        <v/>
      </c>
      <c r="P167" s="15" t="str">
        <f t="shared" si="46"/>
        <v/>
      </c>
      <c r="Q167" s="15" t="str">
        <f t="shared" si="46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47"/>
        <v/>
      </c>
      <c r="D168" s="17" t="str">
        <f t="shared" si="43"/>
        <v/>
      </c>
      <c r="E168" s="18" t="s">
        <v>87</v>
      </c>
      <c r="F168" s="306">
        <f>Decsheets!$V$8</f>
        <v>4</v>
      </c>
      <c r="G168" s="9"/>
      <c r="H168" s="9"/>
      <c r="I168" s="19"/>
      <c r="J168" s="15" t="str">
        <f t="shared" si="46"/>
        <v/>
      </c>
      <c r="K168" s="15" t="str">
        <f t="shared" si="46"/>
        <v/>
      </c>
      <c r="L168" s="15" t="str">
        <f t="shared" si="46"/>
        <v/>
      </c>
      <c r="M168" s="15" t="str">
        <f t="shared" si="46"/>
        <v/>
      </c>
      <c r="N168" s="15" t="str">
        <f t="shared" si="46"/>
        <v/>
      </c>
      <c r="O168" s="15" t="str">
        <f t="shared" si="46"/>
        <v/>
      </c>
      <c r="P168" s="15" t="str">
        <f t="shared" si="46"/>
        <v/>
      </c>
      <c r="Q168" s="15" t="str">
        <f t="shared" si="46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47"/>
        <v/>
      </c>
      <c r="D169" s="17" t="str">
        <f t="shared" si="43"/>
        <v/>
      </c>
      <c r="E169" s="18" t="s">
        <v>87</v>
      </c>
      <c r="F169" s="306">
        <f>Decsheets!$V$9</f>
        <v>3</v>
      </c>
      <c r="G169" s="9"/>
      <c r="H169" s="9"/>
      <c r="I169" s="19"/>
      <c r="J169" s="15" t="str">
        <f t="shared" si="46"/>
        <v/>
      </c>
      <c r="K169" s="15" t="str">
        <f t="shared" si="46"/>
        <v/>
      </c>
      <c r="L169" s="15" t="str">
        <f t="shared" si="46"/>
        <v/>
      </c>
      <c r="M169" s="15" t="str">
        <f t="shared" si="46"/>
        <v/>
      </c>
      <c r="N169" s="15" t="str">
        <f t="shared" si="46"/>
        <v/>
      </c>
      <c r="O169" s="15" t="str">
        <f t="shared" si="46"/>
        <v/>
      </c>
      <c r="P169" s="15" t="str">
        <f t="shared" si="46"/>
        <v/>
      </c>
      <c r="Q169" s="15" t="str">
        <f t="shared" si="46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47"/>
        <v/>
      </c>
      <c r="D170" s="17" t="str">
        <f t="shared" si="43"/>
        <v/>
      </c>
      <c r="E170" s="18" t="s">
        <v>87</v>
      </c>
      <c r="F170" s="306">
        <f>Decsheets!$V$10</f>
        <v>2</v>
      </c>
      <c r="G170" s="9"/>
      <c r="H170" s="9"/>
      <c r="I170" s="19"/>
      <c r="J170" s="15" t="str">
        <f t="shared" si="46"/>
        <v/>
      </c>
      <c r="K170" s="15" t="str">
        <f t="shared" si="46"/>
        <v/>
      </c>
      <c r="L170" s="15" t="str">
        <f t="shared" si="46"/>
        <v/>
      </c>
      <c r="M170" s="15" t="str">
        <f t="shared" si="46"/>
        <v/>
      </c>
      <c r="N170" s="15" t="str">
        <f t="shared" si="46"/>
        <v/>
      </c>
      <c r="O170" s="15" t="str">
        <f t="shared" si="46"/>
        <v/>
      </c>
      <c r="P170" s="15" t="str">
        <f t="shared" si="46"/>
        <v/>
      </c>
      <c r="Q170" s="15" t="str">
        <f t="shared" si="46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47"/>
        <v/>
      </c>
      <c r="D171" s="17" t="str">
        <f t="shared" si="43"/>
        <v/>
      </c>
      <c r="E171" s="18" t="s">
        <v>87</v>
      </c>
      <c r="F171" s="306">
        <f>Decsheets!$V$11</f>
        <v>1</v>
      </c>
      <c r="G171" s="9"/>
      <c r="H171" s="9"/>
      <c r="I171" s="19"/>
      <c r="J171" s="15" t="str">
        <f t="shared" si="46"/>
        <v/>
      </c>
      <c r="K171" s="15" t="str">
        <f t="shared" si="46"/>
        <v/>
      </c>
      <c r="L171" s="15" t="str">
        <f t="shared" si="46"/>
        <v/>
      </c>
      <c r="M171" s="15" t="str">
        <f t="shared" si="46"/>
        <v/>
      </c>
      <c r="N171" s="15" t="str">
        <f t="shared" si="46"/>
        <v/>
      </c>
      <c r="O171" s="15" t="str">
        <f t="shared" si="46"/>
        <v/>
      </c>
      <c r="P171" s="15" t="str">
        <f t="shared" si="46"/>
        <v/>
      </c>
      <c r="Q171" s="15" t="str">
        <f t="shared" si="46"/>
        <v/>
      </c>
      <c r="R171" s="15">
        <f>SUM(Decsheets!$V$5:$V$12)-(SUM(J165:P171))</f>
        <v>28</v>
      </c>
      <c r="S171" s="9"/>
    </row>
    <row r="172" spans="1:19" x14ac:dyDescent="0.3">
      <c r="A172" s="23" t="s">
        <v>112</v>
      </c>
      <c r="B172" s="241"/>
      <c r="C172" s="20" t="s">
        <v>271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114</v>
      </c>
    </row>
    <row r="173" spans="1:19" x14ac:dyDescent="0.3">
      <c r="A173" s="16"/>
      <c r="B173" s="230" t="s">
        <v>127</v>
      </c>
      <c r="C173" s="17" t="str">
        <f t="shared" ref="C173:C179" si="48">IF(A173="","",VLOOKUP($A$164,IF(LEN(A173)=2,U14BB,U14BA),VLOOKUP(LEFT(A173,1),club,6,FALSE),FALSE))</f>
        <v/>
      </c>
      <c r="D173" s="17" t="str">
        <f t="shared" ref="D173:D179" si="49">IF(A173="","",VLOOKUP(LEFT(A173,1),club,2,FALSE))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IFERROR(IF(E173=".","",IF(E173&gt;Records!C20,"LR",IF(E173=Records!C20,"=LR","-"))),"???")</f>
        <v/>
      </c>
      <c r="J173" s="15" t="str">
        <f t="shared" si="46"/>
        <v/>
      </c>
      <c r="K173" s="15" t="str">
        <f t="shared" si="46"/>
        <v/>
      </c>
      <c r="L173" s="15" t="str">
        <f t="shared" si="46"/>
        <v/>
      </c>
      <c r="M173" s="15" t="str">
        <f t="shared" si="46"/>
        <v/>
      </c>
      <c r="N173" s="15" t="str">
        <f t="shared" si="46"/>
        <v/>
      </c>
      <c r="O173" s="15" t="str">
        <f t="shared" si="46"/>
        <v/>
      </c>
      <c r="P173" s="15" t="str">
        <f t="shared" si="46"/>
        <v/>
      </c>
      <c r="Q173" s="15" t="str">
        <f t="shared" si="46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si="48"/>
        <v/>
      </c>
      <c r="D174" s="17" t="str">
        <f t="shared" si="49"/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46"/>
        <v/>
      </c>
      <c r="K174" s="15" t="str">
        <f t="shared" si="46"/>
        <v/>
      </c>
      <c r="L174" s="15" t="str">
        <f t="shared" si="46"/>
        <v/>
      </c>
      <c r="M174" s="15" t="str">
        <f t="shared" si="46"/>
        <v/>
      </c>
      <c r="N174" s="15" t="str">
        <f t="shared" si="46"/>
        <v/>
      </c>
      <c r="O174" s="15" t="str">
        <f t="shared" si="46"/>
        <v/>
      </c>
      <c r="P174" s="15" t="str">
        <f t="shared" si="46"/>
        <v/>
      </c>
      <c r="Q174" s="15" t="str">
        <f t="shared" si="46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48"/>
        <v/>
      </c>
      <c r="D175" s="17" t="str">
        <f t="shared" si="49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46"/>
        <v/>
      </c>
      <c r="K175" s="15" t="str">
        <f t="shared" si="46"/>
        <v/>
      </c>
      <c r="L175" s="15" t="str">
        <f t="shared" si="46"/>
        <v/>
      </c>
      <c r="M175" s="15" t="str">
        <f t="shared" si="46"/>
        <v/>
      </c>
      <c r="N175" s="15" t="str">
        <f t="shared" si="46"/>
        <v/>
      </c>
      <c r="O175" s="15" t="str">
        <f t="shared" si="46"/>
        <v/>
      </c>
      <c r="P175" s="15" t="str">
        <f t="shared" si="46"/>
        <v/>
      </c>
      <c r="Q175" s="15" t="str">
        <f t="shared" si="46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48"/>
        <v/>
      </c>
      <c r="D176" s="17" t="str">
        <f t="shared" si="49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46"/>
        <v/>
      </c>
      <c r="K176" s="15" t="str">
        <f t="shared" si="46"/>
        <v/>
      </c>
      <c r="L176" s="15" t="str">
        <f t="shared" si="46"/>
        <v/>
      </c>
      <c r="M176" s="15" t="str">
        <f t="shared" si="46"/>
        <v/>
      </c>
      <c r="N176" s="15" t="str">
        <f t="shared" si="46"/>
        <v/>
      </c>
      <c r="O176" s="15" t="str">
        <f t="shared" si="46"/>
        <v/>
      </c>
      <c r="P176" s="15" t="str">
        <f t="shared" si="46"/>
        <v/>
      </c>
      <c r="Q176" s="15" t="str">
        <f t="shared" si="46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48"/>
        <v/>
      </c>
      <c r="D177" s="17" t="str">
        <f t="shared" si="49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46"/>
        <v/>
      </c>
      <c r="K177" s="15" t="str">
        <f t="shared" si="46"/>
        <v/>
      </c>
      <c r="L177" s="15" t="str">
        <f t="shared" si="46"/>
        <v/>
      </c>
      <c r="M177" s="15" t="str">
        <f t="shared" si="46"/>
        <v/>
      </c>
      <c r="N177" s="15" t="str">
        <f t="shared" si="46"/>
        <v/>
      </c>
      <c r="O177" s="15" t="str">
        <f t="shared" si="46"/>
        <v/>
      </c>
      <c r="P177" s="15" t="str">
        <f t="shared" si="46"/>
        <v/>
      </c>
      <c r="Q177" s="15" t="str">
        <f t="shared" si="46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48"/>
        <v/>
      </c>
      <c r="D178" s="17" t="str">
        <f t="shared" si="49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46"/>
        <v/>
      </c>
      <c r="K178" s="15" t="str">
        <f t="shared" si="46"/>
        <v/>
      </c>
      <c r="L178" s="15" t="str">
        <f t="shared" si="46"/>
        <v/>
      </c>
      <c r="M178" s="15" t="str">
        <f t="shared" si="46"/>
        <v/>
      </c>
      <c r="N178" s="15" t="str">
        <f t="shared" si="46"/>
        <v/>
      </c>
      <c r="O178" s="15" t="str">
        <f t="shared" si="46"/>
        <v/>
      </c>
      <c r="P178" s="15" t="str">
        <f t="shared" si="46"/>
        <v/>
      </c>
      <c r="Q178" s="15" t="str">
        <f t="shared" si="46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48"/>
        <v/>
      </c>
      <c r="D179" s="17" t="str">
        <f t="shared" si="49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ref="J179:Q179" si="50">IF($A179="","",IF(LEFT($A179,1)=J$12,$F179,""))</f>
        <v/>
      </c>
      <c r="K179" s="15" t="str">
        <f t="shared" si="50"/>
        <v/>
      </c>
      <c r="L179" s="15" t="str">
        <f t="shared" si="50"/>
        <v/>
      </c>
      <c r="M179" s="15" t="str">
        <f t="shared" si="50"/>
        <v/>
      </c>
      <c r="N179" s="15" t="str">
        <f t="shared" si="50"/>
        <v/>
      </c>
      <c r="O179" s="15" t="str">
        <f t="shared" si="50"/>
        <v/>
      </c>
      <c r="P179" s="15" t="str">
        <f t="shared" si="50"/>
        <v/>
      </c>
      <c r="Q179" s="15" t="str">
        <f t="shared" si="50"/>
        <v/>
      </c>
      <c r="R179" s="15">
        <f>SUM(Decsheets!$V$5:$V$12)-(SUM(J173:P179))</f>
        <v>28</v>
      </c>
      <c r="S179" s="9"/>
    </row>
    <row r="180" spans="1:19" x14ac:dyDescent="0.3">
      <c r="A180" s="248" t="s">
        <v>130</v>
      </c>
      <c r="B180" s="241"/>
      <c r="C180" s="20" t="s">
        <v>347</v>
      </c>
      <c r="D180" s="19"/>
      <c r="E180" s="249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22" t="s">
        <v>131</v>
      </c>
    </row>
    <row r="181" spans="1:19" x14ac:dyDescent="0.3">
      <c r="A181" s="16"/>
      <c r="B181" s="230" t="s">
        <v>127</v>
      </c>
      <c r="C181" s="17" t="str">
        <f>IFERROR(IF(A181="","",VLOOKUP($A$180,IF(LEN(A181)=2,U14BB,U14BA),VLOOKUP(LEFT(A181,1),club,6,FALSE),FALSE)),"No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IFERROR(IF(E181=".","",IF(E181&gt;Records!C21,"LR",IF(E181=Records!C21,"=LR","-"))),"???")</f>
        <v/>
      </c>
      <c r="J181" s="15" t="str">
        <f t="shared" ref="J181:Q187" si="51">IF($A181="","",IF(LEFT($A181,1)=J$12,$F181,""))</f>
        <v/>
      </c>
      <c r="K181" s="15" t="str">
        <f t="shared" si="51"/>
        <v/>
      </c>
      <c r="L181" s="15" t="str">
        <f t="shared" si="51"/>
        <v/>
      </c>
      <c r="M181" s="15" t="str">
        <f t="shared" si="51"/>
        <v/>
      </c>
      <c r="N181" s="15" t="str">
        <f t="shared" si="51"/>
        <v/>
      </c>
      <c r="O181" s="15" t="str">
        <f t="shared" si="51"/>
        <v/>
      </c>
      <c r="P181" s="15" t="str">
        <f t="shared" si="51"/>
        <v/>
      </c>
      <c r="Q181" s="15" t="str">
        <f t="shared" si="51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2">IF(A182="","",VLOOKUP($A$180,IF(LEN(A182)=2,U14BB,U14BA),VLOOKUP(LEFT(A182,1),club,6,FALSE),FALSE))</f>
        <v/>
      </c>
      <c r="D182" s="17" t="str">
        <f t="shared" ref="D182:D187" si="53">IF(A182="","",VLOOKUP(LEFT(A182,1),club,2,FALSE))</f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51"/>
        <v/>
      </c>
      <c r="K182" s="15" t="str">
        <f t="shared" si="51"/>
        <v/>
      </c>
      <c r="L182" s="15" t="str">
        <f t="shared" si="51"/>
        <v/>
      </c>
      <c r="M182" s="15" t="str">
        <f t="shared" si="51"/>
        <v/>
      </c>
      <c r="N182" s="15" t="str">
        <f t="shared" si="51"/>
        <v/>
      </c>
      <c r="O182" s="15" t="str">
        <f t="shared" si="51"/>
        <v/>
      </c>
      <c r="P182" s="15" t="str">
        <f t="shared" si="51"/>
        <v/>
      </c>
      <c r="Q182" s="15" t="str">
        <f t="shared" si="51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2"/>
        <v/>
      </c>
      <c r="D183" s="17" t="str">
        <f t="shared" si="53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51"/>
        <v/>
      </c>
      <c r="K183" s="15" t="str">
        <f t="shared" si="51"/>
        <v/>
      </c>
      <c r="L183" s="15" t="str">
        <f t="shared" si="51"/>
        <v/>
      </c>
      <c r="M183" s="15" t="str">
        <f t="shared" si="51"/>
        <v/>
      </c>
      <c r="N183" s="15" t="str">
        <f t="shared" si="51"/>
        <v/>
      </c>
      <c r="O183" s="15" t="str">
        <f t="shared" si="51"/>
        <v/>
      </c>
      <c r="P183" s="15" t="str">
        <f t="shared" si="51"/>
        <v/>
      </c>
      <c r="Q183" s="15" t="str">
        <f t="shared" si="51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2"/>
        <v/>
      </c>
      <c r="D184" s="17" t="str">
        <f t="shared" si="53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51"/>
        <v/>
      </c>
      <c r="K184" s="15" t="str">
        <f t="shared" si="51"/>
        <v/>
      </c>
      <c r="L184" s="15" t="str">
        <f t="shared" si="51"/>
        <v/>
      </c>
      <c r="M184" s="15" t="str">
        <f t="shared" si="51"/>
        <v/>
      </c>
      <c r="N184" s="15" t="str">
        <f t="shared" si="51"/>
        <v/>
      </c>
      <c r="O184" s="15" t="str">
        <f t="shared" si="51"/>
        <v/>
      </c>
      <c r="P184" s="15" t="str">
        <f t="shared" si="51"/>
        <v/>
      </c>
      <c r="Q184" s="15" t="str">
        <f t="shared" si="51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2"/>
        <v/>
      </c>
      <c r="D185" s="17" t="str">
        <f t="shared" si="53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51"/>
        <v/>
      </c>
      <c r="K185" s="15" t="str">
        <f t="shared" si="51"/>
        <v/>
      </c>
      <c r="L185" s="15" t="str">
        <f t="shared" si="51"/>
        <v/>
      </c>
      <c r="M185" s="15" t="str">
        <f t="shared" si="51"/>
        <v/>
      </c>
      <c r="N185" s="15" t="str">
        <f t="shared" si="51"/>
        <v/>
      </c>
      <c r="O185" s="15" t="str">
        <f t="shared" si="51"/>
        <v/>
      </c>
      <c r="P185" s="15" t="str">
        <f t="shared" si="51"/>
        <v/>
      </c>
      <c r="Q185" s="15" t="str">
        <f t="shared" si="51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2"/>
        <v/>
      </c>
      <c r="D186" s="17" t="str">
        <f t="shared" si="53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51"/>
        <v/>
      </c>
      <c r="K186" s="15" t="str">
        <f t="shared" si="51"/>
        <v/>
      </c>
      <c r="L186" s="15" t="str">
        <f t="shared" si="51"/>
        <v/>
      </c>
      <c r="M186" s="15" t="str">
        <f t="shared" si="51"/>
        <v/>
      </c>
      <c r="N186" s="15" t="str">
        <f t="shared" si="51"/>
        <v/>
      </c>
      <c r="O186" s="15" t="str">
        <f t="shared" si="51"/>
        <v/>
      </c>
      <c r="P186" s="15" t="str">
        <f t="shared" si="51"/>
        <v/>
      </c>
      <c r="Q186" s="15" t="str">
        <f t="shared" si="51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2"/>
        <v/>
      </c>
      <c r="D187" s="17" t="str">
        <f t="shared" si="53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51"/>
        <v/>
      </c>
      <c r="K187" s="15" t="str">
        <f t="shared" si="51"/>
        <v/>
      </c>
      <c r="L187" s="15" t="str">
        <f t="shared" si="51"/>
        <v/>
      </c>
      <c r="M187" s="15" t="str">
        <f t="shared" si="51"/>
        <v/>
      </c>
      <c r="N187" s="15" t="str">
        <f t="shared" si="51"/>
        <v/>
      </c>
      <c r="O187" s="15" t="str">
        <f t="shared" si="51"/>
        <v/>
      </c>
      <c r="P187" s="15" t="str">
        <f t="shared" si="51"/>
        <v/>
      </c>
      <c r="Q187" s="15" t="str">
        <f t="shared" si="51"/>
        <v/>
      </c>
      <c r="R187" s="15">
        <f>SUM(Decsheets!$V$5:$V$12)-(SUM(J181:P187))</f>
        <v>28</v>
      </c>
      <c r="S187" s="9"/>
    </row>
    <row r="188" spans="1:19" x14ac:dyDescent="0.3">
      <c r="A188" s="23" t="s">
        <v>115</v>
      </c>
      <c r="B188" s="241"/>
      <c r="C188" s="20" t="s">
        <v>272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116</v>
      </c>
    </row>
    <row r="189" spans="1:19" x14ac:dyDescent="0.3">
      <c r="A189" s="16"/>
      <c r="B189" s="230" t="s">
        <v>127</v>
      </c>
      <c r="C189" s="17" t="str">
        <f>IFERROR(IF(A189="","",VLOOKUP($A$188,IF(LEN(A189)=2,U14BB,U14BA),VLOOKUP(LEFT(A189,1),club,6,FALSE),FALSE)),"No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IFERROR(IF(E189=".","",IF(E189&gt;Records!C22,"LR",IF(E189=Records!C22,"=LR","-"))),"???")</f>
        <v/>
      </c>
      <c r="J189" s="15" t="str">
        <f t="shared" ref="J189:Q202" si="54">IF($A189="","",IF(LEFT($A189,1)=J$12,$F189,""))</f>
        <v/>
      </c>
      <c r="K189" s="15" t="str">
        <f t="shared" si="54"/>
        <v/>
      </c>
      <c r="L189" s="15" t="str">
        <f t="shared" si="54"/>
        <v/>
      </c>
      <c r="M189" s="15" t="str">
        <f t="shared" si="54"/>
        <v/>
      </c>
      <c r="N189" s="15" t="str">
        <f t="shared" si="54"/>
        <v/>
      </c>
      <c r="O189" s="15" t="str">
        <f t="shared" si="54"/>
        <v/>
      </c>
      <c r="P189" s="15" t="str">
        <f t="shared" si="54"/>
        <v/>
      </c>
      <c r="Q189" s="15" t="str">
        <f t="shared" si="54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55">IF(A190="","",VLOOKUP($A$188,IF(LEN(A190)=2,U14BB,U14BA),VLOOKUP(LEFT(A190,1),club,6,FALSE),FALSE))</f>
        <v/>
      </c>
      <c r="D190" s="17" t="str">
        <f t="shared" si="43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4"/>
        <v/>
      </c>
      <c r="K190" s="15" t="str">
        <f t="shared" si="54"/>
        <v/>
      </c>
      <c r="L190" s="15" t="str">
        <f t="shared" si="54"/>
        <v/>
      </c>
      <c r="M190" s="15" t="str">
        <f t="shared" si="54"/>
        <v/>
      </c>
      <c r="N190" s="15" t="str">
        <f t="shared" si="54"/>
        <v/>
      </c>
      <c r="O190" s="15" t="str">
        <f t="shared" si="54"/>
        <v/>
      </c>
      <c r="P190" s="15" t="str">
        <f t="shared" si="54"/>
        <v/>
      </c>
      <c r="Q190" s="15" t="str">
        <f t="shared" si="54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55"/>
        <v/>
      </c>
      <c r="D191" s="17" t="str">
        <f t="shared" si="43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4"/>
        <v/>
      </c>
      <c r="K191" s="15" t="str">
        <f t="shared" si="54"/>
        <v/>
      </c>
      <c r="L191" s="15" t="str">
        <f t="shared" si="54"/>
        <v/>
      </c>
      <c r="M191" s="15" t="str">
        <f t="shared" si="54"/>
        <v/>
      </c>
      <c r="N191" s="15" t="str">
        <f t="shared" si="54"/>
        <v/>
      </c>
      <c r="O191" s="15" t="str">
        <f t="shared" si="54"/>
        <v/>
      </c>
      <c r="P191" s="15" t="str">
        <f t="shared" si="54"/>
        <v/>
      </c>
      <c r="Q191" s="15" t="str">
        <f t="shared" si="54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55"/>
        <v/>
      </c>
      <c r="D192" s="17" t="str">
        <f t="shared" si="43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4"/>
        <v/>
      </c>
      <c r="K192" s="15" t="str">
        <f t="shared" si="54"/>
        <v/>
      </c>
      <c r="L192" s="15" t="str">
        <f t="shared" si="54"/>
        <v/>
      </c>
      <c r="M192" s="15" t="str">
        <f t="shared" si="54"/>
        <v/>
      </c>
      <c r="N192" s="15" t="str">
        <f t="shared" si="54"/>
        <v/>
      </c>
      <c r="O192" s="15" t="str">
        <f t="shared" si="54"/>
        <v/>
      </c>
      <c r="P192" s="15" t="str">
        <f t="shared" si="54"/>
        <v/>
      </c>
      <c r="Q192" s="15" t="str">
        <f t="shared" si="54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55"/>
        <v/>
      </c>
      <c r="D193" s="17" t="str">
        <f t="shared" si="43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4"/>
        <v/>
      </c>
      <c r="K193" s="15" t="str">
        <f t="shared" si="54"/>
        <v/>
      </c>
      <c r="L193" s="15" t="str">
        <f t="shared" si="54"/>
        <v/>
      </c>
      <c r="M193" s="15" t="str">
        <f t="shared" si="54"/>
        <v/>
      </c>
      <c r="N193" s="15" t="str">
        <f t="shared" si="54"/>
        <v/>
      </c>
      <c r="O193" s="15" t="str">
        <f t="shared" si="54"/>
        <v/>
      </c>
      <c r="P193" s="15" t="str">
        <f t="shared" si="54"/>
        <v/>
      </c>
      <c r="Q193" s="15" t="str">
        <f t="shared" si="54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55"/>
        <v/>
      </c>
      <c r="D194" s="17" t="str">
        <f t="shared" si="43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4"/>
        <v/>
      </c>
      <c r="K194" s="15" t="str">
        <f t="shared" si="54"/>
        <v/>
      </c>
      <c r="L194" s="15" t="str">
        <f t="shared" si="54"/>
        <v/>
      </c>
      <c r="M194" s="15" t="str">
        <f t="shared" si="54"/>
        <v/>
      </c>
      <c r="N194" s="15" t="str">
        <f t="shared" si="54"/>
        <v/>
      </c>
      <c r="O194" s="15" t="str">
        <f t="shared" si="54"/>
        <v/>
      </c>
      <c r="P194" s="15" t="str">
        <f t="shared" si="54"/>
        <v/>
      </c>
      <c r="Q194" s="15" t="str">
        <f t="shared" si="54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55"/>
        <v/>
      </c>
      <c r="D195" s="17" t="str">
        <f t="shared" si="43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4"/>
        <v/>
      </c>
      <c r="K195" s="15" t="str">
        <f t="shared" si="54"/>
        <v/>
      </c>
      <c r="L195" s="15" t="str">
        <f t="shared" si="54"/>
        <v/>
      </c>
      <c r="M195" s="15" t="str">
        <f t="shared" si="54"/>
        <v/>
      </c>
      <c r="N195" s="15" t="str">
        <f t="shared" si="54"/>
        <v/>
      </c>
      <c r="O195" s="15" t="str">
        <f t="shared" si="54"/>
        <v/>
      </c>
      <c r="P195" s="15" t="str">
        <f t="shared" si="54"/>
        <v/>
      </c>
      <c r="Q195" s="15" t="str">
        <f t="shared" si="54"/>
        <v/>
      </c>
      <c r="R195" s="15">
        <f>SUM(Decsheets!$V$5:$V$12)-(SUM(J189:P195))</f>
        <v>28</v>
      </c>
      <c r="S195" s="9"/>
    </row>
    <row r="196" spans="1:19" x14ac:dyDescent="0.3">
      <c r="A196" s="23" t="s">
        <v>115</v>
      </c>
      <c r="B196" s="241"/>
      <c r="C196" s="20" t="s">
        <v>273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117</v>
      </c>
    </row>
    <row r="197" spans="1:19" x14ac:dyDescent="0.3">
      <c r="A197" s="16"/>
      <c r="B197" s="230" t="s">
        <v>127</v>
      </c>
      <c r="C197" s="17" t="str">
        <f t="shared" ref="C197:C203" si="56">IF(A197="","",VLOOKUP($A$196,IF(LEN(A197)=2,U14BB,U14BA),VLOOKUP(LEFT(A197,1),club,6,FALSE),FALSE))</f>
        <v/>
      </c>
      <c r="D197" s="17" t="str">
        <f t="shared" ref="D197:D203" si="57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IFERROR(IF(E197=".","",IF(E197&gt;Records!C22,"LR",IF(E197=Records!C22,"=LR","-"))),"???")</f>
        <v/>
      </c>
      <c r="J197" s="15" t="str">
        <f t="shared" si="54"/>
        <v/>
      </c>
      <c r="K197" s="15" t="str">
        <f t="shared" si="54"/>
        <v/>
      </c>
      <c r="L197" s="15" t="str">
        <f t="shared" si="54"/>
        <v/>
      </c>
      <c r="M197" s="15" t="str">
        <f t="shared" si="54"/>
        <v/>
      </c>
      <c r="N197" s="15" t="str">
        <f t="shared" si="54"/>
        <v/>
      </c>
      <c r="O197" s="15" t="str">
        <f t="shared" si="54"/>
        <v/>
      </c>
      <c r="P197" s="15" t="str">
        <f t="shared" si="54"/>
        <v/>
      </c>
      <c r="Q197" s="15" t="str">
        <f t="shared" si="54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56"/>
        <v/>
      </c>
      <c r="D198" s="17" t="str">
        <f t="shared" si="57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4"/>
        <v/>
      </c>
      <c r="K198" s="15" t="str">
        <f t="shared" si="54"/>
        <v/>
      </c>
      <c r="L198" s="15" t="str">
        <f t="shared" si="54"/>
        <v/>
      </c>
      <c r="M198" s="15" t="str">
        <f t="shared" si="54"/>
        <v/>
      </c>
      <c r="N198" s="15" t="str">
        <f t="shared" si="54"/>
        <v/>
      </c>
      <c r="O198" s="15" t="str">
        <f t="shared" si="54"/>
        <v/>
      </c>
      <c r="P198" s="15" t="str">
        <f t="shared" si="54"/>
        <v/>
      </c>
      <c r="Q198" s="15" t="str">
        <f t="shared" si="54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56"/>
        <v/>
      </c>
      <c r="D199" s="17" t="str">
        <f t="shared" si="57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4"/>
        <v/>
      </c>
      <c r="K199" s="15" t="str">
        <f t="shared" si="54"/>
        <v/>
      </c>
      <c r="L199" s="15" t="str">
        <f t="shared" si="54"/>
        <v/>
      </c>
      <c r="M199" s="15" t="str">
        <f t="shared" si="54"/>
        <v/>
      </c>
      <c r="N199" s="15" t="str">
        <f t="shared" si="54"/>
        <v/>
      </c>
      <c r="O199" s="15" t="str">
        <f t="shared" si="54"/>
        <v/>
      </c>
      <c r="P199" s="15" t="str">
        <f t="shared" si="54"/>
        <v/>
      </c>
      <c r="Q199" s="15" t="str">
        <f t="shared" si="54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56"/>
        <v/>
      </c>
      <c r="D200" s="17" t="str">
        <f t="shared" si="57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4"/>
        <v/>
      </c>
      <c r="K200" s="15" t="str">
        <f t="shared" si="54"/>
        <v/>
      </c>
      <c r="L200" s="15" t="str">
        <f t="shared" si="54"/>
        <v/>
      </c>
      <c r="M200" s="15" t="str">
        <f t="shared" si="54"/>
        <v/>
      </c>
      <c r="N200" s="15" t="str">
        <f t="shared" si="54"/>
        <v/>
      </c>
      <c r="O200" s="15" t="str">
        <f t="shared" si="54"/>
        <v/>
      </c>
      <c r="P200" s="15" t="str">
        <f t="shared" si="54"/>
        <v/>
      </c>
      <c r="Q200" s="15" t="str">
        <f t="shared" si="54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56"/>
        <v/>
      </c>
      <c r="D201" s="17" t="str">
        <f t="shared" si="57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4"/>
        <v/>
      </c>
      <c r="K201" s="15" t="str">
        <f t="shared" si="54"/>
        <v/>
      </c>
      <c r="L201" s="15" t="str">
        <f t="shared" si="54"/>
        <v/>
      </c>
      <c r="M201" s="15" t="str">
        <f t="shared" si="54"/>
        <v/>
      </c>
      <c r="N201" s="15" t="str">
        <f t="shared" si="54"/>
        <v/>
      </c>
      <c r="O201" s="15" t="str">
        <f t="shared" si="54"/>
        <v/>
      </c>
      <c r="P201" s="15" t="str">
        <f t="shared" si="54"/>
        <v/>
      </c>
      <c r="Q201" s="15" t="str">
        <f t="shared" si="54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56"/>
        <v/>
      </c>
      <c r="D202" s="17" t="str">
        <f t="shared" si="57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4"/>
        <v/>
      </c>
      <c r="K202" s="15" t="str">
        <f t="shared" si="54"/>
        <v/>
      </c>
      <c r="L202" s="15" t="str">
        <f t="shared" si="54"/>
        <v/>
      </c>
      <c r="M202" s="15" t="str">
        <f t="shared" si="54"/>
        <v/>
      </c>
      <c r="N202" s="15" t="str">
        <f t="shared" si="54"/>
        <v/>
      </c>
      <c r="O202" s="15" t="str">
        <f t="shared" si="54"/>
        <v/>
      </c>
      <c r="P202" s="15" t="str">
        <f t="shared" si="54"/>
        <v/>
      </c>
      <c r="Q202" s="15" t="str">
        <f t="shared" si="54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56"/>
        <v/>
      </c>
      <c r="D203" s="17" t="str">
        <f t="shared" si="57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ref="J203:Q203" si="58">IF($A203="","",IF(LEFT($A203,1)=J$12,$F203,""))</f>
        <v/>
      </c>
      <c r="K203" s="15" t="str">
        <f t="shared" si="58"/>
        <v/>
      </c>
      <c r="L203" s="15" t="str">
        <f t="shared" si="58"/>
        <v/>
      </c>
      <c r="M203" s="15" t="str">
        <f t="shared" si="58"/>
        <v/>
      </c>
      <c r="N203" s="15" t="str">
        <f t="shared" si="58"/>
        <v/>
      </c>
      <c r="O203" s="15" t="str">
        <f t="shared" si="58"/>
        <v/>
      </c>
      <c r="P203" s="15" t="str">
        <f t="shared" si="58"/>
        <v/>
      </c>
      <c r="Q203" s="15" t="str">
        <f t="shared" si="58"/>
        <v/>
      </c>
      <c r="R203" s="15">
        <f>SUM(Decsheets!$V$5:$V$12)-(SUM(J197:P203))</f>
        <v>28</v>
      </c>
      <c r="S203" s="9"/>
    </row>
    <row r="204" spans="1:19" x14ac:dyDescent="0.3">
      <c r="A204" s="23" t="s">
        <v>118</v>
      </c>
      <c r="B204" s="241"/>
      <c r="C204" s="20" t="s">
        <v>424</v>
      </c>
      <c r="D204" s="303" t="s">
        <v>425</v>
      </c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118</v>
      </c>
    </row>
    <row r="205" spans="1:19" x14ac:dyDescent="0.3">
      <c r="A205" s="16"/>
      <c r="B205" s="230" t="s">
        <v>127</v>
      </c>
      <c r="C205" s="17" t="str">
        <f>IFERROR(IF(A205="","",VLOOKUP($A$204,IF(LEN(A205)=2,U14BB,U14BA),VLOOKUP(LEFT(A205,1),club,6,FALSE),FALSE)),"No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IFERROR(IF(E205=".","",IF(E205&lt;Records!C24,"LR",IF(E205=Records!C24,"=LR","-"))),"???")</f>
        <v/>
      </c>
      <c r="J205" s="15" t="str">
        <f t="shared" ref="J205:Q211" si="59">IF($A205="","",IF(LEFT($A205,1)=J$12,$F205,""))</f>
        <v/>
      </c>
      <c r="K205" s="15" t="str">
        <f t="shared" si="59"/>
        <v/>
      </c>
      <c r="L205" s="15" t="str">
        <f t="shared" si="59"/>
        <v/>
      </c>
      <c r="M205" s="15" t="str">
        <f t="shared" si="59"/>
        <v/>
      </c>
      <c r="N205" s="15" t="str">
        <f t="shared" si="59"/>
        <v/>
      </c>
      <c r="O205" s="15" t="str">
        <f t="shared" si="59"/>
        <v/>
      </c>
      <c r="P205" s="15" t="str">
        <f t="shared" si="59"/>
        <v/>
      </c>
      <c r="Q205" s="15" t="str">
        <f t="shared" si="59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0">IF(A206="","",VLOOKUP($A$204,IF(LEN(A206)=2,U14BB,U14BA),VLOOKUP(LEFT(A206,1),club,6,FALSE),FALSE))</f>
        <v/>
      </c>
      <c r="D206" s="17" t="str">
        <f t="shared" ref="D206:D211" si="61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59"/>
        <v/>
      </c>
      <c r="K206" s="15" t="str">
        <f t="shared" si="59"/>
        <v/>
      </c>
      <c r="L206" s="15" t="str">
        <f t="shared" si="59"/>
        <v/>
      </c>
      <c r="M206" s="15" t="str">
        <f t="shared" si="59"/>
        <v/>
      </c>
      <c r="N206" s="15" t="str">
        <f t="shared" si="59"/>
        <v/>
      </c>
      <c r="O206" s="15" t="str">
        <f t="shared" si="59"/>
        <v/>
      </c>
      <c r="P206" s="15" t="str">
        <f t="shared" si="59"/>
        <v/>
      </c>
      <c r="Q206" s="15" t="str">
        <f t="shared" si="59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0"/>
        <v/>
      </c>
      <c r="D207" s="17" t="str">
        <f t="shared" si="61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59"/>
        <v/>
      </c>
      <c r="K207" s="15" t="str">
        <f t="shared" si="59"/>
        <v/>
      </c>
      <c r="L207" s="15" t="str">
        <f t="shared" si="59"/>
        <v/>
      </c>
      <c r="M207" s="15" t="str">
        <f t="shared" si="59"/>
        <v/>
      </c>
      <c r="N207" s="15" t="str">
        <f t="shared" si="59"/>
        <v/>
      </c>
      <c r="O207" s="15" t="str">
        <f t="shared" si="59"/>
        <v/>
      </c>
      <c r="P207" s="15" t="str">
        <f t="shared" si="59"/>
        <v/>
      </c>
      <c r="Q207" s="15" t="str">
        <f t="shared" si="59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0"/>
        <v/>
      </c>
      <c r="D208" s="17" t="str">
        <f t="shared" si="61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59"/>
        <v/>
      </c>
      <c r="K208" s="15" t="str">
        <f t="shared" si="59"/>
        <v/>
      </c>
      <c r="L208" s="15" t="str">
        <f t="shared" si="59"/>
        <v/>
      </c>
      <c r="M208" s="15" t="str">
        <f t="shared" si="59"/>
        <v/>
      </c>
      <c r="N208" s="15" t="str">
        <f t="shared" si="59"/>
        <v/>
      </c>
      <c r="O208" s="15" t="str">
        <f t="shared" si="59"/>
        <v/>
      </c>
      <c r="P208" s="15" t="str">
        <f t="shared" si="59"/>
        <v/>
      </c>
      <c r="Q208" s="15" t="str">
        <f t="shared" si="59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0"/>
        <v/>
      </c>
      <c r="D209" s="17" t="str">
        <f t="shared" si="61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59"/>
        <v/>
      </c>
      <c r="K209" s="15" t="str">
        <f t="shared" si="59"/>
        <v/>
      </c>
      <c r="L209" s="15" t="str">
        <f t="shared" si="59"/>
        <v/>
      </c>
      <c r="M209" s="15" t="str">
        <f t="shared" si="59"/>
        <v/>
      </c>
      <c r="N209" s="15" t="str">
        <f t="shared" si="59"/>
        <v/>
      </c>
      <c r="O209" s="15" t="str">
        <f t="shared" si="59"/>
        <v/>
      </c>
      <c r="P209" s="15" t="str">
        <f t="shared" si="59"/>
        <v/>
      </c>
      <c r="Q209" s="15" t="str">
        <f t="shared" si="59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0"/>
        <v/>
      </c>
      <c r="D210" s="17" t="str">
        <f t="shared" si="61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59"/>
        <v/>
      </c>
      <c r="K210" s="15" t="str">
        <f t="shared" si="59"/>
        <v/>
      </c>
      <c r="L210" s="15" t="str">
        <f t="shared" si="59"/>
        <v/>
      </c>
      <c r="M210" s="15" t="str">
        <f t="shared" si="59"/>
        <v/>
      </c>
      <c r="N210" s="15" t="str">
        <f t="shared" si="59"/>
        <v/>
      </c>
      <c r="O210" s="15" t="str">
        <f t="shared" si="59"/>
        <v/>
      </c>
      <c r="P210" s="15" t="str">
        <f t="shared" si="59"/>
        <v/>
      </c>
      <c r="Q210" s="15" t="str">
        <f t="shared" si="59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0"/>
        <v/>
      </c>
      <c r="D211" s="17" t="str">
        <f t="shared" si="61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59"/>
        <v/>
      </c>
      <c r="K211" s="15" t="str">
        <f t="shared" si="59"/>
        <v/>
      </c>
      <c r="L211" s="15" t="str">
        <f t="shared" si="59"/>
        <v/>
      </c>
      <c r="M211" s="15" t="str">
        <f t="shared" si="59"/>
        <v/>
      </c>
      <c r="N211" s="15" t="str">
        <f t="shared" si="59"/>
        <v/>
      </c>
      <c r="O211" s="15" t="str">
        <f t="shared" si="59"/>
        <v/>
      </c>
      <c r="P211" s="15" t="str">
        <f t="shared" si="59"/>
        <v/>
      </c>
      <c r="Q211" s="15" t="str">
        <f t="shared" si="59"/>
        <v/>
      </c>
      <c r="R211" s="15">
        <f>SUM(Decsheets!$V$5:$V$12)-(SUM(J205:P211))</f>
        <v>28</v>
      </c>
      <c r="S211" s="9"/>
    </row>
    <row r="212" spans="1:19" x14ac:dyDescent="0.3">
      <c r="I212" s="253"/>
    </row>
    <row r="213" spans="1:19" x14ac:dyDescent="0.3">
      <c r="I213" s="19"/>
    </row>
    <row r="214" spans="1:19" x14ac:dyDescent="0.3">
      <c r="I214" s="19"/>
    </row>
    <row r="215" spans="1:19" x14ac:dyDescent="0.3">
      <c r="I215" s="19"/>
    </row>
    <row r="216" spans="1:19" x14ac:dyDescent="0.3">
      <c r="I216" s="19"/>
    </row>
    <row r="217" spans="1:19" x14ac:dyDescent="0.3">
      <c r="I217" s="19"/>
    </row>
    <row r="218" spans="1:19" x14ac:dyDescent="0.3">
      <c r="I218" s="19"/>
    </row>
    <row r="219" spans="1:19" x14ac:dyDescent="0.3">
      <c r="I219" s="22"/>
    </row>
    <row r="220" spans="1:19" x14ac:dyDescent="0.3">
      <c r="I220" s="253"/>
    </row>
    <row r="221" spans="1:19" x14ac:dyDescent="0.3">
      <c r="I221" s="19"/>
    </row>
    <row r="222" spans="1:19" x14ac:dyDescent="0.3">
      <c r="I222" s="19"/>
    </row>
    <row r="223" spans="1:19" x14ac:dyDescent="0.3">
      <c r="I223" s="19"/>
    </row>
    <row r="224" spans="1:19" x14ac:dyDescent="0.3">
      <c r="I224" s="19"/>
    </row>
    <row r="225" spans="9:9" x14ac:dyDescent="0.3">
      <c r="I225" s="19"/>
    </row>
    <row r="226" spans="9:9" x14ac:dyDescent="0.3">
      <c r="I226" s="19"/>
    </row>
  </sheetData>
  <sheetProtection algorithmName="SHA-512" hashValue="ZbbqjTdWCIVaS+SEbkyZTaKG5lJ+KVo2Qt+507QtDb2QRclOoQqGs57gju24lQ7mEiNniKFpqbmsKBokC3rkOg==" saltValue="kRk+bUDmpfy0w/zIWmKK7Q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51181102362204722" right="0.51181102362204722" top="0.43307086614173229" bottom="0.43307086614173229" header="0.31496062992125984" footer="0"/>
  <pageSetup paperSize="9" scale="88" fitToHeight="2" orientation="portrait" r:id="rId1"/>
  <headerFooter>
    <oddHeader>&amp;RUnder 13 Boys Page &amp;P of 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CCFF33"/>
    <pageSetUpPr fitToPage="1"/>
  </sheetPr>
  <dimension ref="A1:AC235"/>
  <sheetViews>
    <sheetView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304" customWidth="1"/>
    <col min="5" max="5" width="12.77734375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21875" customWidth="1"/>
    <col min="21" max="21" width="3.777343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s="51" customFormat="1" ht="18" x14ac:dyDescent="0.35">
      <c r="A1" s="333" t="s">
        <v>277</v>
      </c>
      <c r="B1" s="333"/>
      <c r="C1" s="333"/>
      <c r="D1" s="334"/>
      <c r="E1" s="48"/>
      <c r="F1" s="305"/>
      <c r="G1" s="48"/>
      <c r="H1"/>
      <c r="J1" s="52">
        <f>Overallresults!I38</f>
        <v>0</v>
      </c>
      <c r="P1" s="338" t="str">
        <f>Overallresults!L38</f>
        <v>-</v>
      </c>
      <c r="Q1" s="338"/>
      <c r="R1" s="338"/>
      <c r="W1" s="333"/>
      <c r="X1" s="333"/>
      <c r="Y1" s="333"/>
      <c r="Z1" s="333"/>
      <c r="AA1" s="333"/>
      <c r="AB1" s="333"/>
      <c r="AC1" s="107"/>
    </row>
    <row r="2" spans="1:29" ht="15.75" customHeight="1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x14ac:dyDescent="0.3">
      <c r="A3" s="23"/>
      <c r="B3" s="243" t="s">
        <v>127</v>
      </c>
      <c r="C3" s="300" t="str">
        <f>Decsheets!T5</f>
        <v>-</v>
      </c>
      <c r="D3" s="295">
        <f>SUM(J13:J235)</f>
        <v>0</v>
      </c>
      <c r="E3" s="242" t="str">
        <f>Decsheets!S5</f>
        <v>-</v>
      </c>
      <c r="F3" s="301"/>
      <c r="G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x14ac:dyDescent="0.3">
      <c r="A4" s="23"/>
      <c r="B4" s="243" t="s">
        <v>128</v>
      </c>
      <c r="C4" s="293" t="str">
        <f>Decsheets!T6</f>
        <v>-</v>
      </c>
      <c r="D4" s="296">
        <f>SUM(K13:K235)</f>
        <v>0</v>
      </c>
      <c r="E4" s="242" t="str">
        <f>Decsheets!S6</f>
        <v>-</v>
      </c>
      <c r="F4" s="301"/>
      <c r="G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29" x14ac:dyDescent="0.3">
      <c r="A5" s="23"/>
      <c r="B5" s="243" t="s">
        <v>129</v>
      </c>
      <c r="C5" s="293" t="str">
        <f>Decsheets!T7</f>
        <v>-</v>
      </c>
      <c r="D5" s="296">
        <f>SUM(L13:L235)</f>
        <v>0</v>
      </c>
      <c r="E5" s="242" t="str">
        <f>Decsheets!S7</f>
        <v>-</v>
      </c>
      <c r="F5" s="301"/>
      <c r="G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29" x14ac:dyDescent="0.3">
      <c r="A6" s="23"/>
      <c r="B6" s="243" t="s">
        <v>77</v>
      </c>
      <c r="C6" s="293" t="str">
        <f>Decsheets!T8</f>
        <v>-</v>
      </c>
      <c r="D6" s="296">
        <f>SUM(M13:M235)</f>
        <v>0</v>
      </c>
      <c r="E6" s="242" t="str">
        <f>Decsheets!S8</f>
        <v>-</v>
      </c>
      <c r="F6" s="301"/>
      <c r="G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/>
    </row>
    <row r="7" spans="1:29" x14ac:dyDescent="0.3">
      <c r="A7" s="23"/>
      <c r="B7" s="243" t="s">
        <v>78</v>
      </c>
      <c r="C7" s="293" t="str">
        <f>Decsheets!T9</f>
        <v>-</v>
      </c>
      <c r="D7" s="296">
        <f>SUM(N13:N235)</f>
        <v>0</v>
      </c>
      <c r="E7" s="242" t="str">
        <f>Decsheets!S9</f>
        <v>-</v>
      </c>
      <c r="F7" s="301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/>
    </row>
    <row r="8" spans="1:29" x14ac:dyDescent="0.3">
      <c r="A8" s="23"/>
      <c r="B8" s="243" t="s">
        <v>79</v>
      </c>
      <c r="C8" s="293" t="str">
        <f>Decsheets!T10</f>
        <v>-</v>
      </c>
      <c r="D8" s="296">
        <f>SUM(O13:O235)</f>
        <v>0</v>
      </c>
      <c r="E8" s="242" t="str">
        <f>Decsheets!S10</f>
        <v>-</v>
      </c>
      <c r="F8" s="301"/>
      <c r="G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/>
    </row>
    <row r="9" spans="1:29" x14ac:dyDescent="0.3">
      <c r="A9" s="23"/>
      <c r="B9" s="243" t="s">
        <v>80</v>
      </c>
      <c r="C9" s="293" t="str">
        <f>Decsheets!T11</f>
        <v>-</v>
      </c>
      <c r="D9" s="296">
        <f>SUM(P13:P235)</f>
        <v>0</v>
      </c>
      <c r="E9" s="242" t="str">
        <f>Decsheets!S11</f>
        <v>-</v>
      </c>
      <c r="F9" s="301"/>
      <c r="G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/>
    </row>
    <row r="10" spans="1:29" x14ac:dyDescent="0.3">
      <c r="A10" s="23"/>
      <c r="C10" s="298" t="s">
        <v>60</v>
      </c>
      <c r="D10" s="10">
        <f>SUM(R13:R235)-56</f>
        <v>728</v>
      </c>
      <c r="E10" s="24"/>
      <c r="F10" s="301"/>
      <c r="G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/>
    </row>
    <row r="11" spans="1:29" x14ac:dyDescent="0.3">
      <c r="A11" s="23"/>
      <c r="B11" s="241"/>
      <c r="C11" s="11"/>
      <c r="D11" s="11"/>
      <c r="E11" s="103" t="s">
        <v>84</v>
      </c>
      <c r="F11" s="301"/>
      <c r="G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/>
    </row>
    <row r="12" spans="1:29" x14ac:dyDescent="0.3">
      <c r="A12" s="12" t="s">
        <v>85</v>
      </c>
      <c r="B12" s="241"/>
      <c r="C12" s="13" t="s">
        <v>278</v>
      </c>
      <c r="D12" s="8" t="s">
        <v>86</v>
      </c>
      <c r="E12" s="229" t="s">
        <v>87</v>
      </c>
      <c r="F12" s="301"/>
      <c r="G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4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IFERROR(IF(A13="","",VLOOKUP($A$12,IF(LEN(A13)=2,U16BB,U16BA),VLOOKUP(LEFT(A13,1),club,6,FALSE),FALSE)),"No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I13" s="253" t="str">
        <f>IFERROR(IF(E13=".","",IF(E13&lt;Records!D3,"LR",IF(E13=Records!D3,"=LR","-"))),"???")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IF(A14="","",VLOOKUP($A$12,IF(LEN(A14)=2,U16BB,U16BA),VLOOKUP(LEFT(A14,1),club,6,FALSE),FALSE))</f>
        <v/>
      </c>
      <c r="D14" s="17" t="str">
        <f t="shared" ref="D14:D75" si="2">IF(A14="","",VLOOKUP(LEFT(A14,1),club,2,FALSE))</f>
        <v/>
      </c>
      <c r="E14" s="18" t="s">
        <v>87</v>
      </c>
      <c r="F14" s="306">
        <f>Decsheets!$V$6</f>
        <v>6</v>
      </c>
      <c r="G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4"/>
      <c r="Z14" s="106"/>
      <c r="AA14" s="106"/>
      <c r="AB14" s="106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4"/>
      <c r="Z15" s="106"/>
      <c r="AA15" s="106"/>
      <c r="AB15" s="106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279</v>
      </c>
      <c r="D20" s="8" t="s">
        <v>86</v>
      </c>
      <c r="E20" s="229" t="s">
        <v>87</v>
      </c>
      <c r="F20" s="301"/>
      <c r="G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IF(A21="","",VLOOKUP($A$20,IF(LEN(A21)=2,U16BB,U16BA),VLOOKUP(LEFT(A21,1),club,6,FALSE),FALSE))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I21" s="253" t="str">
        <f>IFERROR(IF(E21=".","",IF(E21&lt;Records!D3,"LR",IF(E21=Records!D3,"=LR","-"))),"???")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24"/>
      <c r="Z21" s="106"/>
      <c r="AA21" s="106"/>
      <c r="AB21" s="106"/>
      <c r="AC21" s="124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24"/>
      <c r="Z22" s="106"/>
      <c r="AA22" s="106"/>
      <c r="AB22" s="106"/>
      <c r="AC22" s="124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24"/>
      <c r="Z23" s="106"/>
      <c r="AA23" s="106"/>
      <c r="AB23" s="106"/>
      <c r="AC23" s="124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24"/>
      <c r="Z24" s="106"/>
      <c r="AA24" s="106"/>
      <c r="AB24" s="106"/>
      <c r="AC24" s="124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24"/>
      <c r="Z25" s="106"/>
      <c r="AA25" s="106"/>
      <c r="AB25" s="106"/>
      <c r="AC25" s="124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24"/>
      <c r="Z26" s="106"/>
      <c r="AA26" s="106"/>
      <c r="AB26" s="106"/>
      <c r="AC26" s="124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24"/>
      <c r="Z27" s="106"/>
      <c r="AA27" s="106"/>
      <c r="AB27" s="106"/>
      <c r="AC27" s="124"/>
    </row>
    <row r="28" spans="1:29" x14ac:dyDescent="0.3">
      <c r="A28" s="12" t="s">
        <v>90</v>
      </c>
      <c r="B28" s="241"/>
      <c r="C28" s="21" t="s">
        <v>280</v>
      </c>
      <c r="D28" s="8" t="s">
        <v>86</v>
      </c>
      <c r="E28" s="229" t="s">
        <v>87</v>
      </c>
      <c r="F28" s="301"/>
      <c r="G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4"/>
      <c r="Z28" s="106"/>
      <c r="AA28" s="106"/>
      <c r="AB28" s="106"/>
      <c r="AC28" s="124"/>
    </row>
    <row r="29" spans="1:29" x14ac:dyDescent="0.3">
      <c r="A29" s="16"/>
      <c r="B29" s="230" t="s">
        <v>127</v>
      </c>
      <c r="C29" s="17" t="str">
        <f>IFERROR(IF(A29="","",VLOOKUP($A$28,IF(LEN(A29)=2,U16BB,U16BA),VLOOKUP(LEFT(A29,1),club,6,FALSE),FALSE)),"No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I29" s="253" t="str">
        <f>IFERROR(IF(E29=".","",IF(E29&lt;Records!D4,"LR",IF(E29=Records!D4,"=LR","-"))),"???")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24"/>
      <c r="Z29" s="106"/>
      <c r="AA29" s="106"/>
      <c r="AB29" s="106"/>
      <c r="AC29" s="124"/>
    </row>
    <row r="30" spans="1:29" x14ac:dyDescent="0.3">
      <c r="A30" s="16"/>
      <c r="B30" s="230" t="s">
        <v>128</v>
      </c>
      <c r="C30" s="17" t="str">
        <f t="shared" ref="C30:C35" si="7">IF(A30="","",VLOOKUP($A$28,IF(LEN(A30)=2,U16BB,U16BA),VLOOKUP(LEFT(A30,1),club,6,FALSE),FALSE))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24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281</v>
      </c>
      <c r="D36" s="8" t="s">
        <v>86</v>
      </c>
      <c r="E36" s="229" t="s">
        <v>87</v>
      </c>
      <c r="F36" s="301"/>
      <c r="G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IF(A37="","",VLOOKUP($A$36,IF(LEN(A37)=2,U16BB,U16BA),VLOOKUP(LEFT(A37,1),club,6,FALSE),FALSE))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I37" s="253" t="str">
        <f>IFERROR(IF(E37=".","",IF(E37&lt;Records!D4,"LR",IF(E37=Records!D4,"=LR","-"))),"???")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6"/>
      <c r="Y40" s="107"/>
      <c r="Z40" s="106"/>
      <c r="AA40" s="106"/>
      <c r="AB40" s="106"/>
      <c r="AC40" s="107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07"/>
      <c r="Z41" s="106"/>
      <c r="AA41" s="106"/>
      <c r="AB41" s="106"/>
      <c r="AC41" s="107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07"/>
      <c r="Z42" s="106"/>
      <c r="AA42" s="106"/>
      <c r="AB42" s="106"/>
      <c r="AC42" s="107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07"/>
      <c r="Z43" s="106"/>
      <c r="AA43" s="106"/>
      <c r="AB43" s="106"/>
      <c r="AC43" s="107"/>
    </row>
    <row r="44" spans="1:29" x14ac:dyDescent="0.3">
      <c r="A44" s="12" t="s">
        <v>119</v>
      </c>
      <c r="B44" s="241"/>
      <c r="C44" s="21" t="s">
        <v>282</v>
      </c>
      <c r="D44" s="303" t="s">
        <v>426</v>
      </c>
      <c r="E44" s="104" t="s">
        <v>87</v>
      </c>
      <c r="F44" s="301"/>
      <c r="G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120</v>
      </c>
      <c r="W44" s="106"/>
      <c r="X44" s="106"/>
      <c r="Y44" s="107"/>
      <c r="Z44" s="106"/>
      <c r="AA44" s="106"/>
      <c r="AB44" s="106"/>
      <c r="AC44" s="107"/>
    </row>
    <row r="45" spans="1:29" x14ac:dyDescent="0.3">
      <c r="A45" s="3"/>
      <c r="B45" s="230" t="s">
        <v>127</v>
      </c>
      <c r="C45" s="17" t="str">
        <f>IFERROR(IF(A45="","",VLOOKUP($A$44,IF(LEN(A45)=2,U16BB,U16BA),VLOOKUP(LEFT(A45,1),club,6,FALSE),FALSE)),"No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I45" s="253" t="str">
        <f>IFERROR(IF(E45=".","",IF(E45&lt;Records!D5,"LR",IF(E45=Records!D5,"=LR","-"))),"???")</f>
        <v/>
      </c>
      <c r="J45" s="15" t="str">
        <f t="shared" ref="J45:Q59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07"/>
      <c r="Z45" s="106"/>
      <c r="AA45" s="106"/>
      <c r="AB45" s="106"/>
      <c r="AC45" s="107"/>
    </row>
    <row r="46" spans="1:29" x14ac:dyDescent="0.3">
      <c r="A46" s="3"/>
      <c r="B46" s="230" t="s">
        <v>128</v>
      </c>
      <c r="C46" s="17" t="str">
        <f t="shared" ref="C46:C51" si="12">IF(A46="","",VLOOKUP($A$44,IF(LEN(A46)=2,U16BB,U16BA),VLOOKUP(LEFT(A46,1),club,6,FALSE),FALSE))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07"/>
      <c r="Z46" s="106"/>
      <c r="AA46" s="106"/>
      <c r="AB46" s="106"/>
      <c r="AC46" s="107"/>
    </row>
    <row r="47" spans="1:29" x14ac:dyDescent="0.3">
      <c r="A47" s="3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07"/>
      <c r="Z47" s="106"/>
      <c r="AA47" s="106"/>
      <c r="AB47" s="106"/>
      <c r="AC47" s="107"/>
    </row>
    <row r="48" spans="1:29" x14ac:dyDescent="0.3">
      <c r="A48" s="3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07"/>
      <c r="Z48" s="106"/>
      <c r="AA48" s="106"/>
      <c r="AB48" s="106"/>
      <c r="AC48" s="107"/>
    </row>
    <row r="49" spans="1:29" x14ac:dyDescent="0.3">
      <c r="A49" s="3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8"/>
      <c r="Y49" s="124"/>
      <c r="Z49" s="106"/>
      <c r="AA49" s="106"/>
      <c r="AB49" s="108"/>
      <c r="AC49" s="124"/>
    </row>
    <row r="50" spans="1:29" x14ac:dyDescent="0.3">
      <c r="A50" s="3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06"/>
      <c r="AA50" s="106"/>
      <c r="AB50" s="106"/>
      <c r="AC50" s="124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06"/>
      <c r="AA51" s="106"/>
      <c r="AB51" s="106"/>
      <c r="AC51" s="124"/>
    </row>
    <row r="52" spans="1:29" x14ac:dyDescent="0.3">
      <c r="A52" s="12" t="s">
        <v>119</v>
      </c>
      <c r="B52" s="241"/>
      <c r="C52" s="21" t="s">
        <v>283</v>
      </c>
      <c r="D52" s="303" t="s">
        <v>426</v>
      </c>
      <c r="E52" s="104" t="s">
        <v>87</v>
      </c>
      <c r="F52" s="301"/>
      <c r="G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121</v>
      </c>
      <c r="W52" s="106"/>
      <c r="X52" s="106"/>
      <c r="Y52" s="124"/>
      <c r="Z52" s="106"/>
      <c r="AA52" s="106"/>
      <c r="AB52" s="106"/>
      <c r="AC52" s="124"/>
    </row>
    <row r="53" spans="1:29" x14ac:dyDescent="0.3">
      <c r="A53" s="16"/>
      <c r="B53" s="230" t="s">
        <v>127</v>
      </c>
      <c r="C53" s="17" t="str">
        <f t="shared" ref="C53:C59" si="13">IF(A53="","",VLOOKUP($A$52,IF(LEN(A53)=2,U16BB,U16BA),VLOOKUP(LEFT(A53,1),club,6,FALSE),FALSE))</f>
        <v/>
      </c>
      <c r="D53" s="17" t="str">
        <f t="shared" ref="D53:D59" si="14">IF(A53="","",VLOOKUP(LEFT(A53,1),club,2,FALSE))</f>
        <v/>
      </c>
      <c r="E53" s="18" t="s">
        <v>87</v>
      </c>
      <c r="F53" s="306">
        <f>Decsheets!$V$5</f>
        <v>7</v>
      </c>
      <c r="G53" s="9"/>
      <c r="I53" s="253" t="str">
        <f>IFERROR(IF(E53=".","",IF(E53&lt;Records!D5,"LR",IF(E53=Records!D5,"=LR","-"))),"???")</f>
        <v/>
      </c>
      <c r="J53" s="15" t="str">
        <f t="shared" si="11"/>
        <v/>
      </c>
      <c r="K53" s="15" t="str">
        <f t="shared" si="11"/>
        <v/>
      </c>
      <c r="L53" s="15" t="str">
        <f t="shared" si="11"/>
        <v/>
      </c>
      <c r="M53" s="15" t="str">
        <f t="shared" si="11"/>
        <v/>
      </c>
      <c r="N53" s="15" t="str">
        <f t="shared" si="11"/>
        <v/>
      </c>
      <c r="O53" s="15" t="str">
        <f t="shared" si="11"/>
        <v/>
      </c>
      <c r="P53" s="15" t="str">
        <f t="shared" si="11"/>
        <v/>
      </c>
      <c r="Q53" s="15" t="str">
        <f t="shared" si="11"/>
        <v/>
      </c>
      <c r="R53" s="15"/>
      <c r="S53" s="9"/>
      <c r="W53" s="106"/>
      <c r="X53" s="106"/>
      <c r="Y53" s="124"/>
      <c r="Z53" s="106"/>
      <c r="AA53" s="106"/>
      <c r="AB53" s="106"/>
      <c r="AC53" s="124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14"/>
        <v/>
      </c>
      <c r="E54" s="18" t="s">
        <v>87</v>
      </c>
      <c r="F54" s="306">
        <f>Decsheets!$V$6</f>
        <v>6</v>
      </c>
      <c r="G54" s="9"/>
      <c r="I54" s="19"/>
      <c r="J54" s="15" t="str">
        <f t="shared" si="11"/>
        <v/>
      </c>
      <c r="K54" s="15" t="str">
        <f t="shared" si="11"/>
        <v/>
      </c>
      <c r="L54" s="15" t="str">
        <f t="shared" si="11"/>
        <v/>
      </c>
      <c r="M54" s="15" t="str">
        <f t="shared" si="11"/>
        <v/>
      </c>
      <c r="N54" s="15" t="str">
        <f t="shared" si="11"/>
        <v/>
      </c>
      <c r="O54" s="15" t="str">
        <f t="shared" si="11"/>
        <v/>
      </c>
      <c r="P54" s="15" t="str">
        <f t="shared" si="11"/>
        <v/>
      </c>
      <c r="Q54" s="15" t="str">
        <f t="shared" si="11"/>
        <v/>
      </c>
      <c r="R54" s="15"/>
      <c r="S54" s="9"/>
      <c r="W54" s="106"/>
      <c r="X54" s="106"/>
      <c r="Y54" s="124"/>
      <c r="Z54" s="106"/>
      <c r="AA54" s="106"/>
      <c r="AB54" s="106"/>
      <c r="AC54" s="124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14"/>
        <v/>
      </c>
      <c r="E55" s="18" t="s">
        <v>87</v>
      </c>
      <c r="F55" s="306">
        <f>Decsheets!$V$7</f>
        <v>5</v>
      </c>
      <c r="G55" s="9"/>
      <c r="I55" s="19"/>
      <c r="J55" s="15" t="str">
        <f t="shared" si="11"/>
        <v/>
      </c>
      <c r="K55" s="15" t="str">
        <f t="shared" si="11"/>
        <v/>
      </c>
      <c r="L55" s="15" t="str">
        <f t="shared" si="11"/>
        <v/>
      </c>
      <c r="M55" s="15" t="str">
        <f t="shared" si="11"/>
        <v/>
      </c>
      <c r="N55" s="15" t="str">
        <f t="shared" si="11"/>
        <v/>
      </c>
      <c r="O55" s="15" t="str">
        <f t="shared" si="11"/>
        <v/>
      </c>
      <c r="P55" s="15" t="str">
        <f t="shared" si="11"/>
        <v/>
      </c>
      <c r="Q55" s="15" t="str">
        <f t="shared" si="11"/>
        <v/>
      </c>
      <c r="R55" s="15"/>
      <c r="S55" s="9"/>
      <c r="W55" s="106"/>
      <c r="X55" s="106"/>
      <c r="Y55" s="124"/>
      <c r="Z55" s="106"/>
      <c r="AA55" s="106"/>
      <c r="AB55" s="106"/>
      <c r="AC55" s="124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14"/>
        <v/>
      </c>
      <c r="E56" s="18" t="s">
        <v>87</v>
      </c>
      <c r="F56" s="306">
        <f>Decsheets!$V$8</f>
        <v>4</v>
      </c>
      <c r="G56" s="9"/>
      <c r="I56" s="19"/>
      <c r="J56" s="15" t="str">
        <f t="shared" si="11"/>
        <v/>
      </c>
      <c r="K56" s="15" t="str">
        <f t="shared" si="11"/>
        <v/>
      </c>
      <c r="L56" s="15" t="str">
        <f t="shared" si="11"/>
        <v/>
      </c>
      <c r="M56" s="15" t="str">
        <f t="shared" si="11"/>
        <v/>
      </c>
      <c r="N56" s="15" t="str">
        <f t="shared" si="11"/>
        <v/>
      </c>
      <c r="O56" s="15" t="str">
        <f t="shared" si="11"/>
        <v/>
      </c>
      <c r="P56" s="15" t="str">
        <f t="shared" si="11"/>
        <v/>
      </c>
      <c r="Q56" s="15" t="str">
        <f t="shared" si="11"/>
        <v/>
      </c>
      <c r="R56" s="15"/>
      <c r="S56" s="9"/>
      <c r="W56" s="106"/>
      <c r="X56" s="106"/>
      <c r="Y56" s="124"/>
      <c r="Z56" s="106"/>
      <c r="AA56" s="106"/>
      <c r="AB56" s="106"/>
      <c r="AC56" s="124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14"/>
        <v/>
      </c>
      <c r="E57" s="18" t="s">
        <v>87</v>
      </c>
      <c r="F57" s="306">
        <f>Decsheets!$V$9</f>
        <v>3</v>
      </c>
      <c r="G57" s="9"/>
      <c r="I57" s="19"/>
      <c r="J57" s="15" t="str">
        <f t="shared" si="11"/>
        <v/>
      </c>
      <c r="K57" s="15" t="str">
        <f t="shared" si="11"/>
        <v/>
      </c>
      <c r="L57" s="15" t="str">
        <f t="shared" si="11"/>
        <v/>
      </c>
      <c r="M57" s="15" t="str">
        <f t="shared" si="11"/>
        <v/>
      </c>
      <c r="N57" s="15" t="str">
        <f t="shared" si="11"/>
        <v/>
      </c>
      <c r="O57" s="15" t="str">
        <f t="shared" si="11"/>
        <v/>
      </c>
      <c r="P57" s="15" t="str">
        <f t="shared" si="11"/>
        <v/>
      </c>
      <c r="Q57" s="15" t="str">
        <f t="shared" si="11"/>
        <v/>
      </c>
      <c r="R57" s="15"/>
      <c r="S57" s="9"/>
      <c r="W57" s="106"/>
      <c r="X57" s="106"/>
      <c r="Y57" s="124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14"/>
        <v/>
      </c>
      <c r="E58" s="18" t="s">
        <v>87</v>
      </c>
      <c r="F58" s="306">
        <f>Decsheets!$V$10</f>
        <v>2</v>
      </c>
      <c r="G58" s="9"/>
      <c r="I58" s="19"/>
      <c r="J58" s="15" t="str">
        <f t="shared" si="11"/>
        <v/>
      </c>
      <c r="K58" s="15" t="str">
        <f t="shared" si="11"/>
        <v/>
      </c>
      <c r="L58" s="15" t="str">
        <f t="shared" si="11"/>
        <v/>
      </c>
      <c r="M58" s="15" t="str">
        <f t="shared" si="11"/>
        <v/>
      </c>
      <c r="N58" s="15" t="str">
        <f t="shared" si="11"/>
        <v/>
      </c>
      <c r="O58" s="15" t="str">
        <f t="shared" si="11"/>
        <v/>
      </c>
      <c r="P58" s="15" t="str">
        <f t="shared" si="11"/>
        <v/>
      </c>
      <c r="Q58" s="15" t="str">
        <f t="shared" si="11"/>
        <v/>
      </c>
      <c r="R58" s="15"/>
      <c r="S58" s="9"/>
      <c r="W58" s="106"/>
      <c r="X58" s="106"/>
      <c r="Y58" s="124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14"/>
        <v/>
      </c>
      <c r="E59" s="18" t="s">
        <v>87</v>
      </c>
      <c r="F59" s="306">
        <f>Decsheets!$V$11</f>
        <v>1</v>
      </c>
      <c r="G59" s="9"/>
      <c r="I59" s="19"/>
      <c r="J59" s="15" t="str">
        <f t="shared" si="11"/>
        <v/>
      </c>
      <c r="K59" s="15" t="str">
        <f t="shared" si="11"/>
        <v/>
      </c>
      <c r="L59" s="15" t="str">
        <f t="shared" si="11"/>
        <v/>
      </c>
      <c r="M59" s="15" t="str">
        <f t="shared" si="11"/>
        <v/>
      </c>
      <c r="N59" s="15" t="str">
        <f t="shared" si="11"/>
        <v/>
      </c>
      <c r="O59" s="15" t="str">
        <f t="shared" si="11"/>
        <v/>
      </c>
      <c r="P59" s="15" t="str">
        <f t="shared" si="11"/>
        <v/>
      </c>
      <c r="Q59" s="15" t="str">
        <f t="shared" si="11"/>
        <v/>
      </c>
      <c r="R59" s="15">
        <f>SUM(Decsheets!$V$5:$V$12)-(SUM(J53:P59))</f>
        <v>28</v>
      </c>
      <c r="S59" s="9"/>
      <c r="W59" s="106"/>
      <c r="X59" s="106"/>
      <c r="Y59" s="124"/>
      <c r="Z59" s="106"/>
      <c r="AA59" s="106"/>
      <c r="AB59" s="106"/>
      <c r="AC59" s="107"/>
    </row>
    <row r="60" spans="1:29" x14ac:dyDescent="0.3">
      <c r="A60" s="12" t="s">
        <v>93</v>
      </c>
      <c r="B60" s="241"/>
      <c r="C60" s="21" t="s">
        <v>284</v>
      </c>
      <c r="D60" s="303" t="s">
        <v>427</v>
      </c>
      <c r="E60" s="8" t="s">
        <v>87</v>
      </c>
      <c r="F60" s="301"/>
      <c r="G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24"/>
      <c r="Z60" s="106"/>
      <c r="AA60" s="106"/>
      <c r="AB60" s="106"/>
      <c r="AC60" s="107"/>
    </row>
    <row r="61" spans="1:29" x14ac:dyDescent="0.3">
      <c r="A61" s="16"/>
      <c r="B61" s="230" t="s">
        <v>127</v>
      </c>
      <c r="C61" s="17" t="str">
        <f>IFERROR(IF(A61="","",VLOOKUP($A$60,IF(LEN(A61)=2,U16BB,U16BA),VLOOKUP(LEFT(A61,1),club,6,FALSE),FALSE)),"No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I61" s="253" t="str">
        <f>IFERROR(IF(E61=".","",IF(E61&lt;Records!D7,"LR",IF(E61=Records!D7,"=LR","-"))),"???")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4"/>
      <c r="Z61" s="106"/>
      <c r="AA61" s="106"/>
      <c r="AB61" s="106"/>
      <c r="AC61" s="107"/>
    </row>
    <row r="62" spans="1:29" x14ac:dyDescent="0.3">
      <c r="A62" s="16"/>
      <c r="B62" s="230" t="s">
        <v>128</v>
      </c>
      <c r="C62" s="17" t="str">
        <f t="shared" ref="C62:C67" si="16">IF(A62="","",VLOOKUP($A$60,IF(LEN(A62)=2,U16BB,U16BA),VLOOKUP(LEFT(A62,1),club,6,FALSE),FALSE))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4"/>
      <c r="Z62" s="106"/>
      <c r="AA62" s="106"/>
      <c r="AB62" s="106"/>
      <c r="AC62" s="107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4"/>
      <c r="Z63" s="106"/>
      <c r="AA63" s="106"/>
      <c r="AB63" s="106"/>
      <c r="AC63" s="107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4"/>
      <c r="Z64" s="106"/>
      <c r="AA64" s="106"/>
      <c r="AB64" s="106"/>
      <c r="AC64" s="107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4"/>
      <c r="Z65" s="106"/>
      <c r="AA65" s="106"/>
      <c r="AB65" s="106"/>
      <c r="AC65" s="107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07"/>
      <c r="Z66" s="106"/>
      <c r="AA66" s="106"/>
      <c r="AB66" s="106"/>
      <c r="AC66" s="107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07"/>
      <c r="Z67" s="106"/>
      <c r="AA67" s="106"/>
      <c r="AB67" s="106"/>
      <c r="AC67" s="107"/>
    </row>
    <row r="68" spans="1:29" x14ac:dyDescent="0.3">
      <c r="A68" s="12" t="s">
        <v>93</v>
      </c>
      <c r="B68" s="241"/>
      <c r="C68" s="20" t="s">
        <v>285</v>
      </c>
      <c r="D68" s="303" t="s">
        <v>427</v>
      </c>
      <c r="E68" s="8" t="s">
        <v>87</v>
      </c>
      <c r="F68" s="301"/>
      <c r="G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25"/>
      <c r="Z68" s="106"/>
      <c r="AA68" s="106"/>
      <c r="AB68" s="106"/>
      <c r="AC68" s="106"/>
    </row>
    <row r="69" spans="1:29" x14ac:dyDescent="0.3">
      <c r="A69" s="16"/>
      <c r="B69" s="230" t="s">
        <v>127</v>
      </c>
      <c r="C69" s="17" t="str">
        <f t="shared" ref="C69:C75" si="17">IF(A69="","",VLOOKUP($A$68,IF(LEN(A69)=2,U16BB,U16BA),VLOOKUP(LEFT(A69,1),club,6,FALSE),FALSE))</f>
        <v/>
      </c>
      <c r="D69" s="17" t="str">
        <f t="shared" si="2"/>
        <v/>
      </c>
      <c r="E69" s="18" t="s">
        <v>87</v>
      </c>
      <c r="F69" s="306">
        <f>Decsheets!$V$5</f>
        <v>7</v>
      </c>
      <c r="G69" s="9"/>
      <c r="I69" s="253" t="str">
        <f>IFERROR(IF(E69=".","",IF(E69&lt;Records!D7,"LR",IF(E69=Records!D7,"=LR","-"))),"???")</f>
        <v/>
      </c>
      <c r="J69" s="15" t="str">
        <f t="shared" ref="J69:Q75" si="18">IF($A69="","",IF(LEFT($A69,1)=J$12,$F69,""))</f>
        <v/>
      </c>
      <c r="K69" s="15" t="str">
        <f t="shared" si="18"/>
        <v/>
      </c>
      <c r="L69" s="15" t="str">
        <f t="shared" si="18"/>
        <v/>
      </c>
      <c r="M69" s="15" t="str">
        <f t="shared" si="18"/>
        <v/>
      </c>
      <c r="N69" s="15" t="str">
        <f t="shared" si="18"/>
        <v/>
      </c>
      <c r="O69" s="15" t="str">
        <f t="shared" si="18"/>
        <v/>
      </c>
      <c r="P69" s="15" t="str">
        <f t="shared" si="18"/>
        <v/>
      </c>
      <c r="Q69" s="15" t="str">
        <f t="shared" si="18"/>
        <v/>
      </c>
      <c r="R69" s="15"/>
      <c r="S69" s="9"/>
      <c r="W69" s="106"/>
      <c r="X69" s="106"/>
      <c r="Y69" s="125"/>
      <c r="Z69" s="106"/>
      <c r="AA69" s="106"/>
      <c r="AB69" s="106"/>
      <c r="AC69" s="106"/>
    </row>
    <row r="70" spans="1:29" x14ac:dyDescent="0.3">
      <c r="A70" s="16"/>
      <c r="B70" s="230" t="s">
        <v>128</v>
      </c>
      <c r="C70" s="17" t="str">
        <f t="shared" si="17"/>
        <v/>
      </c>
      <c r="D70" s="17" t="str">
        <f t="shared" si="2"/>
        <v/>
      </c>
      <c r="E70" s="18" t="s">
        <v>87</v>
      </c>
      <c r="F70" s="306">
        <f>Decsheets!$V$6</f>
        <v>6</v>
      </c>
      <c r="G70" s="9"/>
      <c r="I70" s="19"/>
      <c r="J70" s="15" t="str">
        <f t="shared" si="18"/>
        <v/>
      </c>
      <c r="K70" s="15" t="str">
        <f t="shared" si="18"/>
        <v/>
      </c>
      <c r="L70" s="15" t="str">
        <f t="shared" si="18"/>
        <v/>
      </c>
      <c r="M70" s="15" t="str">
        <f t="shared" si="18"/>
        <v/>
      </c>
      <c r="N70" s="15" t="str">
        <f t="shared" si="18"/>
        <v/>
      </c>
      <c r="O70" s="15" t="str">
        <f t="shared" si="18"/>
        <v/>
      </c>
      <c r="P70" s="15" t="str">
        <f t="shared" si="18"/>
        <v/>
      </c>
      <c r="Q70" s="15" t="str">
        <f t="shared" si="18"/>
        <v/>
      </c>
      <c r="R70" s="15"/>
      <c r="S70" s="9"/>
      <c r="W70" s="106"/>
      <c r="X70" s="106"/>
      <c r="Y70" s="125"/>
      <c r="Z70" s="106"/>
      <c r="AA70" s="106"/>
      <c r="AB70" s="106"/>
      <c r="AC70" s="106"/>
    </row>
    <row r="71" spans="1:29" x14ac:dyDescent="0.3">
      <c r="A71" s="16"/>
      <c r="B71" s="230" t="s">
        <v>129</v>
      </c>
      <c r="C71" s="17" t="str">
        <f t="shared" si="17"/>
        <v/>
      </c>
      <c r="D71" s="17" t="str">
        <f t="shared" si="2"/>
        <v/>
      </c>
      <c r="E71" s="18" t="s">
        <v>87</v>
      </c>
      <c r="F71" s="306">
        <f>Decsheets!$V$7</f>
        <v>5</v>
      </c>
      <c r="G71" s="9"/>
      <c r="I71" s="19"/>
      <c r="J71" s="15" t="str">
        <f t="shared" si="18"/>
        <v/>
      </c>
      <c r="K71" s="15" t="str">
        <f t="shared" si="18"/>
        <v/>
      </c>
      <c r="L71" s="15" t="str">
        <f t="shared" si="18"/>
        <v/>
      </c>
      <c r="M71" s="15" t="str">
        <f t="shared" si="18"/>
        <v/>
      </c>
      <c r="N71" s="15" t="str">
        <f t="shared" si="18"/>
        <v/>
      </c>
      <c r="O71" s="15" t="str">
        <f t="shared" si="18"/>
        <v/>
      </c>
      <c r="P71" s="15" t="str">
        <f t="shared" si="18"/>
        <v/>
      </c>
      <c r="Q71" s="15" t="str">
        <f t="shared" si="18"/>
        <v/>
      </c>
      <c r="R71" s="15"/>
      <c r="S71" s="9"/>
      <c r="W71" s="106"/>
      <c r="X71" s="106"/>
      <c r="Y71" s="125"/>
      <c r="Z71" s="106"/>
      <c r="AA71" s="106"/>
      <c r="AB71" s="106"/>
      <c r="AC71" s="107"/>
    </row>
    <row r="72" spans="1:29" x14ac:dyDescent="0.3">
      <c r="A72" s="16"/>
      <c r="B72" s="230" t="s">
        <v>77</v>
      </c>
      <c r="C72" s="17" t="str">
        <f t="shared" si="17"/>
        <v/>
      </c>
      <c r="D72" s="17" t="str">
        <f t="shared" si="2"/>
        <v/>
      </c>
      <c r="E72" s="18" t="s">
        <v>87</v>
      </c>
      <c r="F72" s="306">
        <f>Decsheets!$V$8</f>
        <v>4</v>
      </c>
      <c r="G72" s="9"/>
      <c r="I72" s="19"/>
      <c r="J72" s="15" t="str">
        <f t="shared" si="18"/>
        <v/>
      </c>
      <c r="K72" s="15" t="str">
        <f t="shared" si="18"/>
        <v/>
      </c>
      <c r="L72" s="15" t="str">
        <f t="shared" si="18"/>
        <v/>
      </c>
      <c r="M72" s="15" t="str">
        <f t="shared" si="18"/>
        <v/>
      </c>
      <c r="N72" s="15" t="str">
        <f t="shared" si="18"/>
        <v/>
      </c>
      <c r="O72" s="15" t="str">
        <f t="shared" si="18"/>
        <v/>
      </c>
      <c r="P72" s="15" t="str">
        <f t="shared" si="18"/>
        <v/>
      </c>
      <c r="Q72" s="15" t="str">
        <f t="shared" si="18"/>
        <v/>
      </c>
      <c r="R72" s="15"/>
      <c r="S72" s="9"/>
      <c r="W72" s="106"/>
      <c r="X72" s="106"/>
      <c r="Y72" s="125"/>
      <c r="Z72" s="106"/>
      <c r="AA72" s="106"/>
      <c r="AB72" s="106"/>
      <c r="AC72" s="107"/>
    </row>
    <row r="73" spans="1:29" x14ac:dyDescent="0.3">
      <c r="A73" s="16"/>
      <c r="B73" s="230" t="s">
        <v>78</v>
      </c>
      <c r="C73" s="17" t="str">
        <f t="shared" si="17"/>
        <v/>
      </c>
      <c r="D73" s="17" t="str">
        <f t="shared" si="2"/>
        <v/>
      </c>
      <c r="E73" s="18" t="s">
        <v>87</v>
      </c>
      <c r="F73" s="306">
        <f>Decsheets!$V$9</f>
        <v>3</v>
      </c>
      <c r="G73" s="9"/>
      <c r="I73" s="19"/>
      <c r="J73" s="15" t="str">
        <f t="shared" si="18"/>
        <v/>
      </c>
      <c r="K73" s="15" t="str">
        <f t="shared" si="18"/>
        <v/>
      </c>
      <c r="L73" s="15" t="str">
        <f t="shared" si="18"/>
        <v/>
      </c>
      <c r="M73" s="15" t="str">
        <f t="shared" si="18"/>
        <v/>
      </c>
      <c r="N73" s="15" t="str">
        <f t="shared" si="18"/>
        <v/>
      </c>
      <c r="O73" s="15" t="str">
        <f t="shared" si="18"/>
        <v/>
      </c>
      <c r="P73" s="15" t="str">
        <f t="shared" si="18"/>
        <v/>
      </c>
      <c r="Q73" s="15" t="str">
        <f t="shared" si="18"/>
        <v/>
      </c>
      <c r="R73" s="15"/>
      <c r="S73" s="9"/>
      <c r="W73" s="106"/>
      <c r="X73" s="106"/>
      <c r="Y73" s="125"/>
      <c r="Z73" s="106"/>
      <c r="AA73" s="106"/>
      <c r="AB73" s="106"/>
      <c r="AC73" s="106"/>
    </row>
    <row r="74" spans="1:29" x14ac:dyDescent="0.3">
      <c r="A74" s="16"/>
      <c r="B74" s="230" t="s">
        <v>79</v>
      </c>
      <c r="C74" s="17" t="str">
        <f t="shared" si="17"/>
        <v/>
      </c>
      <c r="D74" s="17" t="str">
        <f t="shared" si="2"/>
        <v/>
      </c>
      <c r="E74" s="18" t="s">
        <v>87</v>
      </c>
      <c r="F74" s="306">
        <f>Decsheets!$V$10</f>
        <v>2</v>
      </c>
      <c r="G74" s="9"/>
      <c r="I74" s="19"/>
      <c r="J74" s="15" t="str">
        <f t="shared" si="18"/>
        <v/>
      </c>
      <c r="K74" s="15" t="str">
        <f t="shared" si="18"/>
        <v/>
      </c>
      <c r="L74" s="15" t="str">
        <f t="shared" si="18"/>
        <v/>
      </c>
      <c r="M74" s="15" t="str">
        <f t="shared" si="18"/>
        <v/>
      </c>
      <c r="N74" s="15" t="str">
        <f t="shared" si="18"/>
        <v/>
      </c>
      <c r="O74" s="15" t="str">
        <f t="shared" si="18"/>
        <v/>
      </c>
      <c r="P74" s="15" t="str">
        <f t="shared" si="18"/>
        <v/>
      </c>
      <c r="Q74" s="15" t="str">
        <f t="shared" si="18"/>
        <v/>
      </c>
      <c r="R74" s="15"/>
      <c r="S74" s="9"/>
      <c r="W74" s="106"/>
      <c r="X74" s="106"/>
      <c r="Y74" s="125"/>
      <c r="Z74" s="106"/>
      <c r="AA74" s="106"/>
      <c r="AB74" s="106"/>
      <c r="AC74" s="106"/>
    </row>
    <row r="75" spans="1:29" x14ac:dyDescent="0.3">
      <c r="A75" s="16"/>
      <c r="B75" s="230" t="s">
        <v>80</v>
      </c>
      <c r="C75" s="17" t="str">
        <f t="shared" si="17"/>
        <v/>
      </c>
      <c r="D75" s="17" t="str">
        <f t="shared" si="2"/>
        <v/>
      </c>
      <c r="E75" s="18" t="s">
        <v>87</v>
      </c>
      <c r="F75" s="306">
        <f>Decsheets!$V$11</f>
        <v>1</v>
      </c>
      <c r="G75" s="9"/>
      <c r="I75" s="19"/>
      <c r="J75" s="15" t="str">
        <f t="shared" si="18"/>
        <v/>
      </c>
      <c r="K75" s="15" t="str">
        <f t="shared" si="18"/>
        <v/>
      </c>
      <c r="L75" s="15" t="str">
        <f t="shared" si="18"/>
        <v/>
      </c>
      <c r="M75" s="15" t="str">
        <f t="shared" si="18"/>
        <v/>
      </c>
      <c r="N75" s="15" t="str">
        <f t="shared" si="18"/>
        <v/>
      </c>
      <c r="O75" s="15" t="str">
        <f t="shared" si="18"/>
        <v/>
      </c>
      <c r="P75" s="15" t="str">
        <f t="shared" si="18"/>
        <v/>
      </c>
      <c r="Q75" s="15" t="str">
        <f t="shared" si="18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06"/>
    </row>
    <row r="76" spans="1:29" x14ac:dyDescent="0.3">
      <c r="A76" s="12" t="s">
        <v>96</v>
      </c>
      <c r="B76" s="241"/>
      <c r="C76" s="20" t="s">
        <v>286</v>
      </c>
      <c r="D76" s="303" t="s">
        <v>427</v>
      </c>
      <c r="E76" s="8" t="s">
        <v>87</v>
      </c>
      <c r="F76" s="301"/>
      <c r="G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IFERROR(IF(A77="","",VLOOKUP($A$76,IF(LEN(A77)=2,U16BB,U16BA),VLOOKUP(LEFT(A77,1),club,6,FALSE),FALSE)),"No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I77" s="253" t="str">
        <f>IFERROR(IF(E77=".","",IF(E77&lt;Records!D8,"LR",IF(E77=Records!D8,"=LR","-"))),"???")</f>
        <v/>
      </c>
      <c r="J77" s="15" t="str">
        <f t="shared" ref="J77:Q83" si="19">IF($A77="","",IF(LEFT($A77,1)=J$12,$F77,""))</f>
        <v/>
      </c>
      <c r="K77" s="15" t="str">
        <f t="shared" si="19"/>
        <v/>
      </c>
      <c r="L77" s="15" t="str">
        <f t="shared" si="19"/>
        <v/>
      </c>
      <c r="M77" s="15" t="str">
        <f t="shared" si="19"/>
        <v/>
      </c>
      <c r="N77" s="15" t="str">
        <f t="shared" si="19"/>
        <v/>
      </c>
      <c r="O77" s="15" t="str">
        <f t="shared" si="19"/>
        <v/>
      </c>
      <c r="P77" s="15" t="str">
        <f t="shared" si="19"/>
        <v/>
      </c>
      <c r="Q77" s="15" t="str">
        <f t="shared" si="19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0">IF(A78="","",VLOOKUP($A$76,IF(LEN(A78)=2,U16BB,U16BA),VLOOKUP(LEFT(A78,1),club,6,FALSE),FALSE))</f>
        <v/>
      </c>
      <c r="D78" s="17" t="str">
        <f t="shared" ref="D78:D83" si="21">IF(A78="","",VLOOKUP(LEFT(A78,1),club,2,FALSE))</f>
        <v/>
      </c>
      <c r="E78" s="18" t="s">
        <v>87</v>
      </c>
      <c r="F78" s="306">
        <f>Decsheets!$V$6</f>
        <v>6</v>
      </c>
      <c r="G78" s="9"/>
      <c r="I78" s="19"/>
      <c r="J78" s="15" t="str">
        <f t="shared" si="19"/>
        <v/>
      </c>
      <c r="K78" s="15" t="str">
        <f t="shared" si="19"/>
        <v/>
      </c>
      <c r="L78" s="15" t="str">
        <f t="shared" si="19"/>
        <v/>
      </c>
      <c r="M78" s="15" t="str">
        <f t="shared" si="19"/>
        <v/>
      </c>
      <c r="N78" s="15" t="str">
        <f t="shared" si="19"/>
        <v/>
      </c>
      <c r="O78" s="15" t="str">
        <f t="shared" si="19"/>
        <v/>
      </c>
      <c r="P78" s="15" t="str">
        <f t="shared" si="19"/>
        <v/>
      </c>
      <c r="Q78" s="15" t="str">
        <f t="shared" si="19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0"/>
        <v/>
      </c>
      <c r="D79" s="17" t="str">
        <f t="shared" si="21"/>
        <v/>
      </c>
      <c r="E79" s="18" t="s">
        <v>87</v>
      </c>
      <c r="F79" s="306">
        <f>Decsheets!$V$7</f>
        <v>5</v>
      </c>
      <c r="G79" s="9"/>
      <c r="I79" s="19"/>
      <c r="J79" s="15" t="str">
        <f t="shared" si="19"/>
        <v/>
      </c>
      <c r="K79" s="15" t="str">
        <f t="shared" si="19"/>
        <v/>
      </c>
      <c r="L79" s="15" t="str">
        <f t="shared" si="19"/>
        <v/>
      </c>
      <c r="M79" s="15" t="str">
        <f t="shared" si="19"/>
        <v/>
      </c>
      <c r="N79" s="15" t="str">
        <f t="shared" si="19"/>
        <v/>
      </c>
      <c r="O79" s="15" t="str">
        <f t="shared" si="19"/>
        <v/>
      </c>
      <c r="P79" s="15" t="str">
        <f t="shared" si="19"/>
        <v/>
      </c>
      <c r="Q79" s="15" t="str">
        <f t="shared" si="19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0"/>
        <v/>
      </c>
      <c r="D80" s="17" t="str">
        <f t="shared" si="21"/>
        <v/>
      </c>
      <c r="E80" s="18" t="s">
        <v>87</v>
      </c>
      <c r="F80" s="306">
        <f>Decsheets!$V$8</f>
        <v>4</v>
      </c>
      <c r="G80" s="9"/>
      <c r="I80" s="19"/>
      <c r="J80" s="15" t="str">
        <f t="shared" si="19"/>
        <v/>
      </c>
      <c r="K80" s="15" t="str">
        <f t="shared" si="19"/>
        <v/>
      </c>
      <c r="L80" s="15" t="str">
        <f t="shared" si="19"/>
        <v/>
      </c>
      <c r="M80" s="15" t="str">
        <f t="shared" si="19"/>
        <v/>
      </c>
      <c r="N80" s="15" t="str">
        <f t="shared" si="19"/>
        <v/>
      </c>
      <c r="O80" s="15" t="str">
        <f t="shared" si="19"/>
        <v/>
      </c>
      <c r="P80" s="15" t="str">
        <f t="shared" si="19"/>
        <v/>
      </c>
      <c r="Q80" s="15" t="str">
        <f t="shared" si="19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0"/>
        <v/>
      </c>
      <c r="D81" s="17" t="str">
        <f t="shared" si="21"/>
        <v/>
      </c>
      <c r="E81" s="18" t="s">
        <v>87</v>
      </c>
      <c r="F81" s="306">
        <f>Decsheets!$V$9</f>
        <v>3</v>
      </c>
      <c r="G81" s="9"/>
      <c r="I81" s="19"/>
      <c r="J81" s="15" t="str">
        <f t="shared" si="19"/>
        <v/>
      </c>
      <c r="K81" s="15" t="str">
        <f t="shared" si="19"/>
        <v/>
      </c>
      <c r="L81" s="15" t="str">
        <f t="shared" si="19"/>
        <v/>
      </c>
      <c r="M81" s="15" t="str">
        <f t="shared" si="19"/>
        <v/>
      </c>
      <c r="N81" s="15" t="str">
        <f t="shared" si="19"/>
        <v/>
      </c>
      <c r="O81" s="15" t="str">
        <f t="shared" si="19"/>
        <v/>
      </c>
      <c r="P81" s="15" t="str">
        <f t="shared" si="19"/>
        <v/>
      </c>
      <c r="Q81" s="15" t="str">
        <f t="shared" si="19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0"/>
        <v/>
      </c>
      <c r="D82" s="17" t="str">
        <f t="shared" si="21"/>
        <v/>
      </c>
      <c r="E82" s="18" t="s">
        <v>87</v>
      </c>
      <c r="F82" s="306">
        <f>Decsheets!$V$10</f>
        <v>2</v>
      </c>
      <c r="G82" s="9"/>
      <c r="I82" s="19"/>
      <c r="J82" s="15" t="str">
        <f t="shared" si="19"/>
        <v/>
      </c>
      <c r="K82" s="15" t="str">
        <f t="shared" si="19"/>
        <v/>
      </c>
      <c r="L82" s="15" t="str">
        <f t="shared" si="19"/>
        <v/>
      </c>
      <c r="M82" s="15" t="str">
        <f t="shared" si="19"/>
        <v/>
      </c>
      <c r="N82" s="15" t="str">
        <f t="shared" si="19"/>
        <v/>
      </c>
      <c r="O82" s="15" t="str">
        <f t="shared" si="19"/>
        <v/>
      </c>
      <c r="P82" s="15" t="str">
        <f t="shared" si="19"/>
        <v/>
      </c>
      <c r="Q82" s="15" t="str">
        <f t="shared" si="19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0"/>
        <v/>
      </c>
      <c r="D83" s="17" t="str">
        <f t="shared" si="21"/>
        <v/>
      </c>
      <c r="E83" s="18" t="s">
        <v>87</v>
      </c>
      <c r="F83" s="306">
        <f>Decsheets!$V$11</f>
        <v>1</v>
      </c>
      <c r="G83" s="9"/>
      <c r="I83" s="19"/>
      <c r="J83" s="15" t="str">
        <f t="shared" si="19"/>
        <v/>
      </c>
      <c r="K83" s="15" t="str">
        <f t="shared" si="19"/>
        <v/>
      </c>
      <c r="L83" s="15" t="str">
        <f t="shared" si="19"/>
        <v/>
      </c>
      <c r="M83" s="15" t="str">
        <f t="shared" si="19"/>
        <v/>
      </c>
      <c r="N83" s="15" t="str">
        <f t="shared" si="19"/>
        <v/>
      </c>
      <c r="O83" s="15" t="str">
        <f t="shared" si="19"/>
        <v/>
      </c>
      <c r="P83" s="15" t="str">
        <f t="shared" si="19"/>
        <v/>
      </c>
      <c r="Q83" s="15" t="str">
        <f t="shared" si="19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96</v>
      </c>
      <c r="B84" s="241"/>
      <c r="C84" s="20" t="s">
        <v>287</v>
      </c>
      <c r="D84" s="303" t="s">
        <v>427</v>
      </c>
      <c r="E84" s="8" t="s">
        <v>87</v>
      </c>
      <c r="F84" s="301"/>
      <c r="G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2">IF(A85="","",VLOOKUP($A$84,IF(LEN(A85)=2,U16BB,U16BA),VLOOKUP(LEFT(A85,1),club,6,FALSE),FALSE))</f>
        <v/>
      </c>
      <c r="D85" s="17" t="str">
        <f t="shared" ref="D85:D163" si="23">IF(A85="","",VLOOKUP(LEFT(A85,1),club,2,FALSE))</f>
        <v/>
      </c>
      <c r="E85" s="18" t="s">
        <v>87</v>
      </c>
      <c r="F85" s="306">
        <f>Decsheets!$V$5</f>
        <v>7</v>
      </c>
      <c r="G85" s="9"/>
      <c r="I85" s="253" t="str">
        <f>IFERROR(IF(E85=".","",IF(E85&lt;Records!D8,"LR",IF(E85=Records!D8,"=LR","-"))),"???")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2"/>
        <v/>
      </c>
      <c r="D86" s="17" t="str">
        <f t="shared" si="23"/>
        <v/>
      </c>
      <c r="E86" s="18" t="s">
        <v>87</v>
      </c>
      <c r="F86" s="306">
        <f>Decsheets!$V$6</f>
        <v>6</v>
      </c>
      <c r="G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2"/>
        <v/>
      </c>
      <c r="D87" s="17" t="str">
        <f t="shared" si="23"/>
        <v/>
      </c>
      <c r="E87" s="18" t="s">
        <v>87</v>
      </c>
      <c r="F87" s="306">
        <f>Decsheets!$V$7</f>
        <v>5</v>
      </c>
      <c r="G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2"/>
        <v/>
      </c>
      <c r="D88" s="17" t="str">
        <f t="shared" si="23"/>
        <v/>
      </c>
      <c r="E88" s="18" t="s">
        <v>87</v>
      </c>
      <c r="F88" s="306">
        <f>Decsheets!$V$8</f>
        <v>4</v>
      </c>
      <c r="G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2"/>
        <v/>
      </c>
      <c r="D89" s="17" t="str">
        <f t="shared" si="23"/>
        <v/>
      </c>
      <c r="E89" s="18" t="s">
        <v>87</v>
      </c>
      <c r="F89" s="306">
        <f>Decsheets!$V$9</f>
        <v>3</v>
      </c>
      <c r="G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2"/>
        <v/>
      </c>
      <c r="D90" s="17" t="str">
        <f t="shared" si="23"/>
        <v/>
      </c>
      <c r="E90" s="18" t="s">
        <v>87</v>
      </c>
      <c r="F90" s="306">
        <f>Decsheets!$V$10</f>
        <v>2</v>
      </c>
      <c r="G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2"/>
        <v/>
      </c>
      <c r="D91" s="17" t="str">
        <f t="shared" si="23"/>
        <v/>
      </c>
      <c r="E91" s="18" t="s">
        <v>87</v>
      </c>
      <c r="F91" s="306">
        <f>Decsheets!$V$11</f>
        <v>1</v>
      </c>
      <c r="G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140</v>
      </c>
      <c r="B92" s="241"/>
      <c r="C92" s="228" t="s">
        <v>387</v>
      </c>
      <c r="D92" s="8" t="s">
        <v>86</v>
      </c>
      <c r="E92" s="229" t="s">
        <v>87</v>
      </c>
      <c r="F92" s="301"/>
      <c r="G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141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IFERROR(IF(A93="","",VLOOKUP($A$92,IF(LEN(A93)=2,U16BB,U16BA),VLOOKUP(LEFT(A93,1),club,6,FALSE),FALSE)),"No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I93" s="253" t="str">
        <f>IFERROR(IF(E93=".","",IF(E93&lt;Records!D11,"LR",IF(E93=Records!D11,"=LR","-"))),"???")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6">IF(A94="","",VLOOKUP($A$92,IF(LEN(A94)=2,U16BB,U16BA),VLOOKUP(LEFT(A94,1),club,6,FALSE),FALSE))</f>
        <v/>
      </c>
      <c r="D94" s="17" t="str">
        <f t="shared" si="23"/>
        <v/>
      </c>
      <c r="E94" s="18" t="s">
        <v>87</v>
      </c>
      <c r="F94" s="306">
        <f>Decsheets!$V$6</f>
        <v>6</v>
      </c>
      <c r="G94" s="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6"/>
        <v/>
      </c>
      <c r="D95" s="17" t="str">
        <f t="shared" si="23"/>
        <v/>
      </c>
      <c r="E95" s="18" t="s">
        <v>87</v>
      </c>
      <c r="F95" s="306">
        <f>Decsheets!$V$7</f>
        <v>5</v>
      </c>
      <c r="G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6"/>
        <v/>
      </c>
      <c r="D96" s="17" t="str">
        <f t="shared" si="23"/>
        <v/>
      </c>
      <c r="E96" s="18" t="s">
        <v>87</v>
      </c>
      <c r="F96" s="306">
        <f>Decsheets!$V$8</f>
        <v>4</v>
      </c>
      <c r="G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6"/>
        <v/>
      </c>
      <c r="D97" s="17" t="str">
        <f t="shared" si="23"/>
        <v/>
      </c>
      <c r="E97" s="18" t="s">
        <v>87</v>
      </c>
      <c r="F97" s="306">
        <f>Decsheets!$V$9</f>
        <v>3</v>
      </c>
      <c r="G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6"/>
        <v/>
      </c>
      <c r="D98" s="17" t="str">
        <f t="shared" si="23"/>
        <v/>
      </c>
      <c r="E98" s="18" t="s">
        <v>87</v>
      </c>
      <c r="F98" s="306">
        <f>Decsheets!$V$10</f>
        <v>2</v>
      </c>
      <c r="G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6"/>
        <v/>
      </c>
      <c r="D99" s="17" t="str">
        <f t="shared" si="23"/>
        <v/>
      </c>
      <c r="E99" s="18" t="s">
        <v>87</v>
      </c>
      <c r="F99" s="306">
        <f>Decsheets!$V$11</f>
        <v>1</v>
      </c>
      <c r="G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140</v>
      </c>
      <c r="B100" s="241"/>
      <c r="C100" s="228" t="s">
        <v>388</v>
      </c>
      <c r="D100" s="8" t="s">
        <v>86</v>
      </c>
      <c r="E100" s="229" t="s">
        <v>87</v>
      </c>
      <c r="F100" s="301"/>
      <c r="G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142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7">IF(A101="","",VLOOKUP($A$100,IF(LEN(A101)=2,U16BB,U16BA),VLOOKUP(LEFT(A101,1),club,6,FALSE),FALSE))</f>
        <v/>
      </c>
      <c r="D101" s="17" t="str">
        <f t="shared" si="23"/>
        <v/>
      </c>
      <c r="E101" s="18" t="s">
        <v>87</v>
      </c>
      <c r="F101" s="306">
        <f>Decsheets!$V$5</f>
        <v>7</v>
      </c>
      <c r="G101" s="9"/>
      <c r="I101" s="253" t="str">
        <f>IFERROR(IF(E101=".","",IF(E101&lt;Records!D11,"LR",IF(E101=Records!D11,"=LR","-"))),"???")</f>
        <v/>
      </c>
      <c r="J101" s="15" t="str">
        <f t="shared" ref="J101:Q107" si="28">IF($A101="","",IF(LEFT($A101,1)=J$12,$F101,""))</f>
        <v/>
      </c>
      <c r="K101" s="15" t="str">
        <f t="shared" si="28"/>
        <v/>
      </c>
      <c r="L101" s="15" t="str">
        <f t="shared" si="28"/>
        <v/>
      </c>
      <c r="M101" s="15" t="str">
        <f t="shared" si="28"/>
        <v/>
      </c>
      <c r="N101" s="15" t="str">
        <f t="shared" si="28"/>
        <v/>
      </c>
      <c r="O101" s="15" t="str">
        <f t="shared" si="28"/>
        <v/>
      </c>
      <c r="P101" s="15" t="str">
        <f t="shared" si="28"/>
        <v/>
      </c>
      <c r="Q101" s="15" t="str">
        <f t="shared" si="28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7"/>
        <v/>
      </c>
      <c r="D102" s="17" t="str">
        <f t="shared" si="23"/>
        <v/>
      </c>
      <c r="E102" s="18" t="s">
        <v>87</v>
      </c>
      <c r="F102" s="306">
        <f>Decsheets!$V$6</f>
        <v>6</v>
      </c>
      <c r="G102" s="9"/>
      <c r="I102" s="19"/>
      <c r="J102" s="15" t="str">
        <f t="shared" si="28"/>
        <v/>
      </c>
      <c r="K102" s="15" t="str">
        <f t="shared" si="28"/>
        <v/>
      </c>
      <c r="L102" s="15" t="str">
        <f t="shared" si="28"/>
        <v/>
      </c>
      <c r="M102" s="15" t="str">
        <f t="shared" si="28"/>
        <v/>
      </c>
      <c r="N102" s="15" t="str">
        <f t="shared" si="28"/>
        <v/>
      </c>
      <c r="O102" s="15" t="str">
        <f t="shared" si="28"/>
        <v/>
      </c>
      <c r="P102" s="15" t="str">
        <f t="shared" si="28"/>
        <v/>
      </c>
      <c r="Q102" s="15" t="str">
        <f t="shared" si="28"/>
        <v/>
      </c>
      <c r="R102" s="15"/>
      <c r="S102" s="261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7"/>
        <v/>
      </c>
      <c r="D103" s="17" t="str">
        <f t="shared" si="23"/>
        <v/>
      </c>
      <c r="E103" s="18" t="s">
        <v>87</v>
      </c>
      <c r="F103" s="306">
        <f>Decsheets!$V$7</f>
        <v>5</v>
      </c>
      <c r="G103" s="9"/>
      <c r="I103" s="19"/>
      <c r="J103" s="15" t="str">
        <f t="shared" si="28"/>
        <v/>
      </c>
      <c r="K103" s="15" t="str">
        <f t="shared" si="28"/>
        <v/>
      </c>
      <c r="L103" s="15" t="str">
        <f t="shared" si="28"/>
        <v/>
      </c>
      <c r="M103" s="15" t="str">
        <f t="shared" si="28"/>
        <v/>
      </c>
      <c r="N103" s="15" t="str">
        <f t="shared" si="28"/>
        <v/>
      </c>
      <c r="O103" s="15" t="str">
        <f t="shared" si="28"/>
        <v/>
      </c>
      <c r="P103" s="15" t="str">
        <f t="shared" si="28"/>
        <v/>
      </c>
      <c r="Q103" s="15" t="str">
        <f t="shared" si="28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7"/>
        <v/>
      </c>
      <c r="D104" s="17" t="str">
        <f t="shared" si="23"/>
        <v/>
      </c>
      <c r="E104" s="18" t="s">
        <v>87</v>
      </c>
      <c r="F104" s="306">
        <f>Decsheets!$V$8</f>
        <v>4</v>
      </c>
      <c r="G104" s="9"/>
      <c r="I104" s="19"/>
      <c r="J104" s="15" t="str">
        <f t="shared" si="28"/>
        <v/>
      </c>
      <c r="K104" s="15" t="str">
        <f t="shared" si="28"/>
        <v/>
      </c>
      <c r="L104" s="15" t="str">
        <f t="shared" si="28"/>
        <v/>
      </c>
      <c r="M104" s="15" t="str">
        <f t="shared" si="28"/>
        <v/>
      </c>
      <c r="N104" s="15" t="str">
        <f t="shared" si="28"/>
        <v/>
      </c>
      <c r="O104" s="15" t="str">
        <f t="shared" si="28"/>
        <v/>
      </c>
      <c r="P104" s="15" t="str">
        <f t="shared" si="28"/>
        <v/>
      </c>
      <c r="Q104" s="15" t="str">
        <f t="shared" si="28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7"/>
        <v/>
      </c>
      <c r="D105" s="17" t="str">
        <f t="shared" si="23"/>
        <v/>
      </c>
      <c r="E105" s="18" t="s">
        <v>87</v>
      </c>
      <c r="F105" s="306">
        <f>Decsheets!$V$9</f>
        <v>3</v>
      </c>
      <c r="G105" s="9"/>
      <c r="I105" s="19"/>
      <c r="J105" s="15" t="str">
        <f t="shared" si="28"/>
        <v/>
      </c>
      <c r="K105" s="15" t="str">
        <f t="shared" si="28"/>
        <v/>
      </c>
      <c r="L105" s="15" t="str">
        <f t="shared" si="28"/>
        <v/>
      </c>
      <c r="M105" s="15" t="str">
        <f t="shared" si="28"/>
        <v/>
      </c>
      <c r="N105" s="15" t="str">
        <f t="shared" si="28"/>
        <v/>
      </c>
      <c r="O105" s="15" t="str">
        <f t="shared" si="28"/>
        <v/>
      </c>
      <c r="P105" s="15" t="str">
        <f t="shared" si="28"/>
        <v/>
      </c>
      <c r="Q105" s="15" t="str">
        <f t="shared" si="28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7"/>
        <v/>
      </c>
      <c r="D106" s="17" t="str">
        <f t="shared" si="23"/>
        <v/>
      </c>
      <c r="E106" s="18" t="s">
        <v>87</v>
      </c>
      <c r="F106" s="306">
        <f>Decsheets!$V$10</f>
        <v>2</v>
      </c>
      <c r="G106" s="9"/>
      <c r="I106" s="19"/>
      <c r="J106" s="15" t="str">
        <f t="shared" si="28"/>
        <v/>
      </c>
      <c r="K106" s="15" t="str">
        <f t="shared" si="28"/>
        <v/>
      </c>
      <c r="L106" s="15" t="str">
        <f t="shared" si="28"/>
        <v/>
      </c>
      <c r="M106" s="15" t="str">
        <f t="shared" si="28"/>
        <v/>
      </c>
      <c r="N106" s="15" t="str">
        <f t="shared" si="28"/>
        <v/>
      </c>
      <c r="O106" s="15" t="str">
        <f t="shared" si="28"/>
        <v/>
      </c>
      <c r="P106" s="15" t="str">
        <f t="shared" si="28"/>
        <v/>
      </c>
      <c r="Q106" s="15" t="str">
        <f t="shared" si="28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7"/>
        <v/>
      </c>
      <c r="D107" s="17" t="str">
        <f t="shared" si="23"/>
        <v/>
      </c>
      <c r="E107" s="18" t="s">
        <v>87</v>
      </c>
      <c r="F107" s="306">
        <f>Decsheets!$V$11</f>
        <v>1</v>
      </c>
      <c r="G107" s="9"/>
      <c r="I107" s="19"/>
      <c r="J107" s="15" t="str">
        <f t="shared" si="28"/>
        <v/>
      </c>
      <c r="K107" s="15" t="str">
        <f t="shared" si="28"/>
        <v/>
      </c>
      <c r="L107" s="15" t="str">
        <f t="shared" si="28"/>
        <v/>
      </c>
      <c r="M107" s="15" t="str">
        <f t="shared" si="28"/>
        <v/>
      </c>
      <c r="N107" s="15" t="str">
        <f t="shared" si="28"/>
        <v/>
      </c>
      <c r="O107" s="15" t="str">
        <f t="shared" si="28"/>
        <v/>
      </c>
      <c r="P107" s="15" t="str">
        <f t="shared" si="28"/>
        <v/>
      </c>
      <c r="Q107" s="15" t="str">
        <f t="shared" si="28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12" t="s">
        <v>383</v>
      </c>
      <c r="B108" s="241"/>
      <c r="C108" s="228" t="s">
        <v>389</v>
      </c>
      <c r="D108" s="303" t="s">
        <v>426</v>
      </c>
      <c r="E108" s="104" t="s">
        <v>87</v>
      </c>
      <c r="F108" s="301"/>
      <c r="G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384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IFERROR(IF(A109="","",VLOOKUP($A$108,IF(LEN(A109)=2,U16BB,U16BA),VLOOKUP(LEFT(A109,1),club,6,FALSE),FALSE)),"No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8">
        <f>Decsheets!$V$5</f>
        <v>7</v>
      </c>
      <c r="G109" s="9"/>
      <c r="I109" s="253" t="str">
        <f>IFERROR(IF(E109=".","",IF(E109&lt;Records!D14,"LR",IF(E109=Records!D149,"=LR","-"))),"???")</f>
        <v/>
      </c>
      <c r="J109" s="15" t="str">
        <f t="shared" ref="J109:Q115" si="29">IF($A109="","",IF(LEFT($A109,1)=J$12,$F109,""))</f>
        <v/>
      </c>
      <c r="K109" s="15" t="str">
        <f t="shared" si="29"/>
        <v/>
      </c>
      <c r="L109" s="15" t="str">
        <f t="shared" si="29"/>
        <v/>
      </c>
      <c r="M109" s="15" t="str">
        <f t="shared" si="29"/>
        <v/>
      </c>
      <c r="N109" s="15" t="str">
        <f t="shared" si="29"/>
        <v/>
      </c>
      <c r="O109" s="15" t="str">
        <f t="shared" si="29"/>
        <v/>
      </c>
      <c r="P109" s="15" t="str">
        <f t="shared" si="29"/>
        <v/>
      </c>
      <c r="Q109" s="15" t="str">
        <f t="shared" si="29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0">IF(A110="","",VLOOKUP($A$108,IF(LEN(A110)=2,U16BB,U16BA),VLOOKUP(LEFT(A110,1),club,6,FALSE),FALSE))</f>
        <v/>
      </c>
      <c r="D110" s="17" t="str">
        <f t="shared" ref="D110:D115" si="31">IF(A110="","",VLOOKUP(LEFT(A110,1),club,2,FALSE))</f>
        <v/>
      </c>
      <c r="E110" s="18" t="s">
        <v>87</v>
      </c>
      <c r="F110" s="308">
        <f>Decsheets!$V$6</f>
        <v>6</v>
      </c>
      <c r="G110" s="9"/>
      <c r="I110" s="128"/>
      <c r="J110" s="15" t="str">
        <f t="shared" si="29"/>
        <v/>
      </c>
      <c r="K110" s="15" t="str">
        <f t="shared" si="29"/>
        <v/>
      </c>
      <c r="L110" s="15" t="str">
        <f t="shared" si="29"/>
        <v/>
      </c>
      <c r="M110" s="15" t="str">
        <f t="shared" si="29"/>
        <v/>
      </c>
      <c r="N110" s="15" t="str">
        <f t="shared" si="29"/>
        <v/>
      </c>
      <c r="O110" s="15" t="str">
        <f t="shared" si="29"/>
        <v/>
      </c>
      <c r="P110" s="15" t="str">
        <f t="shared" si="29"/>
        <v/>
      </c>
      <c r="Q110" s="15" t="str">
        <f t="shared" si="29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0"/>
        <v/>
      </c>
      <c r="D111" s="17" t="str">
        <f t="shared" si="31"/>
        <v/>
      </c>
      <c r="E111" s="18" t="s">
        <v>87</v>
      </c>
      <c r="F111" s="308">
        <f>Decsheets!$V$7</f>
        <v>5</v>
      </c>
      <c r="G111" s="9"/>
      <c r="I111" s="128"/>
      <c r="J111" s="15" t="str">
        <f t="shared" si="29"/>
        <v/>
      </c>
      <c r="K111" s="15" t="str">
        <f t="shared" si="29"/>
        <v/>
      </c>
      <c r="L111" s="15" t="str">
        <f t="shared" si="29"/>
        <v/>
      </c>
      <c r="M111" s="15" t="str">
        <f t="shared" si="29"/>
        <v/>
      </c>
      <c r="N111" s="15" t="str">
        <f t="shared" si="29"/>
        <v/>
      </c>
      <c r="O111" s="15" t="str">
        <f t="shared" si="29"/>
        <v/>
      </c>
      <c r="P111" s="15" t="str">
        <f t="shared" si="29"/>
        <v/>
      </c>
      <c r="Q111" s="15" t="str">
        <f t="shared" si="29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0"/>
        <v/>
      </c>
      <c r="D112" s="17" t="str">
        <f t="shared" si="31"/>
        <v/>
      </c>
      <c r="E112" s="18" t="s">
        <v>87</v>
      </c>
      <c r="F112" s="308">
        <f>Decsheets!$V$8</f>
        <v>4</v>
      </c>
      <c r="G112" s="9"/>
      <c r="I112" s="128"/>
      <c r="J112" s="15" t="str">
        <f t="shared" si="29"/>
        <v/>
      </c>
      <c r="K112" s="15" t="str">
        <f t="shared" si="29"/>
        <v/>
      </c>
      <c r="L112" s="15" t="str">
        <f t="shared" si="29"/>
        <v/>
      </c>
      <c r="M112" s="15" t="str">
        <f t="shared" si="29"/>
        <v/>
      </c>
      <c r="N112" s="15" t="str">
        <f t="shared" si="29"/>
        <v/>
      </c>
      <c r="O112" s="15" t="str">
        <f t="shared" si="29"/>
        <v/>
      </c>
      <c r="P112" s="15" t="str">
        <f t="shared" si="29"/>
        <v/>
      </c>
      <c r="Q112" s="15" t="str">
        <f t="shared" si="29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0"/>
        <v/>
      </c>
      <c r="D113" s="17" t="str">
        <f t="shared" si="31"/>
        <v/>
      </c>
      <c r="E113" s="18" t="s">
        <v>87</v>
      </c>
      <c r="F113" s="308">
        <f>Decsheets!$V$9</f>
        <v>3</v>
      </c>
      <c r="G113" s="9"/>
      <c r="I113" s="128"/>
      <c r="J113" s="15" t="str">
        <f t="shared" si="29"/>
        <v/>
      </c>
      <c r="K113" s="15" t="str">
        <f t="shared" si="29"/>
        <v/>
      </c>
      <c r="L113" s="15" t="str">
        <f t="shared" si="29"/>
        <v/>
      </c>
      <c r="M113" s="15" t="str">
        <f t="shared" si="29"/>
        <v/>
      </c>
      <c r="N113" s="15" t="str">
        <f t="shared" si="29"/>
        <v/>
      </c>
      <c r="O113" s="15" t="str">
        <f t="shared" si="29"/>
        <v/>
      </c>
      <c r="P113" s="15" t="str">
        <f t="shared" si="29"/>
        <v/>
      </c>
      <c r="Q113" s="15" t="str">
        <f t="shared" si="29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0"/>
        <v/>
      </c>
      <c r="D114" s="17" t="str">
        <f t="shared" si="31"/>
        <v/>
      </c>
      <c r="E114" s="18" t="s">
        <v>87</v>
      </c>
      <c r="F114" s="308">
        <f>Decsheets!$V$10</f>
        <v>2</v>
      </c>
      <c r="G114" s="9"/>
      <c r="I114" s="19"/>
      <c r="J114" s="15" t="str">
        <f t="shared" si="29"/>
        <v/>
      </c>
      <c r="K114" s="15" t="str">
        <f t="shared" si="29"/>
        <v/>
      </c>
      <c r="L114" s="15" t="str">
        <f t="shared" si="29"/>
        <v/>
      </c>
      <c r="M114" s="15" t="str">
        <f t="shared" si="29"/>
        <v/>
      </c>
      <c r="N114" s="15" t="str">
        <f t="shared" si="29"/>
        <v/>
      </c>
      <c r="O114" s="15" t="str">
        <f t="shared" si="29"/>
        <v/>
      </c>
      <c r="P114" s="15" t="str">
        <f t="shared" si="29"/>
        <v/>
      </c>
      <c r="Q114" s="15" t="str">
        <f t="shared" si="29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0"/>
        <v/>
      </c>
      <c r="D115" s="17" t="str">
        <f t="shared" si="31"/>
        <v/>
      </c>
      <c r="E115" s="18" t="s">
        <v>87</v>
      </c>
      <c r="F115" s="308">
        <f>Decsheets!$V$11</f>
        <v>1</v>
      </c>
      <c r="G115" s="9"/>
      <c r="I115" s="19"/>
      <c r="J115" s="15" t="str">
        <f t="shared" si="29"/>
        <v/>
      </c>
      <c r="K115" s="15" t="str">
        <f t="shared" si="29"/>
        <v/>
      </c>
      <c r="L115" s="15" t="str">
        <f t="shared" si="29"/>
        <v/>
      </c>
      <c r="M115" s="15" t="str">
        <f t="shared" si="29"/>
        <v/>
      </c>
      <c r="N115" s="15" t="str">
        <f t="shared" si="29"/>
        <v/>
      </c>
      <c r="O115" s="15" t="str">
        <f t="shared" si="29"/>
        <v/>
      </c>
      <c r="P115" s="15" t="str">
        <f t="shared" si="29"/>
        <v/>
      </c>
      <c r="Q115" s="15" t="str">
        <f t="shared" si="29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12" t="s">
        <v>383</v>
      </c>
      <c r="B116" s="241"/>
      <c r="C116" s="228" t="s">
        <v>390</v>
      </c>
      <c r="D116" s="303" t="s">
        <v>426</v>
      </c>
      <c r="E116" s="8" t="s">
        <v>87</v>
      </c>
      <c r="F116" s="301"/>
      <c r="G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385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32">IF(A117="","",VLOOKUP($A$116,IF(LEN(A117)=2,U16BB,U16BA),VLOOKUP(LEFT(A117,1),club,6,FALSE),FALSE))</f>
        <v/>
      </c>
      <c r="D117" s="17" t="str">
        <f t="shared" ref="D117:D123" si="33">IF(A117="","",VLOOKUP(LEFT(A117,1),club,2,FALSE))</f>
        <v/>
      </c>
      <c r="E117" s="18" t="s">
        <v>87</v>
      </c>
      <c r="F117" s="308">
        <f>Decsheets!$V$5</f>
        <v>7</v>
      </c>
      <c r="G117" s="9"/>
      <c r="I117" s="253" t="str">
        <f>IFERROR(IF(E117=".","",IF(E117&lt;Records!D14,"LR",IF(E117=Records!D14,"=LR","-"))),"???")</f>
        <v/>
      </c>
      <c r="J117" s="15" t="str">
        <f t="shared" ref="J117:Q123" si="34">IF($A117="","",IF(LEFT($A117,1)=J$12,$F117,""))</f>
        <v/>
      </c>
      <c r="K117" s="15" t="str">
        <f t="shared" si="34"/>
        <v/>
      </c>
      <c r="L117" s="15" t="str">
        <f t="shared" si="34"/>
        <v/>
      </c>
      <c r="M117" s="15" t="str">
        <f t="shared" si="34"/>
        <v/>
      </c>
      <c r="N117" s="15" t="str">
        <f t="shared" si="34"/>
        <v/>
      </c>
      <c r="O117" s="15" t="str">
        <f t="shared" si="34"/>
        <v/>
      </c>
      <c r="P117" s="15" t="str">
        <f t="shared" si="34"/>
        <v/>
      </c>
      <c r="Q117" s="15" t="str">
        <f t="shared" si="34"/>
        <v/>
      </c>
      <c r="R117" s="15"/>
      <c r="S117" s="9"/>
      <c r="W117" s="106"/>
      <c r="X117" s="106"/>
      <c r="Y117" s="125"/>
      <c r="Z117" s="106"/>
      <c r="AA117" s="106"/>
      <c r="AB117" s="106"/>
      <c r="AC117" s="125"/>
    </row>
    <row r="118" spans="1:29" x14ac:dyDescent="0.3">
      <c r="A118" s="16"/>
      <c r="B118" s="230" t="s">
        <v>128</v>
      </c>
      <c r="C118" s="17" t="str">
        <f t="shared" si="32"/>
        <v/>
      </c>
      <c r="D118" s="17" t="str">
        <f t="shared" si="33"/>
        <v/>
      </c>
      <c r="E118" s="18" t="s">
        <v>87</v>
      </c>
      <c r="F118" s="308">
        <f>Decsheets!$V$6</f>
        <v>6</v>
      </c>
      <c r="G118" s="9"/>
      <c r="I118" s="128"/>
      <c r="J118" s="15" t="str">
        <f t="shared" si="34"/>
        <v/>
      </c>
      <c r="K118" s="15" t="str">
        <f t="shared" si="34"/>
        <v/>
      </c>
      <c r="L118" s="15" t="str">
        <f t="shared" si="34"/>
        <v/>
      </c>
      <c r="M118" s="15" t="str">
        <f t="shared" si="34"/>
        <v/>
      </c>
      <c r="N118" s="15" t="str">
        <f t="shared" si="34"/>
        <v/>
      </c>
      <c r="O118" s="15" t="str">
        <f t="shared" si="34"/>
        <v/>
      </c>
      <c r="P118" s="15" t="str">
        <f t="shared" si="34"/>
        <v/>
      </c>
      <c r="Q118" s="15" t="str">
        <f t="shared" si="34"/>
        <v/>
      </c>
      <c r="R118" s="15"/>
      <c r="S118" s="9"/>
      <c r="W118" s="106"/>
      <c r="X118" s="106"/>
      <c r="Y118" s="125"/>
      <c r="Z118" s="106"/>
      <c r="AA118" s="106"/>
      <c r="AB118" s="106"/>
      <c r="AC118" s="125"/>
    </row>
    <row r="119" spans="1:29" x14ac:dyDescent="0.3">
      <c r="A119" s="16"/>
      <c r="B119" s="230" t="s">
        <v>129</v>
      </c>
      <c r="C119" s="17" t="str">
        <f t="shared" si="32"/>
        <v/>
      </c>
      <c r="D119" s="17" t="str">
        <f t="shared" si="33"/>
        <v/>
      </c>
      <c r="E119" s="18" t="s">
        <v>87</v>
      </c>
      <c r="F119" s="308">
        <f>Decsheets!$V$7</f>
        <v>5</v>
      </c>
      <c r="G119" s="9"/>
      <c r="I119" s="128"/>
      <c r="J119" s="15" t="str">
        <f t="shared" si="34"/>
        <v/>
      </c>
      <c r="K119" s="15" t="str">
        <f t="shared" si="34"/>
        <v/>
      </c>
      <c r="L119" s="15" t="str">
        <f t="shared" si="34"/>
        <v/>
      </c>
      <c r="M119" s="15" t="str">
        <f t="shared" si="34"/>
        <v/>
      </c>
      <c r="N119" s="15" t="str">
        <f t="shared" si="34"/>
        <v/>
      </c>
      <c r="O119" s="15" t="str">
        <f t="shared" si="34"/>
        <v/>
      </c>
      <c r="P119" s="15" t="str">
        <f t="shared" si="34"/>
        <v/>
      </c>
      <c r="Q119" s="15" t="str">
        <f t="shared" si="34"/>
        <v/>
      </c>
      <c r="R119" s="15"/>
      <c r="S119" s="9"/>
      <c r="W119" s="106"/>
      <c r="X119" s="106"/>
      <c r="Y119" s="125"/>
      <c r="Z119" s="106"/>
      <c r="AA119" s="106"/>
      <c r="AB119" s="106"/>
      <c r="AC119" s="125"/>
    </row>
    <row r="120" spans="1:29" x14ac:dyDescent="0.3">
      <c r="A120" s="16"/>
      <c r="B120" s="230" t="s">
        <v>77</v>
      </c>
      <c r="C120" s="17" t="str">
        <f t="shared" si="32"/>
        <v/>
      </c>
      <c r="D120" s="17" t="str">
        <f t="shared" si="33"/>
        <v/>
      </c>
      <c r="E120" s="18" t="s">
        <v>87</v>
      </c>
      <c r="F120" s="308">
        <f>Decsheets!$V$8</f>
        <v>4</v>
      </c>
      <c r="G120" s="9"/>
      <c r="I120" s="128"/>
      <c r="J120" s="15" t="str">
        <f t="shared" si="34"/>
        <v/>
      </c>
      <c r="K120" s="15" t="str">
        <f t="shared" si="34"/>
        <v/>
      </c>
      <c r="L120" s="15" t="str">
        <f t="shared" si="34"/>
        <v/>
      </c>
      <c r="M120" s="15" t="str">
        <f t="shared" si="34"/>
        <v/>
      </c>
      <c r="N120" s="15" t="str">
        <f t="shared" si="34"/>
        <v/>
      </c>
      <c r="O120" s="15" t="str">
        <f t="shared" si="34"/>
        <v/>
      </c>
      <c r="P120" s="15" t="str">
        <f t="shared" si="34"/>
        <v/>
      </c>
      <c r="Q120" s="15" t="str">
        <f t="shared" si="34"/>
        <v/>
      </c>
      <c r="R120" s="15"/>
      <c r="S120" s="9"/>
      <c r="W120" s="106"/>
      <c r="X120" s="106"/>
      <c r="Y120" s="125"/>
      <c r="Z120" s="106"/>
      <c r="AA120" s="106"/>
      <c r="AB120" s="106"/>
      <c r="AC120" s="125"/>
    </row>
    <row r="121" spans="1:29" x14ac:dyDescent="0.3">
      <c r="A121" s="16"/>
      <c r="B121" s="230" t="s">
        <v>78</v>
      </c>
      <c r="C121" s="17" t="str">
        <f t="shared" si="32"/>
        <v/>
      </c>
      <c r="D121" s="17" t="str">
        <f t="shared" si="33"/>
        <v/>
      </c>
      <c r="E121" s="18" t="s">
        <v>87</v>
      </c>
      <c r="F121" s="308">
        <f>Decsheets!$V$9</f>
        <v>3</v>
      </c>
      <c r="G121" s="9"/>
      <c r="I121" s="128"/>
      <c r="J121" s="15" t="str">
        <f t="shared" si="34"/>
        <v/>
      </c>
      <c r="K121" s="15" t="str">
        <f t="shared" si="34"/>
        <v/>
      </c>
      <c r="L121" s="15" t="str">
        <f t="shared" si="34"/>
        <v/>
      </c>
      <c r="M121" s="15" t="str">
        <f t="shared" si="34"/>
        <v/>
      </c>
      <c r="N121" s="15" t="str">
        <f t="shared" si="34"/>
        <v/>
      </c>
      <c r="O121" s="15" t="str">
        <f t="shared" si="34"/>
        <v/>
      </c>
      <c r="P121" s="15" t="str">
        <f t="shared" si="34"/>
        <v/>
      </c>
      <c r="Q121" s="15" t="str">
        <f t="shared" si="34"/>
        <v/>
      </c>
      <c r="R121" s="15"/>
      <c r="S121" s="9"/>
      <c r="W121" s="106"/>
      <c r="X121" s="106"/>
      <c r="Y121" s="125"/>
      <c r="Z121" s="106"/>
      <c r="AA121" s="106"/>
      <c r="AB121" s="106"/>
      <c r="AC121" s="125"/>
    </row>
    <row r="122" spans="1:29" x14ac:dyDescent="0.3">
      <c r="A122" s="16"/>
      <c r="B122" s="230" t="s">
        <v>79</v>
      </c>
      <c r="C122" s="17" t="str">
        <f t="shared" si="32"/>
        <v/>
      </c>
      <c r="D122" s="17" t="str">
        <f t="shared" si="33"/>
        <v/>
      </c>
      <c r="E122" s="18" t="s">
        <v>87</v>
      </c>
      <c r="F122" s="308">
        <f>Decsheets!$V$10</f>
        <v>2</v>
      </c>
      <c r="G122" s="9"/>
      <c r="I122" s="19"/>
      <c r="J122" s="15" t="str">
        <f t="shared" si="34"/>
        <v/>
      </c>
      <c r="K122" s="15" t="str">
        <f t="shared" si="34"/>
        <v/>
      </c>
      <c r="L122" s="15" t="str">
        <f t="shared" si="34"/>
        <v/>
      </c>
      <c r="M122" s="15" t="str">
        <f t="shared" si="34"/>
        <v/>
      </c>
      <c r="N122" s="15" t="str">
        <f t="shared" si="34"/>
        <v/>
      </c>
      <c r="O122" s="15" t="str">
        <f t="shared" si="34"/>
        <v/>
      </c>
      <c r="P122" s="15" t="str">
        <f t="shared" si="34"/>
        <v/>
      </c>
      <c r="Q122" s="15" t="str">
        <f t="shared" si="34"/>
        <v/>
      </c>
      <c r="R122" s="15"/>
      <c r="S122" s="9"/>
      <c r="W122" s="106"/>
      <c r="X122" s="106"/>
      <c r="Y122" s="125"/>
      <c r="Z122" s="106"/>
      <c r="AA122" s="106"/>
      <c r="AB122" s="106"/>
      <c r="AC122" s="125"/>
    </row>
    <row r="123" spans="1:29" x14ac:dyDescent="0.3">
      <c r="A123" s="16"/>
      <c r="B123" s="230" t="s">
        <v>80</v>
      </c>
      <c r="C123" s="17" t="str">
        <f t="shared" si="32"/>
        <v/>
      </c>
      <c r="D123" s="17" t="str">
        <f t="shared" si="33"/>
        <v/>
      </c>
      <c r="E123" s="18" t="s">
        <v>87</v>
      </c>
      <c r="F123" s="308">
        <f>Decsheets!$V$11</f>
        <v>1</v>
      </c>
      <c r="G123" s="9"/>
      <c r="I123" s="19"/>
      <c r="J123" s="15" t="str">
        <f t="shared" si="34"/>
        <v/>
      </c>
      <c r="K123" s="15" t="str">
        <f t="shared" si="34"/>
        <v/>
      </c>
      <c r="L123" s="15" t="str">
        <f t="shared" si="34"/>
        <v/>
      </c>
      <c r="M123" s="15" t="str">
        <f t="shared" si="34"/>
        <v/>
      </c>
      <c r="N123" s="15" t="str">
        <f t="shared" si="34"/>
        <v/>
      </c>
      <c r="O123" s="15" t="str">
        <f t="shared" si="34"/>
        <v/>
      </c>
      <c r="P123" s="15" t="str">
        <f t="shared" si="34"/>
        <v/>
      </c>
      <c r="Q123" s="15" t="str">
        <f t="shared" si="34"/>
        <v/>
      </c>
      <c r="R123" s="15">
        <f>SUM(Decsheets!$V$5:$V$12)-(SUM(J117:P123))</f>
        <v>28</v>
      </c>
      <c r="S123" s="9"/>
      <c r="W123" s="106"/>
      <c r="X123" s="106"/>
      <c r="Y123" s="125"/>
      <c r="Z123" s="106"/>
      <c r="AA123" s="106"/>
      <c r="AB123" s="106"/>
      <c r="AC123" s="125"/>
    </row>
    <row r="124" spans="1:29" x14ac:dyDescent="0.3">
      <c r="A124" s="12" t="s">
        <v>125</v>
      </c>
      <c r="B124" s="241"/>
      <c r="C124" s="20" t="s">
        <v>288</v>
      </c>
      <c r="D124" s="11"/>
      <c r="E124" s="104" t="s">
        <v>87</v>
      </c>
      <c r="F124" s="301"/>
      <c r="G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25"/>
      <c r="Z124" s="106"/>
      <c r="AA124" s="106"/>
      <c r="AB124" s="106"/>
      <c r="AC124" s="125"/>
    </row>
    <row r="125" spans="1:29" x14ac:dyDescent="0.3">
      <c r="A125" s="16"/>
      <c r="B125" s="230" t="s">
        <v>127</v>
      </c>
      <c r="C125" s="17" t="str">
        <f>IFERROR(IF(A125="","",VLOOKUP($A$124,IF(LEN(A125)=2,U16BB,U16BA),VLOOKUP(LEFT(A125,1),club,6,FALSE),FALSE)),"No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I125" s="253" t="str">
        <f>IFERROR(IF(E125=".","",IF(E125&gt;Records!D18,"LR",IF(E125=Records!D18,"=LR","-"))),"???")</f>
        <v/>
      </c>
      <c r="J125" s="15" t="str">
        <f t="shared" ref="J125:Q131" si="35">IF($A125="","",IF(LEFT($A125,1)=J$12,$F125,""))</f>
        <v/>
      </c>
      <c r="K125" s="15" t="str">
        <f t="shared" si="35"/>
        <v/>
      </c>
      <c r="L125" s="15" t="str">
        <f t="shared" si="35"/>
        <v/>
      </c>
      <c r="M125" s="15" t="str">
        <f t="shared" si="35"/>
        <v/>
      </c>
      <c r="N125" s="15" t="str">
        <f t="shared" si="35"/>
        <v/>
      </c>
      <c r="O125" s="15" t="str">
        <f t="shared" si="35"/>
        <v/>
      </c>
      <c r="P125" s="15" t="str">
        <f t="shared" si="35"/>
        <v/>
      </c>
      <c r="Q125" s="15" t="str">
        <f t="shared" si="35"/>
        <v/>
      </c>
      <c r="R125" s="15"/>
      <c r="S125" s="9"/>
      <c r="W125" s="106"/>
      <c r="X125" s="106"/>
      <c r="Y125" s="125"/>
      <c r="Z125" s="106"/>
      <c r="AA125" s="106"/>
      <c r="AB125" s="106"/>
      <c r="AC125" s="125"/>
    </row>
    <row r="126" spans="1:29" x14ac:dyDescent="0.3">
      <c r="A126" s="16"/>
      <c r="B126" s="230" t="s">
        <v>128</v>
      </c>
      <c r="C126" s="17" t="str">
        <f t="shared" ref="C126:C131" si="36">IF(A126="","",VLOOKUP($A$124,IF(LEN(A126)=2,U16BB,U16BA),VLOOKUP(LEFT(A126,1),club,6,FALSE),FALSE))</f>
        <v/>
      </c>
      <c r="D126" s="17" t="str">
        <f t="shared" ref="D126:D131" si="37">IF(A126="","",VLOOKUP(LEFT(A126,1),club,2,FALSE))</f>
        <v/>
      </c>
      <c r="E126" s="18" t="s">
        <v>87</v>
      </c>
      <c r="F126" s="307">
        <f>Decsheets!$V$6</f>
        <v>6</v>
      </c>
      <c r="G126" s="9"/>
      <c r="I126" s="128" t="s">
        <v>101</v>
      </c>
      <c r="J126" s="15" t="str">
        <f t="shared" si="35"/>
        <v/>
      </c>
      <c r="K126" s="15" t="str">
        <f t="shared" si="35"/>
        <v/>
      </c>
      <c r="L126" s="15" t="str">
        <f t="shared" si="35"/>
        <v/>
      </c>
      <c r="M126" s="15" t="str">
        <f t="shared" si="35"/>
        <v/>
      </c>
      <c r="N126" s="15" t="str">
        <f t="shared" si="35"/>
        <v/>
      </c>
      <c r="O126" s="15" t="str">
        <f t="shared" si="35"/>
        <v/>
      </c>
      <c r="P126" s="15" t="str">
        <f t="shared" si="35"/>
        <v/>
      </c>
      <c r="Q126" s="15" t="str">
        <f t="shared" si="35"/>
        <v/>
      </c>
      <c r="R126" s="15"/>
      <c r="S126" s="9"/>
      <c r="W126" s="106"/>
      <c r="X126" s="106"/>
      <c r="Y126" s="125"/>
      <c r="Z126" s="106"/>
      <c r="AA126" s="106"/>
      <c r="AB126" s="106"/>
      <c r="AC126" s="125"/>
    </row>
    <row r="127" spans="1:29" x14ac:dyDescent="0.3">
      <c r="A127" s="16"/>
      <c r="B127" s="230" t="s">
        <v>129</v>
      </c>
      <c r="C127" s="17" t="str">
        <f t="shared" si="36"/>
        <v/>
      </c>
      <c r="D127" s="17" t="str">
        <f t="shared" si="37"/>
        <v/>
      </c>
      <c r="E127" s="18" t="s">
        <v>87</v>
      </c>
      <c r="F127" s="307">
        <f>Decsheets!$V$7</f>
        <v>5</v>
      </c>
      <c r="G127" s="9"/>
      <c r="I127" s="128" t="s">
        <v>102</v>
      </c>
      <c r="J127" s="15" t="str">
        <f t="shared" si="35"/>
        <v/>
      </c>
      <c r="K127" s="15" t="str">
        <f t="shared" si="35"/>
        <v/>
      </c>
      <c r="L127" s="15" t="str">
        <f t="shared" si="35"/>
        <v/>
      </c>
      <c r="M127" s="15" t="str">
        <f t="shared" si="35"/>
        <v/>
      </c>
      <c r="N127" s="15" t="str">
        <f t="shared" si="35"/>
        <v/>
      </c>
      <c r="O127" s="15" t="str">
        <f t="shared" si="35"/>
        <v/>
      </c>
      <c r="P127" s="15" t="str">
        <f t="shared" si="35"/>
        <v/>
      </c>
      <c r="Q127" s="15" t="str">
        <f t="shared" si="35"/>
        <v/>
      </c>
      <c r="R127" s="15"/>
      <c r="S127" s="9"/>
      <c r="W127" s="106"/>
      <c r="X127" s="106"/>
      <c r="Y127" s="125"/>
      <c r="Z127" s="106"/>
      <c r="AA127" s="106"/>
      <c r="AB127" s="106"/>
      <c r="AC127" s="125"/>
    </row>
    <row r="128" spans="1:29" x14ac:dyDescent="0.3">
      <c r="A128" s="16"/>
      <c r="B128" s="230" t="s">
        <v>77</v>
      </c>
      <c r="C128" s="17" t="str">
        <f t="shared" si="36"/>
        <v/>
      </c>
      <c r="D128" s="17" t="str">
        <f t="shared" si="37"/>
        <v/>
      </c>
      <c r="E128" s="18" t="s">
        <v>87</v>
      </c>
      <c r="F128" s="307">
        <f>Decsheets!$V$8</f>
        <v>4</v>
      </c>
      <c r="G128" s="9"/>
      <c r="I128" s="128" t="s">
        <v>103</v>
      </c>
      <c r="J128" s="15" t="str">
        <f t="shared" si="35"/>
        <v/>
      </c>
      <c r="K128" s="15" t="str">
        <f t="shared" si="35"/>
        <v/>
      </c>
      <c r="L128" s="15" t="str">
        <f t="shared" si="35"/>
        <v/>
      </c>
      <c r="M128" s="15" t="str">
        <f t="shared" si="35"/>
        <v/>
      </c>
      <c r="N128" s="15" t="str">
        <f t="shared" si="35"/>
        <v/>
      </c>
      <c r="O128" s="15" t="str">
        <f t="shared" si="35"/>
        <v/>
      </c>
      <c r="P128" s="15" t="str">
        <f t="shared" si="35"/>
        <v/>
      </c>
      <c r="Q128" s="15" t="str">
        <f t="shared" si="35"/>
        <v/>
      </c>
      <c r="R128" s="15"/>
      <c r="S128" s="9"/>
      <c r="W128" s="106"/>
      <c r="X128" s="106"/>
      <c r="Y128" s="125"/>
      <c r="Z128" s="106"/>
      <c r="AA128" s="106"/>
      <c r="AB128" s="106"/>
      <c r="AC128" s="125"/>
    </row>
    <row r="129" spans="1:29" x14ac:dyDescent="0.3">
      <c r="A129" s="16"/>
      <c r="B129" s="230" t="s">
        <v>78</v>
      </c>
      <c r="C129" s="17" t="str">
        <f t="shared" si="36"/>
        <v/>
      </c>
      <c r="D129" s="17" t="str">
        <f t="shared" si="37"/>
        <v/>
      </c>
      <c r="E129" s="18" t="s">
        <v>87</v>
      </c>
      <c r="F129" s="307">
        <f>Decsheets!$V$9</f>
        <v>3</v>
      </c>
      <c r="G129" s="9"/>
      <c r="I129" s="128" t="s">
        <v>104</v>
      </c>
      <c r="J129" s="15" t="str">
        <f t="shared" si="35"/>
        <v/>
      </c>
      <c r="K129" s="15" t="str">
        <f t="shared" si="35"/>
        <v/>
      </c>
      <c r="L129" s="15" t="str">
        <f t="shared" si="35"/>
        <v/>
      </c>
      <c r="M129" s="15" t="str">
        <f t="shared" si="35"/>
        <v/>
      </c>
      <c r="N129" s="15" t="str">
        <f t="shared" si="35"/>
        <v/>
      </c>
      <c r="O129" s="15" t="str">
        <f t="shared" si="35"/>
        <v/>
      </c>
      <c r="P129" s="15" t="str">
        <f t="shared" si="35"/>
        <v/>
      </c>
      <c r="Q129" s="15" t="str">
        <f t="shared" si="35"/>
        <v/>
      </c>
      <c r="R129" s="15"/>
      <c r="S129" s="9"/>
      <c r="W129" s="106"/>
      <c r="X129" s="106"/>
      <c r="Y129" s="125"/>
      <c r="Z129" s="106"/>
      <c r="AA129" s="106"/>
      <c r="AB129" s="106"/>
      <c r="AC129" s="125"/>
    </row>
    <row r="130" spans="1:29" x14ac:dyDescent="0.3">
      <c r="A130" s="16"/>
      <c r="B130" s="230" t="s">
        <v>79</v>
      </c>
      <c r="C130" s="17" t="str">
        <f t="shared" si="36"/>
        <v/>
      </c>
      <c r="D130" s="17" t="str">
        <f t="shared" si="37"/>
        <v/>
      </c>
      <c r="E130" s="18" t="s">
        <v>87</v>
      </c>
      <c r="F130" s="307">
        <f>Decsheets!$V$10</f>
        <v>2</v>
      </c>
      <c r="G130" s="9"/>
      <c r="I130" s="19"/>
      <c r="J130" s="15" t="str">
        <f t="shared" si="35"/>
        <v/>
      </c>
      <c r="K130" s="15" t="str">
        <f t="shared" si="35"/>
        <v/>
      </c>
      <c r="L130" s="15" t="str">
        <f t="shared" si="35"/>
        <v/>
      </c>
      <c r="M130" s="15" t="str">
        <f t="shared" si="35"/>
        <v/>
      </c>
      <c r="N130" s="15" t="str">
        <f t="shared" si="35"/>
        <v/>
      </c>
      <c r="O130" s="15" t="str">
        <f t="shared" si="35"/>
        <v/>
      </c>
      <c r="P130" s="15" t="str">
        <f t="shared" si="35"/>
        <v/>
      </c>
      <c r="Q130" s="15" t="str">
        <f t="shared" si="35"/>
        <v/>
      </c>
      <c r="R130" s="15"/>
      <c r="S130" s="9"/>
      <c r="W130" s="106"/>
      <c r="X130" s="106"/>
      <c r="Y130" s="125"/>
      <c r="Z130" s="106"/>
      <c r="AA130" s="106"/>
      <c r="AB130" s="106"/>
      <c r="AC130" s="125"/>
    </row>
    <row r="131" spans="1:29" x14ac:dyDescent="0.3">
      <c r="A131" s="16"/>
      <c r="B131" s="230" t="s">
        <v>80</v>
      </c>
      <c r="C131" s="17" t="str">
        <f t="shared" si="36"/>
        <v/>
      </c>
      <c r="D131" s="17" t="str">
        <f t="shared" si="37"/>
        <v/>
      </c>
      <c r="E131" s="18" t="s">
        <v>87</v>
      </c>
      <c r="F131" s="307">
        <f>Decsheets!$V$11</f>
        <v>1</v>
      </c>
      <c r="G131" s="9"/>
      <c r="I131" s="19"/>
      <c r="J131" s="15" t="str">
        <f t="shared" si="35"/>
        <v/>
      </c>
      <c r="K131" s="15" t="str">
        <f t="shared" si="35"/>
        <v/>
      </c>
      <c r="L131" s="15" t="str">
        <f t="shared" si="35"/>
        <v/>
      </c>
      <c r="M131" s="15" t="str">
        <f t="shared" si="35"/>
        <v/>
      </c>
      <c r="N131" s="15" t="str">
        <f t="shared" si="35"/>
        <v/>
      </c>
      <c r="O131" s="15" t="str">
        <f t="shared" si="35"/>
        <v/>
      </c>
      <c r="P131" s="15" t="str">
        <f t="shared" si="35"/>
        <v/>
      </c>
      <c r="Q131" s="15" t="str">
        <f t="shared" si="35"/>
        <v/>
      </c>
      <c r="R131" s="15">
        <f>SUM(Decsheets!$V$5:$V$12)-(SUM(J125:P131))</f>
        <v>28</v>
      </c>
      <c r="S131" s="9"/>
      <c r="W131" s="106"/>
      <c r="X131" s="106"/>
      <c r="Y131" s="125"/>
      <c r="Z131" s="106"/>
      <c r="AA131" s="106"/>
      <c r="AB131" s="106"/>
      <c r="AC131" s="125"/>
    </row>
    <row r="132" spans="1:29" x14ac:dyDescent="0.3">
      <c r="A132" s="23" t="s">
        <v>99</v>
      </c>
      <c r="B132" s="241"/>
      <c r="C132" s="20" t="s">
        <v>289</v>
      </c>
      <c r="D132" s="19"/>
      <c r="E132" s="8" t="s">
        <v>87</v>
      </c>
      <c r="F132" s="301"/>
      <c r="G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25"/>
      <c r="Z132" s="106"/>
      <c r="AA132" s="106"/>
      <c r="AB132" s="106"/>
      <c r="AC132" s="125"/>
    </row>
    <row r="133" spans="1:29" x14ac:dyDescent="0.3">
      <c r="A133" s="16"/>
      <c r="B133" s="230" t="s">
        <v>127</v>
      </c>
      <c r="C133" s="17" t="str">
        <f>IFERROR(IF(A133="","",VLOOKUP($A$132,IF(LEN(A133)=2,U16BB,U16BA),VLOOKUP(LEFT(A133,1),club,6,FALSE),FALSE)),"No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I133" s="253" t="str">
        <f>IFERROR(IF(E133=".","",IF(E133&gt;Records!D16,"LR",IF(E133=Records!D16,"=LR","-"))),"???")</f>
        <v/>
      </c>
      <c r="J133" s="15" t="str">
        <f t="shared" ref="J133:Q139" si="38">IF($A133="","",IF(LEFT($A133,1)=J$12,$F133,""))</f>
        <v/>
      </c>
      <c r="K133" s="15" t="str">
        <f t="shared" si="38"/>
        <v/>
      </c>
      <c r="L133" s="15" t="str">
        <f t="shared" si="38"/>
        <v/>
      </c>
      <c r="M133" s="15" t="str">
        <f t="shared" si="38"/>
        <v/>
      </c>
      <c r="N133" s="15" t="str">
        <f t="shared" si="38"/>
        <v/>
      </c>
      <c r="O133" s="15" t="str">
        <f t="shared" si="38"/>
        <v/>
      </c>
      <c r="P133" s="15" t="str">
        <f t="shared" si="38"/>
        <v/>
      </c>
      <c r="Q133" s="15" t="str">
        <f t="shared" si="38"/>
        <v/>
      </c>
      <c r="R133" s="15"/>
      <c r="S133" s="9"/>
      <c r="W133" s="106"/>
      <c r="X133" s="106"/>
      <c r="Y133" s="125"/>
      <c r="Z133" s="106"/>
      <c r="AA133" s="106"/>
      <c r="AB133" s="106"/>
      <c r="AC133" s="125"/>
    </row>
    <row r="134" spans="1:29" x14ac:dyDescent="0.3">
      <c r="A134" s="16"/>
      <c r="B134" s="230" t="s">
        <v>128</v>
      </c>
      <c r="C134" s="17" t="str">
        <f t="shared" ref="C134:C139" si="39">IF(A134="","",VLOOKUP($A$132,IF(LEN(A134)=2,U16BB,U16BA),VLOOKUP(LEFT(A134,1),club,6,FALSE),FALSE))</f>
        <v/>
      </c>
      <c r="D134" s="17" t="str">
        <f t="shared" si="23"/>
        <v/>
      </c>
      <c r="E134" s="18" t="s">
        <v>87</v>
      </c>
      <c r="F134" s="307">
        <f>Decsheets!$V$6</f>
        <v>6</v>
      </c>
      <c r="G134" s="9"/>
      <c r="I134" s="128" t="s">
        <v>101</v>
      </c>
      <c r="J134" s="15" t="str">
        <f t="shared" si="38"/>
        <v/>
      </c>
      <c r="K134" s="15" t="str">
        <f t="shared" si="38"/>
        <v/>
      </c>
      <c r="L134" s="15" t="str">
        <f t="shared" si="38"/>
        <v/>
      </c>
      <c r="M134" s="15" t="str">
        <f t="shared" si="38"/>
        <v/>
      </c>
      <c r="N134" s="15" t="str">
        <f t="shared" si="38"/>
        <v/>
      </c>
      <c r="O134" s="15" t="str">
        <f t="shared" si="38"/>
        <v/>
      </c>
      <c r="P134" s="15" t="str">
        <f t="shared" si="38"/>
        <v/>
      </c>
      <c r="Q134" s="15" t="str">
        <f t="shared" si="38"/>
        <v/>
      </c>
      <c r="R134" s="15"/>
      <c r="S134" s="9"/>
      <c r="W134" s="106"/>
      <c r="X134" s="106"/>
      <c r="Y134" s="125"/>
      <c r="Z134" s="106"/>
      <c r="AA134" s="106"/>
      <c r="AB134" s="106"/>
      <c r="AC134" s="125"/>
    </row>
    <row r="135" spans="1:29" x14ac:dyDescent="0.3">
      <c r="A135" s="16"/>
      <c r="B135" s="230" t="s">
        <v>129</v>
      </c>
      <c r="C135" s="17" t="str">
        <f t="shared" si="39"/>
        <v/>
      </c>
      <c r="D135" s="17" t="str">
        <f t="shared" si="23"/>
        <v/>
      </c>
      <c r="E135" s="18" t="s">
        <v>87</v>
      </c>
      <c r="F135" s="307">
        <f>Decsheets!$V$7</f>
        <v>5</v>
      </c>
      <c r="G135" s="9"/>
      <c r="I135" s="128" t="s">
        <v>102</v>
      </c>
      <c r="J135" s="15" t="str">
        <f t="shared" si="38"/>
        <v/>
      </c>
      <c r="K135" s="15" t="str">
        <f t="shared" si="38"/>
        <v/>
      </c>
      <c r="L135" s="15" t="str">
        <f t="shared" si="38"/>
        <v/>
      </c>
      <c r="M135" s="15" t="str">
        <f t="shared" si="38"/>
        <v/>
      </c>
      <c r="N135" s="15" t="str">
        <f t="shared" si="38"/>
        <v/>
      </c>
      <c r="O135" s="15" t="str">
        <f t="shared" si="38"/>
        <v/>
      </c>
      <c r="P135" s="15" t="str">
        <f t="shared" si="38"/>
        <v/>
      </c>
      <c r="Q135" s="15" t="str">
        <f t="shared" si="38"/>
        <v/>
      </c>
      <c r="R135" s="15"/>
      <c r="S135" s="9"/>
      <c r="W135" s="106"/>
      <c r="X135" s="106"/>
      <c r="Y135" s="125"/>
      <c r="Z135" s="106"/>
      <c r="AA135" s="106"/>
      <c r="AB135" s="106"/>
      <c r="AC135" s="125"/>
    </row>
    <row r="136" spans="1:29" x14ac:dyDescent="0.3">
      <c r="A136" s="16"/>
      <c r="B136" s="230" t="s">
        <v>77</v>
      </c>
      <c r="C136" s="17" t="str">
        <f t="shared" si="39"/>
        <v/>
      </c>
      <c r="D136" s="17" t="str">
        <f t="shared" si="23"/>
        <v/>
      </c>
      <c r="E136" s="18" t="s">
        <v>87</v>
      </c>
      <c r="F136" s="307">
        <f>Decsheets!$V$8</f>
        <v>4</v>
      </c>
      <c r="G136" s="9"/>
      <c r="I136" s="128" t="s">
        <v>103</v>
      </c>
      <c r="J136" s="15" t="str">
        <f t="shared" si="38"/>
        <v/>
      </c>
      <c r="K136" s="15" t="str">
        <f t="shared" si="38"/>
        <v/>
      </c>
      <c r="L136" s="15" t="str">
        <f t="shared" si="38"/>
        <v/>
      </c>
      <c r="M136" s="15" t="str">
        <f t="shared" si="38"/>
        <v/>
      </c>
      <c r="N136" s="15" t="str">
        <f t="shared" si="38"/>
        <v/>
      </c>
      <c r="O136" s="15" t="str">
        <f t="shared" si="38"/>
        <v/>
      </c>
      <c r="P136" s="15" t="str">
        <f t="shared" si="38"/>
        <v/>
      </c>
      <c r="Q136" s="15" t="str">
        <f t="shared" si="38"/>
        <v/>
      </c>
      <c r="R136" s="15"/>
      <c r="S136" s="9"/>
      <c r="W136" s="106"/>
      <c r="X136" s="106"/>
      <c r="Y136" s="125"/>
      <c r="Z136" s="106"/>
      <c r="AA136" s="106"/>
      <c r="AB136" s="106"/>
      <c r="AC136" s="125"/>
    </row>
    <row r="137" spans="1:29" x14ac:dyDescent="0.3">
      <c r="A137" s="16"/>
      <c r="B137" s="230" t="s">
        <v>78</v>
      </c>
      <c r="C137" s="17" t="str">
        <f t="shared" si="39"/>
        <v/>
      </c>
      <c r="D137" s="17" t="str">
        <f t="shared" si="23"/>
        <v/>
      </c>
      <c r="E137" s="18" t="s">
        <v>87</v>
      </c>
      <c r="F137" s="307">
        <f>Decsheets!$V$9</f>
        <v>3</v>
      </c>
      <c r="G137" s="9"/>
      <c r="I137" s="128" t="s">
        <v>104</v>
      </c>
      <c r="J137" s="15" t="str">
        <f t="shared" si="38"/>
        <v/>
      </c>
      <c r="K137" s="15" t="str">
        <f t="shared" si="38"/>
        <v/>
      </c>
      <c r="L137" s="15" t="str">
        <f t="shared" si="38"/>
        <v/>
      </c>
      <c r="M137" s="15" t="str">
        <f t="shared" si="38"/>
        <v/>
      </c>
      <c r="N137" s="15" t="str">
        <f t="shared" si="38"/>
        <v/>
      </c>
      <c r="O137" s="15" t="str">
        <f t="shared" si="38"/>
        <v/>
      </c>
      <c r="P137" s="15" t="str">
        <f t="shared" si="38"/>
        <v/>
      </c>
      <c r="Q137" s="15" t="str">
        <f t="shared" si="38"/>
        <v/>
      </c>
      <c r="R137" s="15"/>
      <c r="S137" s="9"/>
      <c r="W137" s="106"/>
      <c r="X137" s="106"/>
      <c r="Y137" s="125"/>
      <c r="Z137" s="106"/>
      <c r="AA137" s="106"/>
      <c r="AB137" s="106"/>
      <c r="AC137" s="125"/>
    </row>
    <row r="138" spans="1:29" x14ac:dyDescent="0.3">
      <c r="A138" s="16"/>
      <c r="B138" s="230" t="s">
        <v>79</v>
      </c>
      <c r="C138" s="17" t="str">
        <f t="shared" si="39"/>
        <v/>
      </c>
      <c r="D138" s="17" t="str">
        <f t="shared" si="23"/>
        <v/>
      </c>
      <c r="E138" s="18" t="s">
        <v>87</v>
      </c>
      <c r="F138" s="307">
        <f>Decsheets!$V$10</f>
        <v>2</v>
      </c>
      <c r="G138" s="9"/>
      <c r="I138" s="19"/>
      <c r="J138" s="15" t="str">
        <f t="shared" si="38"/>
        <v/>
      </c>
      <c r="K138" s="15" t="str">
        <f t="shared" si="38"/>
        <v/>
      </c>
      <c r="L138" s="15" t="str">
        <f t="shared" si="38"/>
        <v/>
      </c>
      <c r="M138" s="15" t="str">
        <f t="shared" si="38"/>
        <v/>
      </c>
      <c r="N138" s="15" t="str">
        <f t="shared" si="38"/>
        <v/>
      </c>
      <c r="O138" s="15" t="str">
        <f t="shared" si="38"/>
        <v/>
      </c>
      <c r="P138" s="15" t="str">
        <f t="shared" si="38"/>
        <v/>
      </c>
      <c r="Q138" s="15" t="str">
        <f t="shared" si="38"/>
        <v/>
      </c>
      <c r="R138" s="15"/>
      <c r="S138" s="9"/>
      <c r="W138" s="106"/>
      <c r="X138" s="106"/>
      <c r="Y138" s="125"/>
      <c r="Z138" s="106"/>
      <c r="AA138" s="106"/>
      <c r="AB138" s="106"/>
      <c r="AC138" s="125"/>
    </row>
    <row r="139" spans="1:29" x14ac:dyDescent="0.3">
      <c r="A139" s="16"/>
      <c r="B139" s="230" t="s">
        <v>80</v>
      </c>
      <c r="C139" s="17" t="str">
        <f t="shared" si="39"/>
        <v/>
      </c>
      <c r="D139" s="17" t="str">
        <f t="shared" si="23"/>
        <v/>
      </c>
      <c r="E139" s="18" t="s">
        <v>87</v>
      </c>
      <c r="F139" s="307">
        <f>Decsheets!$V$11</f>
        <v>1</v>
      </c>
      <c r="G139" s="9"/>
      <c r="I139" s="19"/>
      <c r="J139" s="15" t="str">
        <f t="shared" si="38"/>
        <v/>
      </c>
      <c r="K139" s="15" t="str">
        <f t="shared" si="38"/>
        <v/>
      </c>
      <c r="L139" s="15" t="str">
        <f t="shared" si="38"/>
        <v/>
      </c>
      <c r="M139" s="15" t="str">
        <f t="shared" si="38"/>
        <v/>
      </c>
      <c r="N139" s="15" t="str">
        <f t="shared" si="38"/>
        <v/>
      </c>
      <c r="O139" s="15" t="str">
        <f t="shared" si="38"/>
        <v/>
      </c>
      <c r="P139" s="15" t="str">
        <f t="shared" si="38"/>
        <v/>
      </c>
      <c r="Q139" s="15" t="str">
        <f t="shared" si="38"/>
        <v/>
      </c>
      <c r="R139" s="15">
        <f>SUM(Decsheets!$V$5:$V$12)-(SUM(J133:P139))</f>
        <v>28</v>
      </c>
      <c r="S139" s="9"/>
      <c r="W139" s="106"/>
      <c r="X139" s="106"/>
      <c r="Y139" s="125"/>
      <c r="Z139" s="106"/>
      <c r="AA139" s="106"/>
      <c r="AB139" s="106"/>
      <c r="AC139" s="125"/>
    </row>
    <row r="140" spans="1:29" x14ac:dyDescent="0.3">
      <c r="A140" s="23" t="s">
        <v>99</v>
      </c>
      <c r="B140" s="241"/>
      <c r="C140" s="20" t="s">
        <v>290</v>
      </c>
      <c r="D140" s="19"/>
      <c r="E140" s="8" t="s">
        <v>87</v>
      </c>
      <c r="F140" s="301"/>
      <c r="G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25"/>
      <c r="Z140" s="106"/>
      <c r="AA140" s="106"/>
      <c r="AB140" s="106"/>
      <c r="AC140" s="125"/>
    </row>
    <row r="141" spans="1:29" x14ac:dyDescent="0.3">
      <c r="A141" s="16"/>
      <c r="B141" s="230" t="s">
        <v>127</v>
      </c>
      <c r="C141" s="17" t="str">
        <f t="shared" ref="C141:C147" si="40">IF(A141="","",VLOOKUP($A$140,IF(LEN(A141)=2,U16BB,U16BA),VLOOKUP(LEFT(A141,1),club,6,FALSE),FALSE))</f>
        <v/>
      </c>
      <c r="D141" s="17" t="str">
        <f t="shared" si="23"/>
        <v/>
      </c>
      <c r="E141" s="18" t="s">
        <v>87</v>
      </c>
      <c r="F141" s="307">
        <f>Decsheets!$V$5</f>
        <v>7</v>
      </c>
      <c r="G141" s="9"/>
      <c r="I141" s="253" t="str">
        <f>IFERROR(IF(E141=".","",IF(E141&gt;Records!D16,"LR",IF(E141=Records!D16,"=LR","-"))),"???")</f>
        <v/>
      </c>
      <c r="J141" s="15" t="str">
        <f t="shared" ref="J141:Q147" si="41">IF($A141="","",IF(LEFT($A141,1)=J$12,$F141,""))</f>
        <v/>
      </c>
      <c r="K141" s="15" t="str">
        <f t="shared" si="41"/>
        <v/>
      </c>
      <c r="L141" s="15" t="str">
        <f t="shared" si="41"/>
        <v/>
      </c>
      <c r="M141" s="15" t="str">
        <f t="shared" si="41"/>
        <v/>
      </c>
      <c r="N141" s="15" t="str">
        <f t="shared" si="41"/>
        <v/>
      </c>
      <c r="O141" s="15" t="str">
        <f t="shared" si="41"/>
        <v/>
      </c>
      <c r="P141" s="15" t="str">
        <f t="shared" si="41"/>
        <v/>
      </c>
      <c r="Q141" s="15" t="str">
        <f t="shared" si="41"/>
        <v/>
      </c>
      <c r="R141" s="15"/>
      <c r="S141" s="9"/>
      <c r="W141" s="106"/>
      <c r="X141" s="106"/>
      <c r="Y141" s="125"/>
      <c r="Z141" s="106"/>
      <c r="AA141" s="106"/>
      <c r="AB141" s="106"/>
      <c r="AC141" s="125"/>
    </row>
    <row r="142" spans="1:29" x14ac:dyDescent="0.3">
      <c r="A142" s="16"/>
      <c r="B142" s="230" t="s">
        <v>128</v>
      </c>
      <c r="C142" s="17" t="str">
        <f t="shared" si="40"/>
        <v/>
      </c>
      <c r="D142" s="17" t="str">
        <f t="shared" si="23"/>
        <v/>
      </c>
      <c r="E142" s="18" t="s">
        <v>87</v>
      </c>
      <c r="F142" s="307">
        <f>Decsheets!$V$6</f>
        <v>6</v>
      </c>
      <c r="G142" s="9"/>
      <c r="I142" s="128" t="s">
        <v>101</v>
      </c>
      <c r="J142" s="15" t="str">
        <f t="shared" si="41"/>
        <v/>
      </c>
      <c r="K142" s="15" t="str">
        <f t="shared" si="41"/>
        <v/>
      </c>
      <c r="L142" s="15" t="str">
        <f t="shared" si="41"/>
        <v/>
      </c>
      <c r="M142" s="15" t="str">
        <f t="shared" si="41"/>
        <v/>
      </c>
      <c r="N142" s="15" t="str">
        <f t="shared" si="41"/>
        <v/>
      </c>
      <c r="O142" s="15" t="str">
        <f t="shared" si="41"/>
        <v/>
      </c>
      <c r="P142" s="15" t="str">
        <f t="shared" si="41"/>
        <v/>
      </c>
      <c r="Q142" s="15" t="str">
        <f t="shared" si="41"/>
        <v/>
      </c>
      <c r="R142" s="15"/>
      <c r="S142" s="9"/>
      <c r="W142" s="106"/>
      <c r="X142" s="106"/>
      <c r="Y142" s="125"/>
      <c r="Z142" s="106"/>
      <c r="AA142" s="106"/>
      <c r="AB142" s="106"/>
      <c r="AC142" s="125"/>
    </row>
    <row r="143" spans="1:29" x14ac:dyDescent="0.3">
      <c r="A143" s="16"/>
      <c r="B143" s="230" t="s">
        <v>129</v>
      </c>
      <c r="C143" s="17" t="str">
        <f t="shared" si="40"/>
        <v/>
      </c>
      <c r="D143" s="17" t="str">
        <f t="shared" si="23"/>
        <v/>
      </c>
      <c r="E143" s="18" t="s">
        <v>87</v>
      </c>
      <c r="F143" s="307">
        <f>Decsheets!$V$7</f>
        <v>5</v>
      </c>
      <c r="G143" s="9"/>
      <c r="I143" s="128" t="s">
        <v>102</v>
      </c>
      <c r="J143" s="15" t="str">
        <f t="shared" si="41"/>
        <v/>
      </c>
      <c r="K143" s="15" t="str">
        <f t="shared" si="41"/>
        <v/>
      </c>
      <c r="L143" s="15" t="str">
        <f t="shared" si="41"/>
        <v/>
      </c>
      <c r="M143" s="15" t="str">
        <f t="shared" si="41"/>
        <v/>
      </c>
      <c r="N143" s="15" t="str">
        <f t="shared" si="41"/>
        <v/>
      </c>
      <c r="O143" s="15" t="str">
        <f t="shared" si="41"/>
        <v/>
      </c>
      <c r="P143" s="15" t="str">
        <f t="shared" si="41"/>
        <v/>
      </c>
      <c r="Q143" s="15" t="str">
        <f t="shared" si="41"/>
        <v/>
      </c>
      <c r="R143" s="15"/>
      <c r="S143" s="9"/>
      <c r="W143" s="106"/>
      <c r="X143" s="106"/>
      <c r="Y143" s="125"/>
      <c r="Z143" s="106"/>
      <c r="AA143" s="106"/>
      <c r="AB143" s="106"/>
      <c r="AC143" s="125"/>
    </row>
    <row r="144" spans="1:29" x14ac:dyDescent="0.3">
      <c r="A144" s="16"/>
      <c r="B144" s="230" t="s">
        <v>77</v>
      </c>
      <c r="C144" s="17" t="str">
        <f t="shared" si="40"/>
        <v/>
      </c>
      <c r="D144" s="17" t="str">
        <f t="shared" si="23"/>
        <v/>
      </c>
      <c r="E144" s="18" t="s">
        <v>87</v>
      </c>
      <c r="F144" s="307">
        <f>Decsheets!$V$8</f>
        <v>4</v>
      </c>
      <c r="G144" s="9"/>
      <c r="I144" s="128" t="s">
        <v>103</v>
      </c>
      <c r="J144" s="15" t="str">
        <f t="shared" si="41"/>
        <v/>
      </c>
      <c r="K144" s="15" t="str">
        <f t="shared" si="41"/>
        <v/>
      </c>
      <c r="L144" s="15" t="str">
        <f t="shared" si="41"/>
        <v/>
      </c>
      <c r="M144" s="15" t="str">
        <f t="shared" si="41"/>
        <v/>
      </c>
      <c r="N144" s="15" t="str">
        <f t="shared" si="41"/>
        <v/>
      </c>
      <c r="O144" s="15" t="str">
        <f t="shared" si="41"/>
        <v/>
      </c>
      <c r="P144" s="15" t="str">
        <f t="shared" si="41"/>
        <v/>
      </c>
      <c r="Q144" s="15" t="str">
        <f t="shared" si="41"/>
        <v/>
      </c>
      <c r="R144" s="15"/>
      <c r="S144" s="9"/>
      <c r="W144" s="106"/>
      <c r="X144" s="106"/>
      <c r="Y144" s="125"/>
      <c r="Z144" s="106"/>
      <c r="AA144" s="106"/>
      <c r="AB144" s="106"/>
      <c r="AC144" s="125"/>
    </row>
    <row r="145" spans="1:19" x14ac:dyDescent="0.3">
      <c r="A145" s="16"/>
      <c r="B145" s="230" t="s">
        <v>78</v>
      </c>
      <c r="C145" s="17" t="str">
        <f t="shared" si="40"/>
        <v/>
      </c>
      <c r="D145" s="17" t="str">
        <f t="shared" si="23"/>
        <v/>
      </c>
      <c r="E145" s="18" t="s">
        <v>87</v>
      </c>
      <c r="F145" s="307">
        <f>Decsheets!$V$9</f>
        <v>3</v>
      </c>
      <c r="G145" s="9"/>
      <c r="I145" s="128" t="s">
        <v>104</v>
      </c>
      <c r="J145" s="15" t="str">
        <f t="shared" si="41"/>
        <v/>
      </c>
      <c r="K145" s="15" t="str">
        <f t="shared" si="41"/>
        <v/>
      </c>
      <c r="L145" s="15" t="str">
        <f t="shared" si="41"/>
        <v/>
      </c>
      <c r="M145" s="15" t="str">
        <f t="shared" si="41"/>
        <v/>
      </c>
      <c r="N145" s="15" t="str">
        <f t="shared" si="41"/>
        <v/>
      </c>
      <c r="O145" s="15" t="str">
        <f t="shared" si="41"/>
        <v/>
      </c>
      <c r="P145" s="15" t="str">
        <f t="shared" si="41"/>
        <v/>
      </c>
      <c r="Q145" s="15" t="str">
        <f t="shared" si="41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40"/>
        <v/>
      </c>
      <c r="D146" s="17" t="str">
        <f t="shared" si="23"/>
        <v/>
      </c>
      <c r="E146" s="18" t="s">
        <v>87</v>
      </c>
      <c r="F146" s="307">
        <f>Decsheets!$V$10</f>
        <v>2</v>
      </c>
      <c r="G146" s="9"/>
      <c r="I146" s="19"/>
      <c r="J146" s="15" t="str">
        <f t="shared" si="41"/>
        <v/>
      </c>
      <c r="K146" s="15" t="str">
        <f t="shared" si="41"/>
        <v/>
      </c>
      <c r="L146" s="15" t="str">
        <f t="shared" si="41"/>
        <v/>
      </c>
      <c r="M146" s="15" t="str">
        <f t="shared" si="41"/>
        <v/>
      </c>
      <c r="N146" s="15" t="str">
        <f t="shared" si="41"/>
        <v/>
      </c>
      <c r="O146" s="15" t="str">
        <f t="shared" si="41"/>
        <v/>
      </c>
      <c r="P146" s="15" t="str">
        <f t="shared" si="41"/>
        <v/>
      </c>
      <c r="Q146" s="15" t="str">
        <f t="shared" si="41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40"/>
        <v/>
      </c>
      <c r="D147" s="17" t="str">
        <f t="shared" si="23"/>
        <v/>
      </c>
      <c r="E147" s="18" t="s">
        <v>87</v>
      </c>
      <c r="F147" s="307">
        <f>Decsheets!$V$11</f>
        <v>1</v>
      </c>
      <c r="G147" s="9"/>
      <c r="I147" s="19"/>
      <c r="J147" s="15" t="str">
        <f t="shared" si="41"/>
        <v/>
      </c>
      <c r="K147" s="15" t="str">
        <f t="shared" si="41"/>
        <v/>
      </c>
      <c r="L147" s="15" t="str">
        <f t="shared" si="41"/>
        <v/>
      </c>
      <c r="M147" s="15" t="str">
        <f t="shared" si="41"/>
        <v/>
      </c>
      <c r="N147" s="15" t="str">
        <f t="shared" si="41"/>
        <v/>
      </c>
      <c r="O147" s="15" t="str">
        <f t="shared" si="41"/>
        <v/>
      </c>
      <c r="P147" s="15" t="str">
        <f t="shared" si="41"/>
        <v/>
      </c>
      <c r="Q147" s="15" t="str">
        <f t="shared" si="41"/>
        <v/>
      </c>
      <c r="R147" s="15">
        <f>SUM(Decsheets!$V$5:$V$12)-(SUM(J141:P147))</f>
        <v>28</v>
      </c>
      <c r="S147" s="9"/>
    </row>
    <row r="148" spans="1:19" x14ac:dyDescent="0.3">
      <c r="A148" s="23" t="s">
        <v>106</v>
      </c>
      <c r="B148" s="241"/>
      <c r="C148" s="20" t="s">
        <v>291</v>
      </c>
      <c r="D148" s="19"/>
      <c r="E148" s="8" t="s">
        <v>87</v>
      </c>
      <c r="F148" s="301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19" x14ac:dyDescent="0.3">
      <c r="A149" s="16"/>
      <c r="B149" s="230" t="s">
        <v>127</v>
      </c>
      <c r="C149" s="17" t="str">
        <f>IFERROR(IF(A149="","",VLOOKUP($A$148,IF(LEN(A149)=2,U16BB,U16BA),VLOOKUP(LEFT(A149,1),club,6,FALSE),FALSE)),"No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I149" s="253" t="str">
        <f>IFERROR(IF(E149=".","",IF(E149&gt;Records!D17,"LR",IF(E149=Records!D17,"=LR","-"))),"???")</f>
        <v/>
      </c>
      <c r="J149" s="15" t="str">
        <f t="shared" ref="J149:Q155" si="42">IF($A149="","",IF(LEFT($A149,1)=J$12,$F149,""))</f>
        <v/>
      </c>
      <c r="K149" s="15" t="str">
        <f t="shared" si="42"/>
        <v/>
      </c>
      <c r="L149" s="15" t="str">
        <f t="shared" si="42"/>
        <v/>
      </c>
      <c r="M149" s="15" t="str">
        <f t="shared" si="42"/>
        <v/>
      </c>
      <c r="N149" s="15" t="str">
        <f t="shared" si="42"/>
        <v/>
      </c>
      <c r="O149" s="15" t="str">
        <f t="shared" si="42"/>
        <v/>
      </c>
      <c r="P149" s="15" t="str">
        <f t="shared" si="42"/>
        <v/>
      </c>
      <c r="Q149" s="15" t="str">
        <f t="shared" si="42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3">IF(A150="","",VLOOKUP($A$148,IF(LEN(A150)=2,U16BB,U16BA),VLOOKUP(LEFT(A150,1),club,6,FALSE),FALSE))</f>
        <v/>
      </c>
      <c r="D150" s="17" t="str">
        <f t="shared" si="23"/>
        <v/>
      </c>
      <c r="E150" s="18" t="s">
        <v>87</v>
      </c>
      <c r="F150" s="306">
        <f>Decsheets!$V$6</f>
        <v>6</v>
      </c>
      <c r="I150" s="19"/>
      <c r="J150" s="15" t="str">
        <f t="shared" si="42"/>
        <v/>
      </c>
      <c r="K150" s="15" t="str">
        <f t="shared" si="42"/>
        <v/>
      </c>
      <c r="L150" s="15" t="str">
        <f t="shared" si="42"/>
        <v/>
      </c>
      <c r="M150" s="15" t="str">
        <f t="shared" si="42"/>
        <v/>
      </c>
      <c r="N150" s="15" t="str">
        <f t="shared" si="42"/>
        <v/>
      </c>
      <c r="O150" s="15" t="str">
        <f t="shared" si="42"/>
        <v/>
      </c>
      <c r="P150" s="15" t="str">
        <f t="shared" si="42"/>
        <v/>
      </c>
      <c r="Q150" s="15" t="str">
        <f t="shared" si="42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3"/>
        <v/>
      </c>
      <c r="D151" s="17" t="str">
        <f t="shared" si="23"/>
        <v/>
      </c>
      <c r="E151" s="18" t="s">
        <v>87</v>
      </c>
      <c r="F151" s="306">
        <f>Decsheets!$V$7</f>
        <v>5</v>
      </c>
      <c r="I151" s="19"/>
      <c r="J151" s="15" t="str">
        <f t="shared" si="42"/>
        <v/>
      </c>
      <c r="K151" s="15" t="str">
        <f t="shared" si="42"/>
        <v/>
      </c>
      <c r="L151" s="15" t="str">
        <f t="shared" si="42"/>
        <v/>
      </c>
      <c r="M151" s="15" t="str">
        <f t="shared" si="42"/>
        <v/>
      </c>
      <c r="N151" s="15" t="str">
        <f t="shared" si="42"/>
        <v/>
      </c>
      <c r="O151" s="15" t="str">
        <f t="shared" si="42"/>
        <v/>
      </c>
      <c r="P151" s="15" t="str">
        <f t="shared" si="42"/>
        <v/>
      </c>
      <c r="Q151" s="15" t="str">
        <f t="shared" si="42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3"/>
        <v/>
      </c>
      <c r="D152" s="17" t="str">
        <f t="shared" si="23"/>
        <v/>
      </c>
      <c r="E152" s="18" t="s">
        <v>87</v>
      </c>
      <c r="F152" s="306">
        <f>Decsheets!$V$8</f>
        <v>4</v>
      </c>
      <c r="I152" s="19"/>
      <c r="J152" s="15" t="str">
        <f t="shared" si="42"/>
        <v/>
      </c>
      <c r="K152" s="15" t="str">
        <f t="shared" si="42"/>
        <v/>
      </c>
      <c r="L152" s="15" t="str">
        <f t="shared" si="42"/>
        <v/>
      </c>
      <c r="M152" s="15" t="str">
        <f t="shared" si="42"/>
        <v/>
      </c>
      <c r="N152" s="15" t="str">
        <f t="shared" si="42"/>
        <v/>
      </c>
      <c r="O152" s="15" t="str">
        <f t="shared" si="42"/>
        <v/>
      </c>
      <c r="P152" s="15" t="str">
        <f t="shared" si="42"/>
        <v/>
      </c>
      <c r="Q152" s="15" t="str">
        <f t="shared" si="42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3"/>
        <v/>
      </c>
      <c r="D153" s="17" t="str">
        <f t="shared" si="23"/>
        <v/>
      </c>
      <c r="E153" s="18" t="s">
        <v>87</v>
      </c>
      <c r="F153" s="306">
        <f>Decsheets!$V$9</f>
        <v>3</v>
      </c>
      <c r="I153" s="19"/>
      <c r="J153" s="15" t="str">
        <f t="shared" si="42"/>
        <v/>
      </c>
      <c r="K153" s="15" t="str">
        <f t="shared" si="42"/>
        <v/>
      </c>
      <c r="L153" s="15" t="str">
        <f t="shared" si="42"/>
        <v/>
      </c>
      <c r="M153" s="15" t="str">
        <f t="shared" si="42"/>
        <v/>
      </c>
      <c r="N153" s="15" t="str">
        <f t="shared" si="42"/>
        <v/>
      </c>
      <c r="O153" s="15" t="str">
        <f t="shared" si="42"/>
        <v/>
      </c>
      <c r="P153" s="15" t="str">
        <f t="shared" si="42"/>
        <v/>
      </c>
      <c r="Q153" s="15" t="str">
        <f t="shared" si="42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3"/>
        <v/>
      </c>
      <c r="D154" s="17" t="str">
        <f t="shared" si="23"/>
        <v/>
      </c>
      <c r="E154" s="18" t="s">
        <v>87</v>
      </c>
      <c r="F154" s="306">
        <f>Decsheets!$V$10</f>
        <v>2</v>
      </c>
      <c r="I154" s="19"/>
      <c r="J154" s="15" t="str">
        <f t="shared" si="42"/>
        <v/>
      </c>
      <c r="K154" s="15" t="str">
        <f t="shared" si="42"/>
        <v/>
      </c>
      <c r="L154" s="15" t="str">
        <f t="shared" si="42"/>
        <v/>
      </c>
      <c r="M154" s="15" t="str">
        <f t="shared" si="42"/>
        <v/>
      </c>
      <c r="N154" s="15" t="str">
        <f t="shared" si="42"/>
        <v/>
      </c>
      <c r="O154" s="15" t="str">
        <f t="shared" si="42"/>
        <v/>
      </c>
      <c r="P154" s="15" t="str">
        <f t="shared" si="42"/>
        <v/>
      </c>
      <c r="Q154" s="15" t="str">
        <f t="shared" si="42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3"/>
        <v/>
      </c>
      <c r="D155" s="17" t="str">
        <f t="shared" si="23"/>
        <v/>
      </c>
      <c r="E155" s="18" t="s">
        <v>87</v>
      </c>
      <c r="F155" s="306">
        <f>Decsheets!$V$11</f>
        <v>1</v>
      </c>
      <c r="I155" s="19"/>
      <c r="J155" s="15" t="str">
        <f t="shared" si="42"/>
        <v/>
      </c>
      <c r="K155" s="15" t="str">
        <f t="shared" si="42"/>
        <v/>
      </c>
      <c r="L155" s="15" t="str">
        <f t="shared" si="42"/>
        <v/>
      </c>
      <c r="M155" s="15" t="str">
        <f t="shared" si="42"/>
        <v/>
      </c>
      <c r="N155" s="15" t="str">
        <f t="shared" si="42"/>
        <v/>
      </c>
      <c r="O155" s="15" t="str">
        <f t="shared" si="42"/>
        <v/>
      </c>
      <c r="P155" s="15" t="str">
        <f t="shared" si="42"/>
        <v/>
      </c>
      <c r="Q155" s="15" t="str">
        <f t="shared" si="42"/>
        <v/>
      </c>
      <c r="R155" s="15">
        <f>SUM(Decsheets!$V$5:$V$12)-(SUM(J149:P155))</f>
        <v>28</v>
      </c>
      <c r="S155" s="9"/>
    </row>
    <row r="156" spans="1:19" x14ac:dyDescent="0.3">
      <c r="A156" s="23" t="s">
        <v>106</v>
      </c>
      <c r="B156" s="241"/>
      <c r="C156" s="20" t="s">
        <v>292</v>
      </c>
      <c r="D156" s="19"/>
      <c r="E156" s="8" t="s">
        <v>87</v>
      </c>
      <c r="F156" s="301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19" x14ac:dyDescent="0.3">
      <c r="A157" s="16"/>
      <c r="B157" s="230" t="s">
        <v>127</v>
      </c>
      <c r="C157" s="17" t="str">
        <f t="shared" ref="C157:C163" si="44">IF(A157="","",VLOOKUP($A$156,IF(LEN(A157)=2,U16BB,U16BA),VLOOKUP(LEFT(A157,1),club,6,FALSE),FALSE))</f>
        <v/>
      </c>
      <c r="D157" s="17" t="str">
        <f t="shared" si="23"/>
        <v/>
      </c>
      <c r="E157" s="18" t="s">
        <v>87</v>
      </c>
      <c r="F157" s="306">
        <f>Decsheets!$V$5</f>
        <v>7</v>
      </c>
      <c r="I157" s="253" t="str">
        <f>IFERROR(IF(E157=".","",IF(E157&gt;Records!D17,"LR",IF(E157=Records!D17,"=LR","-"))),"???")</f>
        <v/>
      </c>
      <c r="J157" s="15" t="str">
        <f t="shared" ref="J157:Q171" si="45">IF($A157="","",IF(LEFT($A157,1)=J$12,$F157,""))</f>
        <v/>
      </c>
      <c r="K157" s="15" t="str">
        <f t="shared" si="45"/>
        <v/>
      </c>
      <c r="L157" s="15" t="str">
        <f t="shared" si="45"/>
        <v/>
      </c>
      <c r="M157" s="15" t="str">
        <f t="shared" si="45"/>
        <v/>
      </c>
      <c r="N157" s="15" t="str">
        <f t="shared" si="45"/>
        <v/>
      </c>
      <c r="O157" s="15" t="str">
        <f t="shared" si="45"/>
        <v/>
      </c>
      <c r="P157" s="15" t="str">
        <f t="shared" si="45"/>
        <v/>
      </c>
      <c r="Q157" s="15" t="str">
        <f t="shared" si="45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4"/>
        <v/>
      </c>
      <c r="D158" s="17" t="str">
        <f t="shared" si="23"/>
        <v/>
      </c>
      <c r="E158" s="18" t="s">
        <v>87</v>
      </c>
      <c r="F158" s="306">
        <f>Decsheets!$V$6</f>
        <v>6</v>
      </c>
      <c r="I158" s="19"/>
      <c r="J158" s="15" t="str">
        <f t="shared" si="45"/>
        <v/>
      </c>
      <c r="K158" s="15" t="str">
        <f t="shared" si="45"/>
        <v/>
      </c>
      <c r="L158" s="15" t="str">
        <f t="shared" si="45"/>
        <v/>
      </c>
      <c r="M158" s="15" t="str">
        <f t="shared" si="45"/>
        <v/>
      </c>
      <c r="N158" s="15" t="str">
        <f t="shared" si="45"/>
        <v/>
      </c>
      <c r="O158" s="15" t="str">
        <f t="shared" si="45"/>
        <v/>
      </c>
      <c r="P158" s="15" t="str">
        <f t="shared" si="45"/>
        <v/>
      </c>
      <c r="Q158" s="15" t="str">
        <f t="shared" si="45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4"/>
        <v/>
      </c>
      <c r="D159" s="17" t="str">
        <f t="shared" si="23"/>
        <v/>
      </c>
      <c r="E159" s="18" t="s">
        <v>87</v>
      </c>
      <c r="F159" s="306">
        <f>Decsheets!$V$7</f>
        <v>5</v>
      </c>
      <c r="I159" s="19"/>
      <c r="J159" s="15" t="str">
        <f t="shared" si="45"/>
        <v/>
      </c>
      <c r="K159" s="15" t="str">
        <f t="shared" si="45"/>
        <v/>
      </c>
      <c r="L159" s="15" t="str">
        <f t="shared" si="45"/>
        <v/>
      </c>
      <c r="M159" s="15" t="str">
        <f t="shared" si="45"/>
        <v/>
      </c>
      <c r="N159" s="15" t="str">
        <f t="shared" si="45"/>
        <v/>
      </c>
      <c r="O159" s="15" t="str">
        <f t="shared" si="45"/>
        <v/>
      </c>
      <c r="P159" s="15" t="str">
        <f t="shared" si="45"/>
        <v/>
      </c>
      <c r="Q159" s="15" t="str">
        <f t="shared" si="45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4"/>
        <v/>
      </c>
      <c r="D160" s="17" t="str">
        <f t="shared" si="23"/>
        <v/>
      </c>
      <c r="E160" s="18" t="s">
        <v>87</v>
      </c>
      <c r="F160" s="306">
        <f>Decsheets!$V$8</f>
        <v>4</v>
      </c>
      <c r="I160" s="19"/>
      <c r="J160" s="15" t="str">
        <f t="shared" si="45"/>
        <v/>
      </c>
      <c r="K160" s="15" t="str">
        <f t="shared" si="45"/>
        <v/>
      </c>
      <c r="L160" s="15" t="str">
        <f t="shared" si="45"/>
        <v/>
      </c>
      <c r="M160" s="15" t="str">
        <f t="shared" si="45"/>
        <v/>
      </c>
      <c r="N160" s="15" t="str">
        <f t="shared" si="45"/>
        <v/>
      </c>
      <c r="O160" s="15" t="str">
        <f t="shared" si="45"/>
        <v/>
      </c>
      <c r="P160" s="15" t="str">
        <f t="shared" si="45"/>
        <v/>
      </c>
      <c r="Q160" s="15" t="str">
        <f t="shared" si="45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4"/>
        <v/>
      </c>
      <c r="D161" s="17" t="str">
        <f t="shared" si="23"/>
        <v/>
      </c>
      <c r="E161" s="18" t="s">
        <v>87</v>
      </c>
      <c r="F161" s="306">
        <f>Decsheets!$V$9</f>
        <v>3</v>
      </c>
      <c r="I161" s="19"/>
      <c r="J161" s="15" t="str">
        <f t="shared" si="45"/>
        <v/>
      </c>
      <c r="K161" s="15" t="str">
        <f t="shared" si="45"/>
        <v/>
      </c>
      <c r="L161" s="15" t="str">
        <f t="shared" si="45"/>
        <v/>
      </c>
      <c r="M161" s="15" t="str">
        <f t="shared" si="45"/>
        <v/>
      </c>
      <c r="N161" s="15" t="str">
        <f t="shared" si="45"/>
        <v/>
      </c>
      <c r="O161" s="15" t="str">
        <f t="shared" si="45"/>
        <v/>
      </c>
      <c r="P161" s="15" t="str">
        <f t="shared" si="45"/>
        <v/>
      </c>
      <c r="Q161" s="15" t="str">
        <f t="shared" si="45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4"/>
        <v/>
      </c>
      <c r="D162" s="17" t="str">
        <f t="shared" si="23"/>
        <v/>
      </c>
      <c r="E162" s="18" t="s">
        <v>87</v>
      </c>
      <c r="F162" s="306">
        <f>Decsheets!$V$10</f>
        <v>2</v>
      </c>
      <c r="I162" s="19"/>
      <c r="J162" s="15" t="str">
        <f t="shared" si="45"/>
        <v/>
      </c>
      <c r="K162" s="15" t="str">
        <f t="shared" si="45"/>
        <v/>
      </c>
      <c r="L162" s="15" t="str">
        <f t="shared" si="45"/>
        <v/>
      </c>
      <c r="M162" s="15" t="str">
        <f t="shared" si="45"/>
        <v/>
      </c>
      <c r="N162" s="15" t="str">
        <f t="shared" si="45"/>
        <v/>
      </c>
      <c r="O162" s="15" t="str">
        <f t="shared" si="45"/>
        <v/>
      </c>
      <c r="P162" s="15" t="str">
        <f t="shared" si="45"/>
        <v/>
      </c>
      <c r="Q162" s="15" t="str">
        <f t="shared" si="45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4"/>
        <v/>
      </c>
      <c r="D163" s="17" t="str">
        <f t="shared" si="23"/>
        <v/>
      </c>
      <c r="E163" s="18" t="s">
        <v>87</v>
      </c>
      <c r="F163" s="306">
        <f>Decsheets!$V$11</f>
        <v>1</v>
      </c>
      <c r="I163" s="19"/>
      <c r="J163" s="15" t="str">
        <f t="shared" si="45"/>
        <v/>
      </c>
      <c r="K163" s="15" t="str">
        <f t="shared" si="45"/>
        <v/>
      </c>
      <c r="L163" s="15" t="str">
        <f t="shared" si="45"/>
        <v/>
      </c>
      <c r="M163" s="15" t="str">
        <f t="shared" si="45"/>
        <v/>
      </c>
      <c r="N163" s="15" t="str">
        <f t="shared" si="45"/>
        <v/>
      </c>
      <c r="O163" s="15" t="str">
        <f t="shared" si="45"/>
        <v/>
      </c>
      <c r="P163" s="15" t="str">
        <f t="shared" si="45"/>
        <v/>
      </c>
      <c r="Q163" s="15" t="str">
        <f t="shared" si="45"/>
        <v/>
      </c>
      <c r="R163" s="15">
        <f>SUM(Decsheets!$V$5:$V$12)-(SUM(J157:P163))</f>
        <v>28</v>
      </c>
      <c r="S163" s="9"/>
    </row>
    <row r="164" spans="1:19" x14ac:dyDescent="0.3">
      <c r="A164" s="248" t="s">
        <v>135</v>
      </c>
      <c r="B164" s="241"/>
      <c r="C164" s="20" t="s">
        <v>349</v>
      </c>
      <c r="D164" s="19"/>
      <c r="E164" s="249" t="s">
        <v>87</v>
      </c>
      <c r="F164" s="301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22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IFERROR(IF(A165="","",VLOOKUP($A$164,IF(LEN(A165)=2,U16BB,U16BA),VLOOKUP(LEFT(A165,1),club,6,FALSE),FALSE)),"No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I165" s="253" t="str">
        <f>IFERROR(IF(E165=".","",IF(E165&gt;Records!D19,"LR",IF(E165=Records!D19,"=LR","-"))),"???")</f>
        <v/>
      </c>
      <c r="J165" s="15" t="str">
        <f t="shared" si="45"/>
        <v/>
      </c>
      <c r="K165" s="15" t="str">
        <f t="shared" si="45"/>
        <v/>
      </c>
      <c r="L165" s="15" t="str">
        <f t="shared" si="45"/>
        <v/>
      </c>
      <c r="M165" s="15" t="str">
        <f t="shared" si="45"/>
        <v/>
      </c>
      <c r="N165" s="15" t="str">
        <f t="shared" si="45"/>
        <v/>
      </c>
      <c r="O165" s="15" t="str">
        <f t="shared" si="45"/>
        <v/>
      </c>
      <c r="P165" s="15" t="str">
        <f t="shared" si="45"/>
        <v/>
      </c>
      <c r="Q165" s="15" t="str">
        <f t="shared" si="45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46">IF(A166="","",VLOOKUP($A$164,IF(LEN(A166)=2,U16BB,U16BA),VLOOKUP(LEFT(A166,1),club,6,FALSE),FALSE))</f>
        <v/>
      </c>
      <c r="D166" s="17" t="str">
        <f t="shared" ref="D166:D171" si="47">IF(A166="","",VLOOKUP(LEFT(A166,1),club,2,FALSE))</f>
        <v/>
      </c>
      <c r="E166" s="18" t="s">
        <v>87</v>
      </c>
      <c r="F166" s="306">
        <f>Decsheets!$V$6</f>
        <v>6</v>
      </c>
      <c r="I166" s="19"/>
      <c r="J166" s="15" t="str">
        <f t="shared" si="45"/>
        <v/>
      </c>
      <c r="K166" s="15" t="str">
        <f t="shared" si="45"/>
        <v/>
      </c>
      <c r="L166" s="15" t="str">
        <f t="shared" si="45"/>
        <v/>
      </c>
      <c r="M166" s="15" t="str">
        <f t="shared" si="45"/>
        <v/>
      </c>
      <c r="N166" s="15" t="str">
        <f t="shared" si="45"/>
        <v/>
      </c>
      <c r="O166" s="15" t="str">
        <f t="shared" si="45"/>
        <v/>
      </c>
      <c r="P166" s="15" t="str">
        <f t="shared" si="45"/>
        <v/>
      </c>
      <c r="Q166" s="15" t="str">
        <f t="shared" si="45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46"/>
        <v/>
      </c>
      <c r="D167" s="17" t="str">
        <f t="shared" si="47"/>
        <v/>
      </c>
      <c r="E167" s="18" t="s">
        <v>87</v>
      </c>
      <c r="F167" s="306">
        <f>Decsheets!$V$7</f>
        <v>5</v>
      </c>
      <c r="I167" s="19"/>
      <c r="J167" s="15" t="str">
        <f t="shared" si="45"/>
        <v/>
      </c>
      <c r="K167" s="15" t="str">
        <f t="shared" si="45"/>
        <v/>
      </c>
      <c r="L167" s="15" t="str">
        <f t="shared" si="45"/>
        <v/>
      </c>
      <c r="M167" s="15" t="str">
        <f t="shared" si="45"/>
        <v/>
      </c>
      <c r="N167" s="15" t="str">
        <f t="shared" si="45"/>
        <v/>
      </c>
      <c r="O167" s="15" t="str">
        <f t="shared" si="45"/>
        <v/>
      </c>
      <c r="P167" s="15" t="str">
        <f t="shared" si="45"/>
        <v/>
      </c>
      <c r="Q167" s="15" t="str">
        <f t="shared" si="45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46"/>
        <v/>
      </c>
      <c r="D168" s="17" t="str">
        <f t="shared" si="47"/>
        <v/>
      </c>
      <c r="E168" s="18" t="s">
        <v>87</v>
      </c>
      <c r="F168" s="306">
        <f>Decsheets!$V$8</f>
        <v>4</v>
      </c>
      <c r="I168" s="19"/>
      <c r="J168" s="15" t="str">
        <f t="shared" si="45"/>
        <v/>
      </c>
      <c r="K168" s="15" t="str">
        <f t="shared" si="45"/>
        <v/>
      </c>
      <c r="L168" s="15" t="str">
        <f t="shared" si="45"/>
        <v/>
      </c>
      <c r="M168" s="15" t="str">
        <f t="shared" si="45"/>
        <v/>
      </c>
      <c r="N168" s="15" t="str">
        <f t="shared" si="45"/>
        <v/>
      </c>
      <c r="O168" s="15" t="str">
        <f t="shared" si="45"/>
        <v/>
      </c>
      <c r="P168" s="15" t="str">
        <f t="shared" si="45"/>
        <v/>
      </c>
      <c r="Q168" s="15" t="str">
        <f t="shared" si="45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46"/>
        <v/>
      </c>
      <c r="D169" s="17" t="str">
        <f t="shared" si="47"/>
        <v/>
      </c>
      <c r="E169" s="18" t="s">
        <v>87</v>
      </c>
      <c r="F169" s="306">
        <f>Decsheets!$V$9</f>
        <v>3</v>
      </c>
      <c r="I169" s="19"/>
      <c r="J169" s="15" t="str">
        <f t="shared" si="45"/>
        <v/>
      </c>
      <c r="K169" s="15" t="str">
        <f t="shared" si="45"/>
        <v/>
      </c>
      <c r="L169" s="15" t="str">
        <f t="shared" si="45"/>
        <v/>
      </c>
      <c r="M169" s="15" t="str">
        <f t="shared" si="45"/>
        <v/>
      </c>
      <c r="N169" s="15" t="str">
        <f t="shared" si="45"/>
        <v/>
      </c>
      <c r="O169" s="15" t="str">
        <f t="shared" si="45"/>
        <v/>
      </c>
      <c r="P169" s="15" t="str">
        <f t="shared" si="45"/>
        <v/>
      </c>
      <c r="Q169" s="15" t="str">
        <f t="shared" si="45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46"/>
        <v/>
      </c>
      <c r="D170" s="17" t="str">
        <f t="shared" si="47"/>
        <v/>
      </c>
      <c r="E170" s="18" t="s">
        <v>87</v>
      </c>
      <c r="F170" s="306">
        <f>Decsheets!$V$10</f>
        <v>2</v>
      </c>
      <c r="I170" s="19"/>
      <c r="J170" s="15" t="str">
        <f t="shared" si="45"/>
        <v/>
      </c>
      <c r="K170" s="15" t="str">
        <f t="shared" si="45"/>
        <v/>
      </c>
      <c r="L170" s="15" t="str">
        <f t="shared" si="45"/>
        <v/>
      </c>
      <c r="M170" s="15" t="str">
        <f t="shared" si="45"/>
        <v/>
      </c>
      <c r="N170" s="15" t="str">
        <f t="shared" si="45"/>
        <v/>
      </c>
      <c r="O170" s="15" t="str">
        <f t="shared" si="45"/>
        <v/>
      </c>
      <c r="P170" s="15" t="str">
        <f t="shared" si="45"/>
        <v/>
      </c>
      <c r="Q170" s="15" t="str">
        <f t="shared" si="45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46"/>
        <v/>
      </c>
      <c r="D171" s="17" t="str">
        <f t="shared" si="47"/>
        <v/>
      </c>
      <c r="E171" s="18" t="s">
        <v>87</v>
      </c>
      <c r="F171" s="306">
        <f>Decsheets!$V$11</f>
        <v>1</v>
      </c>
      <c r="I171" s="19"/>
      <c r="J171" s="15" t="str">
        <f t="shared" si="45"/>
        <v/>
      </c>
      <c r="K171" s="15" t="str">
        <f t="shared" si="45"/>
        <v/>
      </c>
      <c r="L171" s="15" t="str">
        <f t="shared" si="45"/>
        <v/>
      </c>
      <c r="M171" s="15" t="str">
        <f t="shared" si="45"/>
        <v/>
      </c>
      <c r="N171" s="15" t="str">
        <f t="shared" si="45"/>
        <v/>
      </c>
      <c r="O171" s="15" t="str">
        <f t="shared" si="45"/>
        <v/>
      </c>
      <c r="P171" s="15" t="str">
        <f t="shared" si="45"/>
        <v/>
      </c>
      <c r="Q171" s="15" t="str">
        <f t="shared" si="45"/>
        <v/>
      </c>
      <c r="R171" s="15">
        <f>SUM(Decsheets!$V$5:$V$12)-(SUM(J165:P171))</f>
        <v>28</v>
      </c>
      <c r="S171" s="9"/>
    </row>
    <row r="172" spans="1:19" x14ac:dyDescent="0.3">
      <c r="A172" s="23" t="s">
        <v>109</v>
      </c>
      <c r="B172" s="241"/>
      <c r="C172" s="20" t="s">
        <v>293</v>
      </c>
      <c r="D172" s="19"/>
      <c r="E172" s="8" t="s">
        <v>87</v>
      </c>
      <c r="F172" s="301"/>
      <c r="G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IFERROR(IF(A173="","",VLOOKUP($A$172,IF(LEN(A173)=2,U16BB,U16BA),VLOOKUP(LEFT(A173,1),club,6,FALSE),FALSE)),"No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I173" s="253" t="str">
        <f>IFERROR(IF(E173=".","",IF(E173&gt;Records!D23,"LR",IF(E173=Records!D23,"=LR","-"))),"???")</f>
        <v/>
      </c>
      <c r="J173" s="15" t="str">
        <f t="shared" ref="J173:Q179" si="48">IF($A173="","",IF(LEFT($A173,1)=J$12,$F173,""))</f>
        <v/>
      </c>
      <c r="K173" s="15" t="str">
        <f t="shared" si="48"/>
        <v/>
      </c>
      <c r="L173" s="15" t="str">
        <f t="shared" si="48"/>
        <v/>
      </c>
      <c r="M173" s="15" t="str">
        <f t="shared" si="48"/>
        <v/>
      </c>
      <c r="N173" s="15" t="str">
        <f t="shared" si="48"/>
        <v/>
      </c>
      <c r="O173" s="15" t="str">
        <f t="shared" si="48"/>
        <v/>
      </c>
      <c r="P173" s="15" t="str">
        <f t="shared" si="48"/>
        <v/>
      </c>
      <c r="Q173" s="15" t="str">
        <f t="shared" si="48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49">IF(A174="","",VLOOKUP($A$172,IF(LEN(A174)=2,U16BB,U16BA),VLOOKUP(LEFT(A174,1),club,6,FALSE),FALSE))</f>
        <v/>
      </c>
      <c r="D174" s="17" t="str">
        <f t="shared" ref="D174:D221" si="50">IF(A174="","",VLOOKUP(LEFT(A174,1),club,2,FALSE))</f>
        <v/>
      </c>
      <c r="E174" s="18" t="s">
        <v>87</v>
      </c>
      <c r="F174" s="306">
        <f>Decsheets!$V$6</f>
        <v>6</v>
      </c>
      <c r="G174" s="9"/>
      <c r="I174" s="19"/>
      <c r="J174" s="15" t="str">
        <f t="shared" si="48"/>
        <v/>
      </c>
      <c r="K174" s="15" t="str">
        <f t="shared" si="48"/>
        <v/>
      </c>
      <c r="L174" s="15" t="str">
        <f t="shared" si="48"/>
        <v/>
      </c>
      <c r="M174" s="15" t="str">
        <f t="shared" si="48"/>
        <v/>
      </c>
      <c r="N174" s="15" t="str">
        <f t="shared" si="48"/>
        <v/>
      </c>
      <c r="O174" s="15" t="str">
        <f t="shared" si="48"/>
        <v/>
      </c>
      <c r="P174" s="15" t="str">
        <f t="shared" si="48"/>
        <v/>
      </c>
      <c r="Q174" s="15" t="str">
        <f t="shared" si="48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49"/>
        <v/>
      </c>
      <c r="D175" s="17" t="str">
        <f t="shared" si="50"/>
        <v/>
      </c>
      <c r="E175" s="18" t="s">
        <v>87</v>
      </c>
      <c r="F175" s="306">
        <f>Decsheets!$V$7</f>
        <v>5</v>
      </c>
      <c r="G175" s="9"/>
      <c r="I175" s="19"/>
      <c r="J175" s="15" t="str">
        <f t="shared" si="48"/>
        <v/>
      </c>
      <c r="K175" s="15" t="str">
        <f t="shared" si="48"/>
        <v/>
      </c>
      <c r="L175" s="15" t="str">
        <f t="shared" si="48"/>
        <v/>
      </c>
      <c r="M175" s="15" t="str">
        <f t="shared" si="48"/>
        <v/>
      </c>
      <c r="N175" s="15" t="str">
        <f t="shared" si="48"/>
        <v/>
      </c>
      <c r="O175" s="15" t="str">
        <f t="shared" si="48"/>
        <v/>
      </c>
      <c r="P175" s="15" t="str">
        <f t="shared" si="48"/>
        <v/>
      </c>
      <c r="Q175" s="15" t="str">
        <f t="shared" si="48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49"/>
        <v/>
      </c>
      <c r="D176" s="17" t="str">
        <f t="shared" si="50"/>
        <v/>
      </c>
      <c r="E176" s="18" t="s">
        <v>87</v>
      </c>
      <c r="F176" s="306">
        <f>Decsheets!$V$8</f>
        <v>4</v>
      </c>
      <c r="G176" s="9"/>
      <c r="I176" s="19"/>
      <c r="J176" s="15" t="str">
        <f t="shared" si="48"/>
        <v/>
      </c>
      <c r="K176" s="15" t="str">
        <f t="shared" si="48"/>
        <v/>
      </c>
      <c r="L176" s="15" t="str">
        <f t="shared" si="48"/>
        <v/>
      </c>
      <c r="M176" s="15" t="str">
        <f t="shared" si="48"/>
        <v/>
      </c>
      <c r="N176" s="15" t="str">
        <f t="shared" si="48"/>
        <v/>
      </c>
      <c r="O176" s="15" t="str">
        <f t="shared" si="48"/>
        <v/>
      </c>
      <c r="P176" s="15" t="str">
        <f t="shared" si="48"/>
        <v/>
      </c>
      <c r="Q176" s="15" t="str">
        <f t="shared" si="48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49"/>
        <v/>
      </c>
      <c r="D177" s="17" t="str">
        <f t="shared" si="50"/>
        <v/>
      </c>
      <c r="E177" s="18" t="s">
        <v>87</v>
      </c>
      <c r="F177" s="306">
        <f>Decsheets!$V$9</f>
        <v>3</v>
      </c>
      <c r="G177" s="9"/>
      <c r="I177" s="19"/>
      <c r="J177" s="15" t="str">
        <f t="shared" si="48"/>
        <v/>
      </c>
      <c r="K177" s="15" t="str">
        <f t="shared" si="48"/>
        <v/>
      </c>
      <c r="L177" s="15" t="str">
        <f t="shared" si="48"/>
        <v/>
      </c>
      <c r="M177" s="15" t="str">
        <f t="shared" si="48"/>
        <v/>
      </c>
      <c r="N177" s="15" t="str">
        <f t="shared" si="48"/>
        <v/>
      </c>
      <c r="O177" s="15" t="str">
        <f t="shared" si="48"/>
        <v/>
      </c>
      <c r="P177" s="15" t="str">
        <f t="shared" si="48"/>
        <v/>
      </c>
      <c r="Q177" s="15" t="str">
        <f t="shared" si="48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49"/>
        <v/>
      </c>
      <c r="D178" s="17" t="str">
        <f t="shared" si="50"/>
        <v/>
      </c>
      <c r="E178" s="18" t="s">
        <v>87</v>
      </c>
      <c r="F178" s="306">
        <f>Decsheets!$V$10</f>
        <v>2</v>
      </c>
      <c r="G178" s="9"/>
      <c r="I178" s="19"/>
      <c r="J178" s="15" t="str">
        <f t="shared" si="48"/>
        <v/>
      </c>
      <c r="K178" s="15" t="str">
        <f t="shared" si="48"/>
        <v/>
      </c>
      <c r="L178" s="15" t="str">
        <f t="shared" si="48"/>
        <v/>
      </c>
      <c r="M178" s="15" t="str">
        <f t="shared" si="48"/>
        <v/>
      </c>
      <c r="N178" s="15" t="str">
        <f t="shared" si="48"/>
        <v/>
      </c>
      <c r="O178" s="15" t="str">
        <f t="shared" si="48"/>
        <v/>
      </c>
      <c r="P178" s="15" t="str">
        <f t="shared" si="48"/>
        <v/>
      </c>
      <c r="Q178" s="15" t="str">
        <f t="shared" si="48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49"/>
        <v/>
      </c>
      <c r="D179" s="17" t="str">
        <f t="shared" si="50"/>
        <v/>
      </c>
      <c r="E179" s="18" t="s">
        <v>87</v>
      </c>
      <c r="F179" s="306">
        <f>Decsheets!$V$11</f>
        <v>1</v>
      </c>
      <c r="G179" s="9"/>
      <c r="I179" s="19"/>
      <c r="J179" s="15" t="str">
        <f t="shared" si="48"/>
        <v/>
      </c>
      <c r="K179" s="15" t="str">
        <f t="shared" si="48"/>
        <v/>
      </c>
      <c r="L179" s="15" t="str">
        <f t="shared" si="48"/>
        <v/>
      </c>
      <c r="M179" s="15" t="str">
        <f t="shared" si="48"/>
        <v/>
      </c>
      <c r="N179" s="15" t="str">
        <f t="shared" si="48"/>
        <v/>
      </c>
      <c r="O179" s="15" t="str">
        <f t="shared" si="48"/>
        <v/>
      </c>
      <c r="P179" s="15" t="str">
        <f t="shared" si="48"/>
        <v/>
      </c>
      <c r="Q179" s="15" t="str">
        <f t="shared" si="48"/>
        <v/>
      </c>
      <c r="R179" s="15">
        <f>SUM(Decsheets!$V$5:$V$12)-(SUM(J173:P179))</f>
        <v>28</v>
      </c>
      <c r="S179" s="9"/>
    </row>
    <row r="180" spans="1:19" x14ac:dyDescent="0.3">
      <c r="A180" s="23" t="s">
        <v>109</v>
      </c>
      <c r="B180" s="241"/>
      <c r="C180" s="20" t="s">
        <v>294</v>
      </c>
      <c r="D180" s="19"/>
      <c r="E180" s="8" t="s">
        <v>87</v>
      </c>
      <c r="F180" s="301"/>
      <c r="G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IFERROR(IF(A181="","",VLOOKUP($A$180,IF(LEN(A181)=2,U16BB,U16BA),VLOOKUP(LEFT(A181,1),club,6,FALSE),FALSE)),"No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I181" s="253" t="str">
        <f>IFERROR(IF(E181=".","",IF(E181&gt;Records!D23,"LR",IF(E181=Records!D23,"=LR","-"))),"???")</f>
        <v/>
      </c>
      <c r="J181" s="15" t="str">
        <f t="shared" ref="J181:Q187" si="51">IF($A181="","",IF(LEFT($A181,1)=J$12,$F181,""))</f>
        <v/>
      </c>
      <c r="K181" s="15" t="str">
        <f t="shared" si="51"/>
        <v/>
      </c>
      <c r="L181" s="15" t="str">
        <f t="shared" si="51"/>
        <v/>
      </c>
      <c r="M181" s="15" t="str">
        <f t="shared" si="51"/>
        <v/>
      </c>
      <c r="N181" s="15" t="str">
        <f t="shared" si="51"/>
        <v/>
      </c>
      <c r="O181" s="15" t="str">
        <f t="shared" si="51"/>
        <v/>
      </c>
      <c r="P181" s="15" t="str">
        <f t="shared" si="51"/>
        <v/>
      </c>
      <c r="Q181" s="15" t="str">
        <f t="shared" si="51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2">IF(A182="","",VLOOKUP($A$180,IF(LEN(A182)=2,U16BB,U16BA),VLOOKUP(LEFT(A182,1),club,6,FALSE),FALSE))</f>
        <v/>
      </c>
      <c r="D182" s="17" t="str">
        <f t="shared" si="50"/>
        <v/>
      </c>
      <c r="E182" s="18" t="s">
        <v>87</v>
      </c>
      <c r="F182" s="306">
        <f>Decsheets!$V$6</f>
        <v>6</v>
      </c>
      <c r="G182" s="9"/>
      <c r="I182" s="19"/>
      <c r="J182" s="15" t="str">
        <f t="shared" si="51"/>
        <v/>
      </c>
      <c r="K182" s="15" t="str">
        <f t="shared" si="51"/>
        <v/>
      </c>
      <c r="L182" s="15" t="str">
        <f t="shared" si="51"/>
        <v/>
      </c>
      <c r="M182" s="15" t="str">
        <f t="shared" si="51"/>
        <v/>
      </c>
      <c r="N182" s="15" t="str">
        <f t="shared" si="51"/>
        <v/>
      </c>
      <c r="O182" s="15" t="str">
        <f t="shared" si="51"/>
        <v/>
      </c>
      <c r="P182" s="15" t="str">
        <f t="shared" si="51"/>
        <v/>
      </c>
      <c r="Q182" s="15" t="str">
        <f t="shared" si="51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2"/>
        <v/>
      </c>
      <c r="D183" s="17" t="str">
        <f t="shared" si="50"/>
        <v/>
      </c>
      <c r="E183" s="18" t="s">
        <v>87</v>
      </c>
      <c r="F183" s="306">
        <f>Decsheets!$V$7</f>
        <v>5</v>
      </c>
      <c r="G183" s="9"/>
      <c r="I183" s="19"/>
      <c r="J183" s="15" t="str">
        <f t="shared" si="51"/>
        <v/>
      </c>
      <c r="K183" s="15" t="str">
        <f t="shared" si="51"/>
        <v/>
      </c>
      <c r="L183" s="15" t="str">
        <f t="shared" si="51"/>
        <v/>
      </c>
      <c r="M183" s="15" t="str">
        <f t="shared" si="51"/>
        <v/>
      </c>
      <c r="N183" s="15" t="str">
        <f t="shared" si="51"/>
        <v/>
      </c>
      <c r="O183" s="15" t="str">
        <f t="shared" si="51"/>
        <v/>
      </c>
      <c r="P183" s="15" t="str">
        <f t="shared" si="51"/>
        <v/>
      </c>
      <c r="Q183" s="15" t="str">
        <f t="shared" si="51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2"/>
        <v/>
      </c>
      <c r="D184" s="17" t="str">
        <f t="shared" si="50"/>
        <v/>
      </c>
      <c r="E184" s="18" t="s">
        <v>87</v>
      </c>
      <c r="F184" s="306">
        <f>Decsheets!$V$8</f>
        <v>4</v>
      </c>
      <c r="G184" s="9"/>
      <c r="I184" s="19"/>
      <c r="J184" s="15" t="str">
        <f t="shared" si="51"/>
        <v/>
      </c>
      <c r="K184" s="15" t="str">
        <f t="shared" si="51"/>
        <v/>
      </c>
      <c r="L184" s="15" t="str">
        <f t="shared" si="51"/>
        <v/>
      </c>
      <c r="M184" s="15" t="str">
        <f t="shared" si="51"/>
        <v/>
      </c>
      <c r="N184" s="15" t="str">
        <f t="shared" si="51"/>
        <v/>
      </c>
      <c r="O184" s="15" t="str">
        <f t="shared" si="51"/>
        <v/>
      </c>
      <c r="P184" s="15" t="str">
        <f t="shared" si="51"/>
        <v/>
      </c>
      <c r="Q184" s="15" t="str">
        <f t="shared" si="51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2"/>
        <v/>
      </c>
      <c r="D185" s="17" t="str">
        <f t="shared" si="50"/>
        <v/>
      </c>
      <c r="E185" s="18" t="s">
        <v>87</v>
      </c>
      <c r="F185" s="306">
        <f>Decsheets!$V$9</f>
        <v>3</v>
      </c>
      <c r="G185" s="9"/>
      <c r="I185" s="19"/>
      <c r="J185" s="15" t="str">
        <f t="shared" si="51"/>
        <v/>
      </c>
      <c r="K185" s="15" t="str">
        <f t="shared" si="51"/>
        <v/>
      </c>
      <c r="L185" s="15" t="str">
        <f t="shared" si="51"/>
        <v/>
      </c>
      <c r="M185" s="15" t="str">
        <f t="shared" si="51"/>
        <v/>
      </c>
      <c r="N185" s="15" t="str">
        <f t="shared" si="51"/>
        <v/>
      </c>
      <c r="O185" s="15" t="str">
        <f t="shared" si="51"/>
        <v/>
      </c>
      <c r="P185" s="15" t="str">
        <f t="shared" si="51"/>
        <v/>
      </c>
      <c r="Q185" s="15" t="str">
        <f t="shared" si="51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2"/>
        <v/>
      </c>
      <c r="D186" s="17" t="str">
        <f t="shared" si="50"/>
        <v/>
      </c>
      <c r="E186" s="18" t="s">
        <v>87</v>
      </c>
      <c r="F186" s="306">
        <f>Decsheets!$V$10</f>
        <v>2</v>
      </c>
      <c r="G186" s="9"/>
      <c r="I186" s="19"/>
      <c r="J186" s="15" t="str">
        <f t="shared" si="51"/>
        <v/>
      </c>
      <c r="K186" s="15" t="str">
        <f t="shared" si="51"/>
        <v/>
      </c>
      <c r="L186" s="15" t="str">
        <f t="shared" si="51"/>
        <v/>
      </c>
      <c r="M186" s="15" t="str">
        <f t="shared" si="51"/>
        <v/>
      </c>
      <c r="N186" s="15" t="str">
        <f t="shared" si="51"/>
        <v/>
      </c>
      <c r="O186" s="15" t="str">
        <f t="shared" si="51"/>
        <v/>
      </c>
      <c r="P186" s="15" t="str">
        <f t="shared" si="51"/>
        <v/>
      </c>
      <c r="Q186" s="15" t="str">
        <f t="shared" si="51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2"/>
        <v/>
      </c>
      <c r="D187" s="17" t="str">
        <f t="shared" si="50"/>
        <v/>
      </c>
      <c r="E187" s="18" t="s">
        <v>87</v>
      </c>
      <c r="F187" s="306">
        <f>Decsheets!$V$11</f>
        <v>1</v>
      </c>
      <c r="G187" s="9"/>
      <c r="I187" s="19"/>
      <c r="J187" s="15" t="str">
        <f t="shared" si="51"/>
        <v/>
      </c>
      <c r="K187" s="15" t="str">
        <f t="shared" si="51"/>
        <v/>
      </c>
      <c r="L187" s="15" t="str">
        <f t="shared" si="51"/>
        <v/>
      </c>
      <c r="M187" s="15" t="str">
        <f t="shared" si="51"/>
        <v/>
      </c>
      <c r="N187" s="15" t="str">
        <f t="shared" si="51"/>
        <v/>
      </c>
      <c r="O187" s="15" t="str">
        <f t="shared" si="51"/>
        <v/>
      </c>
      <c r="P187" s="15" t="str">
        <f t="shared" si="51"/>
        <v/>
      </c>
      <c r="Q187" s="15" t="str">
        <f t="shared" si="51"/>
        <v/>
      </c>
      <c r="R187" s="15">
        <f>SUM(Decsheets!$V$5:$V$12)-(SUM(J181:P187))</f>
        <v>28</v>
      </c>
      <c r="S187" s="9"/>
    </row>
    <row r="188" spans="1:19" x14ac:dyDescent="0.3">
      <c r="A188" s="23" t="s">
        <v>112</v>
      </c>
      <c r="B188" s="241"/>
      <c r="C188" s="20" t="s">
        <v>295</v>
      </c>
      <c r="D188" s="19"/>
      <c r="E188" s="8" t="s">
        <v>87</v>
      </c>
      <c r="F188" s="301"/>
      <c r="G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IFERROR(IF(A189="","",VLOOKUP($A$188,IF(LEN(A189)=2,U16BB,U16BA),VLOOKUP(LEFT(A189,1),club,6,FALSE),FALSE)),"No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I189" s="253" t="str">
        <f>IFERROR(IF(E189=".","",IF(E189&gt;Records!D20,"LR",IF(E189=Records!D20,"=LR","-"))),"???")</f>
        <v/>
      </c>
      <c r="J189" s="15" t="str">
        <f t="shared" ref="J189:Q195" si="53">IF($A189="","",IF(LEFT($A189,1)=J$12,$F189,""))</f>
        <v/>
      </c>
      <c r="K189" s="15" t="str">
        <f t="shared" si="53"/>
        <v/>
      </c>
      <c r="L189" s="15" t="str">
        <f t="shared" si="53"/>
        <v/>
      </c>
      <c r="M189" s="15" t="str">
        <f t="shared" si="53"/>
        <v/>
      </c>
      <c r="N189" s="15" t="str">
        <f t="shared" si="53"/>
        <v/>
      </c>
      <c r="O189" s="15" t="str">
        <f t="shared" si="53"/>
        <v/>
      </c>
      <c r="P189" s="15" t="str">
        <f t="shared" si="53"/>
        <v/>
      </c>
      <c r="Q189" s="15" t="str">
        <f t="shared" si="53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54">IF(A190="","",VLOOKUP($A$188,IF(LEN(A190)=2,U16BB,U16BA),VLOOKUP(LEFT(A190,1),club,6,FALSE),FALSE))</f>
        <v/>
      </c>
      <c r="D190" s="17" t="str">
        <f t="shared" si="50"/>
        <v/>
      </c>
      <c r="E190" s="18" t="s">
        <v>87</v>
      </c>
      <c r="F190" s="306">
        <f>Decsheets!$V$6</f>
        <v>6</v>
      </c>
      <c r="G190" s="9"/>
      <c r="I190" s="19"/>
      <c r="J190" s="15" t="str">
        <f t="shared" si="53"/>
        <v/>
      </c>
      <c r="K190" s="15" t="str">
        <f t="shared" si="53"/>
        <v/>
      </c>
      <c r="L190" s="15" t="str">
        <f t="shared" si="53"/>
        <v/>
      </c>
      <c r="M190" s="15" t="str">
        <f t="shared" si="53"/>
        <v/>
      </c>
      <c r="N190" s="15" t="str">
        <f t="shared" si="53"/>
        <v/>
      </c>
      <c r="O190" s="15" t="str">
        <f t="shared" si="53"/>
        <v/>
      </c>
      <c r="P190" s="15" t="str">
        <f t="shared" si="53"/>
        <v/>
      </c>
      <c r="Q190" s="15" t="str">
        <f t="shared" si="53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54"/>
        <v/>
      </c>
      <c r="D191" s="17" t="str">
        <f t="shared" si="50"/>
        <v/>
      </c>
      <c r="E191" s="18" t="s">
        <v>87</v>
      </c>
      <c r="F191" s="306">
        <f>Decsheets!$V$7</f>
        <v>5</v>
      </c>
      <c r="G191" s="9"/>
      <c r="I191" s="19"/>
      <c r="J191" s="15" t="str">
        <f t="shared" si="53"/>
        <v/>
      </c>
      <c r="K191" s="15" t="str">
        <f t="shared" si="53"/>
        <v/>
      </c>
      <c r="L191" s="15" t="str">
        <f t="shared" si="53"/>
        <v/>
      </c>
      <c r="M191" s="15" t="str">
        <f t="shared" si="53"/>
        <v/>
      </c>
      <c r="N191" s="15" t="str">
        <f t="shared" si="53"/>
        <v/>
      </c>
      <c r="O191" s="15" t="str">
        <f t="shared" si="53"/>
        <v/>
      </c>
      <c r="P191" s="15" t="str">
        <f t="shared" si="53"/>
        <v/>
      </c>
      <c r="Q191" s="15" t="str">
        <f t="shared" si="53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54"/>
        <v/>
      </c>
      <c r="D192" s="17" t="str">
        <f t="shared" si="50"/>
        <v/>
      </c>
      <c r="E192" s="18" t="s">
        <v>87</v>
      </c>
      <c r="F192" s="306">
        <f>Decsheets!$V$8</f>
        <v>4</v>
      </c>
      <c r="G192" s="9"/>
      <c r="I192" s="19"/>
      <c r="J192" s="15" t="str">
        <f t="shared" si="53"/>
        <v/>
      </c>
      <c r="K192" s="15" t="str">
        <f t="shared" si="53"/>
        <v/>
      </c>
      <c r="L192" s="15" t="str">
        <f t="shared" si="53"/>
        <v/>
      </c>
      <c r="M192" s="15" t="str">
        <f t="shared" si="53"/>
        <v/>
      </c>
      <c r="N192" s="15" t="str">
        <f t="shared" si="53"/>
        <v/>
      </c>
      <c r="O192" s="15" t="str">
        <f t="shared" si="53"/>
        <v/>
      </c>
      <c r="P192" s="15" t="str">
        <f t="shared" si="53"/>
        <v/>
      </c>
      <c r="Q192" s="15" t="str">
        <f t="shared" si="53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54"/>
        <v/>
      </c>
      <c r="D193" s="17" t="str">
        <f t="shared" si="50"/>
        <v/>
      </c>
      <c r="E193" s="18" t="s">
        <v>87</v>
      </c>
      <c r="F193" s="306">
        <f>Decsheets!$V$9</f>
        <v>3</v>
      </c>
      <c r="G193" s="9"/>
      <c r="I193" s="19"/>
      <c r="J193" s="15" t="str">
        <f t="shared" si="53"/>
        <v/>
      </c>
      <c r="K193" s="15" t="str">
        <f t="shared" si="53"/>
        <v/>
      </c>
      <c r="L193" s="15" t="str">
        <f t="shared" si="53"/>
        <v/>
      </c>
      <c r="M193" s="15" t="str">
        <f t="shared" si="53"/>
        <v/>
      </c>
      <c r="N193" s="15" t="str">
        <f t="shared" si="53"/>
        <v/>
      </c>
      <c r="O193" s="15" t="str">
        <f t="shared" si="53"/>
        <v/>
      </c>
      <c r="P193" s="15" t="str">
        <f t="shared" si="53"/>
        <v/>
      </c>
      <c r="Q193" s="15" t="str">
        <f t="shared" si="53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54"/>
        <v/>
      </c>
      <c r="D194" s="17" t="str">
        <f t="shared" si="50"/>
        <v/>
      </c>
      <c r="E194" s="18" t="s">
        <v>87</v>
      </c>
      <c r="F194" s="306">
        <f>Decsheets!$V$10</f>
        <v>2</v>
      </c>
      <c r="G194" s="9"/>
      <c r="I194" s="19"/>
      <c r="J194" s="15" t="str">
        <f t="shared" si="53"/>
        <v/>
      </c>
      <c r="K194" s="15" t="str">
        <f t="shared" si="53"/>
        <v/>
      </c>
      <c r="L194" s="15" t="str">
        <f t="shared" si="53"/>
        <v/>
      </c>
      <c r="M194" s="15" t="str">
        <f t="shared" si="53"/>
        <v/>
      </c>
      <c r="N194" s="15" t="str">
        <f t="shared" si="53"/>
        <v/>
      </c>
      <c r="O194" s="15" t="str">
        <f t="shared" si="53"/>
        <v/>
      </c>
      <c r="P194" s="15" t="str">
        <f t="shared" si="53"/>
        <v/>
      </c>
      <c r="Q194" s="15" t="str">
        <f t="shared" si="53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54"/>
        <v/>
      </c>
      <c r="D195" s="17" t="str">
        <f t="shared" si="50"/>
        <v/>
      </c>
      <c r="E195" s="18" t="s">
        <v>87</v>
      </c>
      <c r="F195" s="306">
        <f>Decsheets!$V$11</f>
        <v>1</v>
      </c>
      <c r="G195" s="9"/>
      <c r="I195" s="19"/>
      <c r="J195" s="15" t="str">
        <f t="shared" si="53"/>
        <v/>
      </c>
      <c r="K195" s="15" t="str">
        <f t="shared" si="53"/>
        <v/>
      </c>
      <c r="L195" s="15" t="str">
        <f t="shared" si="53"/>
        <v/>
      </c>
      <c r="M195" s="15" t="str">
        <f t="shared" si="53"/>
        <v/>
      </c>
      <c r="N195" s="15" t="str">
        <f t="shared" si="53"/>
        <v/>
      </c>
      <c r="O195" s="15" t="str">
        <f t="shared" si="53"/>
        <v/>
      </c>
      <c r="P195" s="15" t="str">
        <f t="shared" si="53"/>
        <v/>
      </c>
      <c r="Q195" s="15" t="str">
        <f t="shared" si="53"/>
        <v/>
      </c>
      <c r="R195" s="15">
        <f>SUM(Decsheets!$V$5:$V$12)-(SUM(J189:P195))</f>
        <v>28</v>
      </c>
      <c r="S195" s="9"/>
    </row>
    <row r="196" spans="1:19" x14ac:dyDescent="0.3">
      <c r="A196" s="23" t="s">
        <v>112</v>
      </c>
      <c r="B196" s="241"/>
      <c r="C196" s="20" t="s">
        <v>296</v>
      </c>
      <c r="D196" s="19"/>
      <c r="E196" s="8" t="s">
        <v>87</v>
      </c>
      <c r="F196" s="301"/>
      <c r="G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55">IF(A197="","",VLOOKUP($A$196,IF(LEN(A197)=2,U16BB,U16BA),VLOOKUP(LEFT(A197,1),club,6,FALSE),FALSE))</f>
        <v/>
      </c>
      <c r="D197" s="17" t="str">
        <f t="shared" si="50"/>
        <v/>
      </c>
      <c r="E197" s="18" t="s">
        <v>87</v>
      </c>
      <c r="F197" s="306">
        <f>Decsheets!$V$5</f>
        <v>7</v>
      </c>
      <c r="G197" s="9"/>
      <c r="I197" s="253" t="str">
        <f>IFERROR(IF(E197=".","",IF(E197&gt;Records!D20,"LR",IF(E197=Records!D20,"=LR","-"))),"???")</f>
        <v/>
      </c>
      <c r="J197" s="15" t="str">
        <f t="shared" ref="J197:Q203" si="56">IF($A197="","",IF(LEFT($A197,1)=J$12,$F197,""))</f>
        <v/>
      </c>
      <c r="K197" s="15" t="str">
        <f t="shared" si="56"/>
        <v/>
      </c>
      <c r="L197" s="15" t="str">
        <f t="shared" si="56"/>
        <v/>
      </c>
      <c r="M197" s="15" t="str">
        <f t="shared" si="56"/>
        <v/>
      </c>
      <c r="N197" s="15" t="str">
        <f t="shared" si="56"/>
        <v/>
      </c>
      <c r="O197" s="15" t="str">
        <f t="shared" si="56"/>
        <v/>
      </c>
      <c r="P197" s="15" t="str">
        <f t="shared" si="56"/>
        <v/>
      </c>
      <c r="Q197" s="15" t="str">
        <f t="shared" si="56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55"/>
        <v/>
      </c>
      <c r="D198" s="17" t="str">
        <f t="shared" si="50"/>
        <v/>
      </c>
      <c r="E198" s="18" t="s">
        <v>87</v>
      </c>
      <c r="F198" s="306">
        <f>Decsheets!$V$6</f>
        <v>6</v>
      </c>
      <c r="G198" s="9"/>
      <c r="I198" s="19"/>
      <c r="J198" s="15" t="str">
        <f t="shared" si="56"/>
        <v/>
      </c>
      <c r="K198" s="15" t="str">
        <f t="shared" si="56"/>
        <v/>
      </c>
      <c r="L198" s="15" t="str">
        <f t="shared" si="56"/>
        <v/>
      </c>
      <c r="M198" s="15" t="str">
        <f t="shared" si="56"/>
        <v/>
      </c>
      <c r="N198" s="15" t="str">
        <f t="shared" si="56"/>
        <v/>
      </c>
      <c r="O198" s="15" t="str">
        <f t="shared" si="56"/>
        <v/>
      </c>
      <c r="P198" s="15" t="str">
        <f t="shared" si="56"/>
        <v/>
      </c>
      <c r="Q198" s="15" t="str">
        <f t="shared" si="56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55"/>
        <v/>
      </c>
      <c r="D199" s="17" t="str">
        <f t="shared" si="50"/>
        <v/>
      </c>
      <c r="E199" s="18" t="s">
        <v>87</v>
      </c>
      <c r="F199" s="306">
        <f>Decsheets!$V$7</f>
        <v>5</v>
      </c>
      <c r="G199" s="9"/>
      <c r="I199" s="19"/>
      <c r="J199" s="15" t="str">
        <f t="shared" si="56"/>
        <v/>
      </c>
      <c r="K199" s="15" t="str">
        <f t="shared" si="56"/>
        <v/>
      </c>
      <c r="L199" s="15" t="str">
        <f t="shared" si="56"/>
        <v/>
      </c>
      <c r="M199" s="15" t="str">
        <f t="shared" si="56"/>
        <v/>
      </c>
      <c r="N199" s="15" t="str">
        <f t="shared" si="56"/>
        <v/>
      </c>
      <c r="O199" s="15" t="str">
        <f t="shared" si="56"/>
        <v/>
      </c>
      <c r="P199" s="15" t="str">
        <f t="shared" si="56"/>
        <v/>
      </c>
      <c r="Q199" s="15" t="str">
        <f t="shared" si="56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55"/>
        <v/>
      </c>
      <c r="D200" s="17" t="str">
        <f t="shared" si="50"/>
        <v/>
      </c>
      <c r="E200" s="18" t="s">
        <v>87</v>
      </c>
      <c r="F200" s="306">
        <f>Decsheets!$V$8</f>
        <v>4</v>
      </c>
      <c r="G200" s="9"/>
      <c r="I200" s="19"/>
      <c r="J200" s="15" t="str">
        <f t="shared" si="56"/>
        <v/>
      </c>
      <c r="K200" s="15" t="str">
        <f t="shared" si="56"/>
        <v/>
      </c>
      <c r="L200" s="15" t="str">
        <f t="shared" si="56"/>
        <v/>
      </c>
      <c r="M200" s="15" t="str">
        <f t="shared" si="56"/>
        <v/>
      </c>
      <c r="N200" s="15" t="str">
        <f t="shared" si="56"/>
        <v/>
      </c>
      <c r="O200" s="15" t="str">
        <f t="shared" si="56"/>
        <v/>
      </c>
      <c r="P200" s="15" t="str">
        <f t="shared" si="56"/>
        <v/>
      </c>
      <c r="Q200" s="15" t="str">
        <f t="shared" si="56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55"/>
        <v/>
      </c>
      <c r="D201" s="17" t="str">
        <f t="shared" si="50"/>
        <v/>
      </c>
      <c r="E201" s="18" t="s">
        <v>87</v>
      </c>
      <c r="F201" s="306">
        <f>Decsheets!$V$9</f>
        <v>3</v>
      </c>
      <c r="G201" s="9"/>
      <c r="I201" s="19"/>
      <c r="J201" s="15" t="str">
        <f t="shared" si="56"/>
        <v/>
      </c>
      <c r="K201" s="15" t="str">
        <f t="shared" si="56"/>
        <v/>
      </c>
      <c r="L201" s="15" t="str">
        <f t="shared" si="56"/>
        <v/>
      </c>
      <c r="M201" s="15" t="str">
        <f t="shared" si="56"/>
        <v/>
      </c>
      <c r="N201" s="15" t="str">
        <f t="shared" si="56"/>
        <v/>
      </c>
      <c r="O201" s="15" t="str">
        <f t="shared" si="56"/>
        <v/>
      </c>
      <c r="P201" s="15" t="str">
        <f t="shared" si="56"/>
        <v/>
      </c>
      <c r="Q201" s="15" t="str">
        <f t="shared" si="56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55"/>
        <v/>
      </c>
      <c r="D202" s="17" t="str">
        <f t="shared" si="50"/>
        <v/>
      </c>
      <c r="E202" s="18" t="s">
        <v>87</v>
      </c>
      <c r="F202" s="306">
        <f>Decsheets!$V$10</f>
        <v>2</v>
      </c>
      <c r="G202" s="9"/>
      <c r="I202" s="19"/>
      <c r="J202" s="15" t="str">
        <f t="shared" si="56"/>
        <v/>
      </c>
      <c r="K202" s="15" t="str">
        <f t="shared" si="56"/>
        <v/>
      </c>
      <c r="L202" s="15" t="str">
        <f t="shared" si="56"/>
        <v/>
      </c>
      <c r="M202" s="15" t="str">
        <f t="shared" si="56"/>
        <v/>
      </c>
      <c r="N202" s="15" t="str">
        <f t="shared" si="56"/>
        <v/>
      </c>
      <c r="O202" s="15" t="str">
        <f t="shared" si="56"/>
        <v/>
      </c>
      <c r="P202" s="15" t="str">
        <f t="shared" si="56"/>
        <v/>
      </c>
      <c r="Q202" s="15" t="str">
        <f t="shared" si="56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55"/>
        <v/>
      </c>
      <c r="D203" s="17" t="str">
        <f t="shared" si="50"/>
        <v/>
      </c>
      <c r="E203" s="18" t="s">
        <v>87</v>
      </c>
      <c r="F203" s="306">
        <f>Decsheets!$V$11</f>
        <v>1</v>
      </c>
      <c r="G203" s="9"/>
      <c r="I203" s="19"/>
      <c r="J203" s="15" t="str">
        <f t="shared" si="56"/>
        <v/>
      </c>
      <c r="K203" s="15" t="str">
        <f t="shared" si="56"/>
        <v/>
      </c>
      <c r="L203" s="15" t="str">
        <f t="shared" si="56"/>
        <v/>
      </c>
      <c r="M203" s="15" t="str">
        <f t="shared" si="56"/>
        <v/>
      </c>
      <c r="N203" s="15" t="str">
        <f t="shared" si="56"/>
        <v/>
      </c>
      <c r="O203" s="15" t="str">
        <f t="shared" si="56"/>
        <v/>
      </c>
      <c r="P203" s="15" t="str">
        <f t="shared" si="56"/>
        <v/>
      </c>
      <c r="Q203" s="15" t="str">
        <f t="shared" si="56"/>
        <v/>
      </c>
      <c r="R203" s="15">
        <f>SUM(Decsheets!$V$5:$V$12)-(SUM(J197:P203))</f>
        <v>28</v>
      </c>
      <c r="S203" s="9"/>
    </row>
    <row r="204" spans="1:19" x14ac:dyDescent="0.3">
      <c r="A204" s="23" t="s">
        <v>130</v>
      </c>
      <c r="B204" s="241"/>
      <c r="C204" s="20" t="s">
        <v>297</v>
      </c>
      <c r="D204" s="19"/>
      <c r="E204" s="8" t="s">
        <v>87</v>
      </c>
      <c r="F204" s="301"/>
      <c r="G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IFERROR(IF(A205="","",VLOOKUP($A$204,IF(LEN(A205)=2,U16BB,U16BA),VLOOKUP(LEFT(A205,1),club,6,FALSE),FALSE)),"No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I205" s="253" t="str">
        <f>IFERROR(IF(E205=".","",IF(E205&gt;Records!D21,"LR",IF(E205=Records!D21,"=LR","-"))),"???")</f>
        <v/>
      </c>
      <c r="J205" s="15" t="str">
        <f t="shared" ref="J205:Q211" si="57">IF($A205="","",IF(LEFT($A205,1)=J$12,$F205,""))</f>
        <v/>
      </c>
      <c r="K205" s="15" t="str">
        <f t="shared" si="57"/>
        <v/>
      </c>
      <c r="L205" s="15" t="str">
        <f t="shared" si="57"/>
        <v/>
      </c>
      <c r="M205" s="15" t="str">
        <f t="shared" si="57"/>
        <v/>
      </c>
      <c r="N205" s="15" t="str">
        <f t="shared" si="57"/>
        <v/>
      </c>
      <c r="O205" s="15" t="str">
        <f t="shared" si="57"/>
        <v/>
      </c>
      <c r="P205" s="15" t="str">
        <f t="shared" si="57"/>
        <v/>
      </c>
      <c r="Q205" s="15" t="str">
        <f t="shared" si="57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58">IF(A206="","",VLOOKUP($A$204,IF(LEN(A206)=2,U16BB,U16BA),VLOOKUP(LEFT(A206,1),club,6,FALSE),FALSE))</f>
        <v/>
      </c>
      <c r="D206" s="17" t="str">
        <f t="shared" si="50"/>
        <v/>
      </c>
      <c r="E206" s="18" t="s">
        <v>87</v>
      </c>
      <c r="F206" s="306">
        <f>Decsheets!$V$6</f>
        <v>6</v>
      </c>
      <c r="G206" s="9"/>
      <c r="I206" s="19"/>
      <c r="J206" s="15" t="str">
        <f t="shared" si="57"/>
        <v/>
      </c>
      <c r="K206" s="15" t="str">
        <f t="shared" si="57"/>
        <v/>
      </c>
      <c r="L206" s="15" t="str">
        <f t="shared" si="57"/>
        <v/>
      </c>
      <c r="M206" s="15" t="str">
        <f t="shared" si="57"/>
        <v/>
      </c>
      <c r="N206" s="15" t="str">
        <f t="shared" si="57"/>
        <v/>
      </c>
      <c r="O206" s="15" t="str">
        <f t="shared" si="57"/>
        <v/>
      </c>
      <c r="P206" s="15" t="str">
        <f t="shared" si="57"/>
        <v/>
      </c>
      <c r="Q206" s="15" t="str">
        <f t="shared" si="57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58"/>
        <v/>
      </c>
      <c r="D207" s="17" t="str">
        <f t="shared" si="50"/>
        <v/>
      </c>
      <c r="E207" s="18" t="s">
        <v>87</v>
      </c>
      <c r="F207" s="306">
        <f>Decsheets!$V$7</f>
        <v>5</v>
      </c>
      <c r="G207" s="9"/>
      <c r="I207" s="19"/>
      <c r="J207" s="15" t="str">
        <f t="shared" si="57"/>
        <v/>
      </c>
      <c r="K207" s="15" t="str">
        <f t="shared" si="57"/>
        <v/>
      </c>
      <c r="L207" s="15" t="str">
        <f t="shared" si="57"/>
        <v/>
      </c>
      <c r="M207" s="15" t="str">
        <f t="shared" si="57"/>
        <v/>
      </c>
      <c r="N207" s="15" t="str">
        <f t="shared" si="57"/>
        <v/>
      </c>
      <c r="O207" s="15" t="str">
        <f t="shared" si="57"/>
        <v/>
      </c>
      <c r="P207" s="15" t="str">
        <f t="shared" si="57"/>
        <v/>
      </c>
      <c r="Q207" s="15" t="str">
        <f t="shared" si="57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58"/>
        <v/>
      </c>
      <c r="D208" s="17" t="str">
        <f t="shared" si="50"/>
        <v/>
      </c>
      <c r="E208" s="18" t="s">
        <v>87</v>
      </c>
      <c r="F208" s="306">
        <f>Decsheets!$V$8</f>
        <v>4</v>
      </c>
      <c r="G208" s="9"/>
      <c r="I208" s="19"/>
      <c r="J208" s="15" t="str">
        <f t="shared" si="57"/>
        <v/>
      </c>
      <c r="K208" s="15" t="str">
        <f t="shared" si="57"/>
        <v/>
      </c>
      <c r="L208" s="15" t="str">
        <f t="shared" si="57"/>
        <v/>
      </c>
      <c r="M208" s="15" t="str">
        <f t="shared" si="57"/>
        <v/>
      </c>
      <c r="N208" s="15" t="str">
        <f t="shared" si="57"/>
        <v/>
      </c>
      <c r="O208" s="15" t="str">
        <f t="shared" si="57"/>
        <v/>
      </c>
      <c r="P208" s="15" t="str">
        <f t="shared" si="57"/>
        <v/>
      </c>
      <c r="Q208" s="15" t="str">
        <f t="shared" si="57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58"/>
        <v/>
      </c>
      <c r="D209" s="17" t="str">
        <f t="shared" si="50"/>
        <v/>
      </c>
      <c r="E209" s="18" t="s">
        <v>87</v>
      </c>
      <c r="F209" s="306">
        <f>Decsheets!$V$9</f>
        <v>3</v>
      </c>
      <c r="G209" s="9"/>
      <c r="I209" s="19"/>
      <c r="J209" s="15" t="str">
        <f t="shared" si="57"/>
        <v/>
      </c>
      <c r="K209" s="15" t="str">
        <f t="shared" si="57"/>
        <v/>
      </c>
      <c r="L209" s="15" t="str">
        <f t="shared" si="57"/>
        <v/>
      </c>
      <c r="M209" s="15" t="str">
        <f t="shared" si="57"/>
        <v/>
      </c>
      <c r="N209" s="15" t="str">
        <f t="shared" si="57"/>
        <v/>
      </c>
      <c r="O209" s="15" t="str">
        <f t="shared" si="57"/>
        <v/>
      </c>
      <c r="P209" s="15" t="str">
        <f t="shared" si="57"/>
        <v/>
      </c>
      <c r="Q209" s="15" t="str">
        <f t="shared" si="57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58"/>
        <v/>
      </c>
      <c r="D210" s="17" t="str">
        <f t="shared" si="50"/>
        <v/>
      </c>
      <c r="E210" s="18" t="s">
        <v>87</v>
      </c>
      <c r="F210" s="306">
        <f>Decsheets!$V$10</f>
        <v>2</v>
      </c>
      <c r="G210" s="9"/>
      <c r="I210" s="19"/>
      <c r="J210" s="15" t="str">
        <f t="shared" si="57"/>
        <v/>
      </c>
      <c r="K210" s="15" t="str">
        <f t="shared" si="57"/>
        <v/>
      </c>
      <c r="L210" s="15" t="str">
        <f t="shared" si="57"/>
        <v/>
      </c>
      <c r="M210" s="15" t="str">
        <f t="shared" si="57"/>
        <v/>
      </c>
      <c r="N210" s="15" t="str">
        <f t="shared" si="57"/>
        <v/>
      </c>
      <c r="O210" s="15" t="str">
        <f t="shared" si="57"/>
        <v/>
      </c>
      <c r="P210" s="15" t="str">
        <f t="shared" si="57"/>
        <v/>
      </c>
      <c r="Q210" s="15" t="str">
        <f t="shared" si="57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58"/>
        <v/>
      </c>
      <c r="D211" s="17" t="str">
        <f t="shared" si="50"/>
        <v/>
      </c>
      <c r="E211" s="18" t="s">
        <v>87</v>
      </c>
      <c r="F211" s="306">
        <f>Decsheets!$V$11</f>
        <v>1</v>
      </c>
      <c r="G211" s="9"/>
      <c r="I211" s="19"/>
      <c r="J211" s="15" t="str">
        <f t="shared" si="57"/>
        <v/>
      </c>
      <c r="K211" s="15" t="str">
        <f t="shared" si="57"/>
        <v/>
      </c>
      <c r="L211" s="15" t="str">
        <f t="shared" si="57"/>
        <v/>
      </c>
      <c r="M211" s="15" t="str">
        <f t="shared" si="57"/>
        <v/>
      </c>
      <c r="N211" s="15" t="str">
        <f t="shared" si="57"/>
        <v/>
      </c>
      <c r="O211" s="15" t="str">
        <f t="shared" si="57"/>
        <v/>
      </c>
      <c r="P211" s="15" t="str">
        <f t="shared" si="57"/>
        <v/>
      </c>
      <c r="Q211" s="15" t="str">
        <f t="shared" si="57"/>
        <v/>
      </c>
      <c r="R211" s="15">
        <f>SUM(Decsheets!$V$5:$V$12)-(SUM(J205:P211))</f>
        <v>28</v>
      </c>
      <c r="S211" s="9"/>
    </row>
    <row r="212" spans="1:19" x14ac:dyDescent="0.3">
      <c r="A212" s="23" t="s">
        <v>115</v>
      </c>
      <c r="B212" s="241"/>
      <c r="C212" s="20" t="s">
        <v>298</v>
      </c>
      <c r="D212" s="19"/>
      <c r="E212" s="8" t="s">
        <v>87</v>
      </c>
      <c r="F212" s="301"/>
      <c r="G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IFERROR(IF(A213="","",VLOOKUP($A$212,IF(LEN(A213)=2,U16BB,U16BA),VLOOKUP(LEFT(A213,1),club,6,FALSE),FALSE)),"No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I213" s="253" t="str">
        <f>IFERROR(IF(E213=".","",IF(E213&gt;Records!D22,"LR",IF(E213=Records!D22,"=LR","-"))),"???")</f>
        <v/>
      </c>
      <c r="J213" s="15" t="str">
        <f t="shared" ref="J213:Q219" si="59">IF($A213="","",IF(LEFT($A213,1)=J$12,$F213,""))</f>
        <v/>
      </c>
      <c r="K213" s="15" t="str">
        <f t="shared" si="59"/>
        <v/>
      </c>
      <c r="L213" s="15" t="str">
        <f t="shared" si="59"/>
        <v/>
      </c>
      <c r="M213" s="15" t="str">
        <f t="shared" si="59"/>
        <v/>
      </c>
      <c r="N213" s="15" t="str">
        <f t="shared" si="59"/>
        <v/>
      </c>
      <c r="O213" s="15" t="str">
        <f t="shared" si="59"/>
        <v/>
      </c>
      <c r="P213" s="15" t="str">
        <f t="shared" si="59"/>
        <v/>
      </c>
      <c r="Q213" s="15" t="str">
        <f t="shared" si="59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60">IF(A214="","",VLOOKUP($A$212,IF(LEN(A214)=2,U16BB,U16BA),VLOOKUP(LEFT(A214,1),club,6,FALSE),FALSE))</f>
        <v/>
      </c>
      <c r="D214" s="17" t="str">
        <f t="shared" si="50"/>
        <v/>
      </c>
      <c r="E214" s="18" t="s">
        <v>87</v>
      </c>
      <c r="F214" s="306">
        <f>Decsheets!$V$6</f>
        <v>6</v>
      </c>
      <c r="G214" s="9"/>
      <c r="I214" s="19"/>
      <c r="J214" s="15" t="str">
        <f t="shared" si="59"/>
        <v/>
      </c>
      <c r="K214" s="15" t="str">
        <f t="shared" si="59"/>
        <v/>
      </c>
      <c r="L214" s="15" t="str">
        <f t="shared" si="59"/>
        <v/>
      </c>
      <c r="M214" s="15" t="str">
        <f t="shared" si="59"/>
        <v/>
      </c>
      <c r="N214" s="15" t="str">
        <f t="shared" si="59"/>
        <v/>
      </c>
      <c r="O214" s="15" t="str">
        <f t="shared" si="59"/>
        <v/>
      </c>
      <c r="P214" s="15" t="str">
        <f t="shared" si="59"/>
        <v/>
      </c>
      <c r="Q214" s="15" t="str">
        <f t="shared" si="59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60"/>
        <v/>
      </c>
      <c r="D215" s="17" t="str">
        <f t="shared" si="50"/>
        <v/>
      </c>
      <c r="E215" s="18" t="s">
        <v>87</v>
      </c>
      <c r="F215" s="306">
        <f>Decsheets!$V$7</f>
        <v>5</v>
      </c>
      <c r="G215" s="9"/>
      <c r="I215" s="19"/>
      <c r="J215" s="15" t="str">
        <f t="shared" si="59"/>
        <v/>
      </c>
      <c r="K215" s="15" t="str">
        <f t="shared" si="59"/>
        <v/>
      </c>
      <c r="L215" s="15" t="str">
        <f t="shared" si="59"/>
        <v/>
      </c>
      <c r="M215" s="15" t="str">
        <f t="shared" si="59"/>
        <v/>
      </c>
      <c r="N215" s="15" t="str">
        <f t="shared" si="59"/>
        <v/>
      </c>
      <c r="O215" s="15" t="str">
        <f t="shared" si="59"/>
        <v/>
      </c>
      <c r="P215" s="15" t="str">
        <f t="shared" si="59"/>
        <v/>
      </c>
      <c r="Q215" s="15" t="str">
        <f t="shared" si="59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60"/>
        <v/>
      </c>
      <c r="D216" s="17" t="str">
        <f t="shared" si="50"/>
        <v/>
      </c>
      <c r="E216" s="18" t="s">
        <v>87</v>
      </c>
      <c r="F216" s="306">
        <f>Decsheets!$V$8</f>
        <v>4</v>
      </c>
      <c r="G216" s="9"/>
      <c r="I216" s="19"/>
      <c r="J216" s="15" t="str">
        <f t="shared" si="59"/>
        <v/>
      </c>
      <c r="K216" s="15" t="str">
        <f t="shared" si="59"/>
        <v/>
      </c>
      <c r="L216" s="15" t="str">
        <f t="shared" si="59"/>
        <v/>
      </c>
      <c r="M216" s="15" t="str">
        <f t="shared" si="59"/>
        <v/>
      </c>
      <c r="N216" s="15" t="str">
        <f t="shared" si="59"/>
        <v/>
      </c>
      <c r="O216" s="15" t="str">
        <f t="shared" si="59"/>
        <v/>
      </c>
      <c r="P216" s="15" t="str">
        <f t="shared" si="59"/>
        <v/>
      </c>
      <c r="Q216" s="15" t="str">
        <f t="shared" si="59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60"/>
        <v/>
      </c>
      <c r="D217" s="17" t="str">
        <f t="shared" si="50"/>
        <v/>
      </c>
      <c r="E217" s="18" t="s">
        <v>87</v>
      </c>
      <c r="F217" s="306">
        <f>Decsheets!$V$9</f>
        <v>3</v>
      </c>
      <c r="G217" s="9"/>
      <c r="I217" s="19"/>
      <c r="J217" s="15" t="str">
        <f t="shared" si="59"/>
        <v/>
      </c>
      <c r="K217" s="15" t="str">
        <f t="shared" si="59"/>
        <v/>
      </c>
      <c r="L217" s="15" t="str">
        <f t="shared" si="59"/>
        <v/>
      </c>
      <c r="M217" s="15" t="str">
        <f t="shared" si="59"/>
        <v/>
      </c>
      <c r="N217" s="15" t="str">
        <f t="shared" si="59"/>
        <v/>
      </c>
      <c r="O217" s="15" t="str">
        <f t="shared" si="59"/>
        <v/>
      </c>
      <c r="P217" s="15" t="str">
        <f t="shared" si="59"/>
        <v/>
      </c>
      <c r="Q217" s="15" t="str">
        <f t="shared" si="59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60"/>
        <v/>
      </c>
      <c r="D218" s="17" t="str">
        <f t="shared" si="50"/>
        <v/>
      </c>
      <c r="E218" s="18" t="s">
        <v>87</v>
      </c>
      <c r="F218" s="306">
        <f>Decsheets!$V$10</f>
        <v>2</v>
      </c>
      <c r="G218" s="9"/>
      <c r="I218" s="19"/>
      <c r="J218" s="15" t="str">
        <f t="shared" si="59"/>
        <v/>
      </c>
      <c r="K218" s="15" t="str">
        <f t="shared" si="59"/>
        <v/>
      </c>
      <c r="L218" s="15" t="str">
        <f t="shared" si="59"/>
        <v/>
      </c>
      <c r="M218" s="15" t="str">
        <f t="shared" si="59"/>
        <v/>
      </c>
      <c r="N218" s="15" t="str">
        <f t="shared" si="59"/>
        <v/>
      </c>
      <c r="O218" s="15" t="str">
        <f t="shared" si="59"/>
        <v/>
      </c>
      <c r="P218" s="15" t="str">
        <f t="shared" si="59"/>
        <v/>
      </c>
      <c r="Q218" s="15" t="str">
        <f t="shared" si="59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60"/>
        <v/>
      </c>
      <c r="D219" s="17" t="str">
        <f t="shared" si="50"/>
        <v/>
      </c>
      <c r="E219" s="18" t="s">
        <v>87</v>
      </c>
      <c r="F219" s="306">
        <f>Decsheets!$V$11</f>
        <v>1</v>
      </c>
      <c r="G219" s="9"/>
      <c r="I219" s="19"/>
      <c r="J219" s="15" t="str">
        <f t="shared" si="59"/>
        <v/>
      </c>
      <c r="K219" s="15" t="str">
        <f t="shared" si="59"/>
        <v/>
      </c>
      <c r="L219" s="15" t="str">
        <f t="shared" si="59"/>
        <v/>
      </c>
      <c r="M219" s="15" t="str">
        <f t="shared" si="59"/>
        <v/>
      </c>
      <c r="N219" s="15" t="str">
        <f t="shared" si="59"/>
        <v/>
      </c>
      <c r="O219" s="15" t="str">
        <f t="shared" si="59"/>
        <v/>
      </c>
      <c r="P219" s="15" t="str">
        <f t="shared" si="59"/>
        <v/>
      </c>
      <c r="Q219" s="15" t="str">
        <f t="shared" si="59"/>
        <v/>
      </c>
      <c r="R219" s="15">
        <f>SUM(Decsheets!$V$5:$V$12)-(SUM(J213:P219))</f>
        <v>28</v>
      </c>
      <c r="S219" s="9"/>
    </row>
    <row r="220" spans="1:19" x14ac:dyDescent="0.3">
      <c r="A220" s="23" t="s">
        <v>115</v>
      </c>
      <c r="B220" s="241"/>
      <c r="C220" s="20" t="s">
        <v>299</v>
      </c>
      <c r="D220" s="19"/>
      <c r="E220" s="8" t="s">
        <v>87</v>
      </c>
      <c r="F220" s="301"/>
      <c r="G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61">IF(A221="","",VLOOKUP($A$220,IF(LEN(A221)=2,U16BB,U16BA),VLOOKUP(LEFT(A221,1),club,6,FALSE),FALSE))</f>
        <v/>
      </c>
      <c r="D221" s="17" t="str">
        <f t="shared" si="50"/>
        <v/>
      </c>
      <c r="E221" s="18" t="s">
        <v>87</v>
      </c>
      <c r="F221" s="306">
        <f>Decsheets!$V$5</f>
        <v>7</v>
      </c>
      <c r="G221" s="9"/>
      <c r="I221" s="253" t="str">
        <f>IFERROR(IF(E221=".","",IF(E221&gt;Records!D22,"LR",IF(E221=Records!D22,"=LR","-"))),"???")</f>
        <v/>
      </c>
      <c r="J221" s="15" t="str">
        <f t="shared" ref="J221:Q227" si="62">IF($A221="","",IF(LEFT($A221,1)=J$12,$F221,""))</f>
        <v/>
      </c>
      <c r="K221" s="15" t="str">
        <f t="shared" si="62"/>
        <v/>
      </c>
      <c r="L221" s="15" t="str">
        <f t="shared" si="62"/>
        <v/>
      </c>
      <c r="M221" s="15" t="str">
        <f t="shared" si="62"/>
        <v/>
      </c>
      <c r="N221" s="15" t="str">
        <f t="shared" si="62"/>
        <v/>
      </c>
      <c r="O221" s="15" t="str">
        <f t="shared" si="62"/>
        <v/>
      </c>
      <c r="P221" s="15" t="str">
        <f t="shared" si="62"/>
        <v/>
      </c>
      <c r="Q221" s="15" t="str">
        <f t="shared" si="62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61"/>
        <v/>
      </c>
      <c r="D222" s="17" t="str">
        <f t="shared" ref="D222:D227" si="63">IF(A222="","",VLOOKUP(LEFT(A222,1),club,2,FALSE))</f>
        <v/>
      </c>
      <c r="E222" s="18" t="s">
        <v>87</v>
      </c>
      <c r="F222" s="306">
        <f>Decsheets!$V$6</f>
        <v>6</v>
      </c>
      <c r="G222" s="9"/>
      <c r="I222" s="19"/>
      <c r="J222" s="15" t="str">
        <f t="shared" si="62"/>
        <v/>
      </c>
      <c r="K222" s="15" t="str">
        <f t="shared" si="62"/>
        <v/>
      </c>
      <c r="L222" s="15" t="str">
        <f t="shared" si="62"/>
        <v/>
      </c>
      <c r="M222" s="15" t="str">
        <f t="shared" si="62"/>
        <v/>
      </c>
      <c r="N222" s="15" t="str">
        <f t="shared" si="62"/>
        <v/>
      </c>
      <c r="O222" s="15" t="str">
        <f t="shared" si="62"/>
        <v/>
      </c>
      <c r="P222" s="15" t="str">
        <f t="shared" si="62"/>
        <v/>
      </c>
      <c r="Q222" s="15" t="str">
        <f t="shared" si="62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61"/>
        <v/>
      </c>
      <c r="D223" s="17" t="str">
        <f t="shared" si="63"/>
        <v/>
      </c>
      <c r="E223" s="18" t="s">
        <v>87</v>
      </c>
      <c r="F223" s="306">
        <f>Decsheets!$V$7</f>
        <v>5</v>
      </c>
      <c r="G223" s="9"/>
      <c r="I223" s="19"/>
      <c r="J223" s="15" t="str">
        <f t="shared" si="62"/>
        <v/>
      </c>
      <c r="K223" s="15" t="str">
        <f t="shared" si="62"/>
        <v/>
      </c>
      <c r="L223" s="15" t="str">
        <f t="shared" si="62"/>
        <v/>
      </c>
      <c r="M223" s="15" t="str">
        <f t="shared" si="62"/>
        <v/>
      </c>
      <c r="N223" s="15" t="str">
        <f t="shared" si="62"/>
        <v/>
      </c>
      <c r="O223" s="15" t="str">
        <f t="shared" si="62"/>
        <v/>
      </c>
      <c r="P223" s="15" t="str">
        <f t="shared" si="62"/>
        <v/>
      </c>
      <c r="Q223" s="15" t="str">
        <f t="shared" si="62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61"/>
        <v/>
      </c>
      <c r="D224" s="17" t="str">
        <f t="shared" si="63"/>
        <v/>
      </c>
      <c r="E224" s="18" t="s">
        <v>87</v>
      </c>
      <c r="F224" s="306">
        <f>Decsheets!$V$8</f>
        <v>4</v>
      </c>
      <c r="G224" s="9"/>
      <c r="I224" s="19"/>
      <c r="J224" s="15" t="str">
        <f t="shared" si="62"/>
        <v/>
      </c>
      <c r="K224" s="15" t="str">
        <f t="shared" si="62"/>
        <v/>
      </c>
      <c r="L224" s="15" t="str">
        <f t="shared" si="62"/>
        <v/>
      </c>
      <c r="M224" s="15" t="str">
        <f t="shared" si="62"/>
        <v/>
      </c>
      <c r="N224" s="15" t="str">
        <f t="shared" si="62"/>
        <v/>
      </c>
      <c r="O224" s="15" t="str">
        <f t="shared" si="62"/>
        <v/>
      </c>
      <c r="P224" s="15" t="str">
        <f t="shared" si="62"/>
        <v/>
      </c>
      <c r="Q224" s="15" t="str">
        <f t="shared" si="62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61"/>
        <v/>
      </c>
      <c r="D225" s="17" t="str">
        <f t="shared" si="63"/>
        <v/>
      </c>
      <c r="E225" s="18" t="s">
        <v>87</v>
      </c>
      <c r="F225" s="306">
        <f>Decsheets!$V$9</f>
        <v>3</v>
      </c>
      <c r="G225" s="9"/>
      <c r="I225" s="19"/>
      <c r="J225" s="15" t="str">
        <f t="shared" si="62"/>
        <v/>
      </c>
      <c r="K225" s="15" t="str">
        <f t="shared" si="62"/>
        <v/>
      </c>
      <c r="L225" s="15" t="str">
        <f t="shared" si="62"/>
        <v/>
      </c>
      <c r="M225" s="15" t="str">
        <f t="shared" si="62"/>
        <v/>
      </c>
      <c r="N225" s="15" t="str">
        <f t="shared" si="62"/>
        <v/>
      </c>
      <c r="O225" s="15" t="str">
        <f t="shared" si="62"/>
        <v/>
      </c>
      <c r="P225" s="15" t="str">
        <f t="shared" si="62"/>
        <v/>
      </c>
      <c r="Q225" s="15" t="str">
        <f t="shared" si="62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61"/>
        <v/>
      </c>
      <c r="D226" s="17" t="str">
        <f t="shared" si="63"/>
        <v/>
      </c>
      <c r="E226" s="18" t="s">
        <v>87</v>
      </c>
      <c r="F226" s="306">
        <f>Decsheets!$V$10</f>
        <v>2</v>
      </c>
      <c r="G226" s="9"/>
      <c r="I226" s="19"/>
      <c r="J226" s="15" t="str">
        <f t="shared" si="62"/>
        <v/>
      </c>
      <c r="K226" s="15" t="str">
        <f t="shared" si="62"/>
        <v/>
      </c>
      <c r="L226" s="15" t="str">
        <f t="shared" si="62"/>
        <v/>
      </c>
      <c r="M226" s="15" t="str">
        <f t="shared" si="62"/>
        <v/>
      </c>
      <c r="N226" s="15" t="str">
        <f t="shared" si="62"/>
        <v/>
      </c>
      <c r="O226" s="15" t="str">
        <f t="shared" si="62"/>
        <v/>
      </c>
      <c r="P226" s="15" t="str">
        <f t="shared" si="62"/>
        <v/>
      </c>
      <c r="Q226" s="15" t="str">
        <f t="shared" si="62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61"/>
        <v/>
      </c>
      <c r="D227" s="17" t="str">
        <f t="shared" si="63"/>
        <v/>
      </c>
      <c r="E227" s="18" t="s">
        <v>87</v>
      </c>
      <c r="F227" s="306">
        <f>Decsheets!$V$11</f>
        <v>1</v>
      </c>
      <c r="G227" s="9"/>
      <c r="I227" s="19"/>
      <c r="J227" s="15" t="str">
        <f t="shared" si="62"/>
        <v/>
      </c>
      <c r="K227" s="15" t="str">
        <f t="shared" si="62"/>
        <v/>
      </c>
      <c r="L227" s="15" t="str">
        <f t="shared" si="62"/>
        <v/>
      </c>
      <c r="M227" s="15" t="str">
        <f t="shared" si="62"/>
        <v/>
      </c>
      <c r="N227" s="15" t="str">
        <f t="shared" si="62"/>
        <v/>
      </c>
      <c r="O227" s="15" t="str">
        <f t="shared" si="62"/>
        <v/>
      </c>
      <c r="P227" s="15" t="str">
        <f t="shared" si="62"/>
        <v/>
      </c>
      <c r="Q227" s="15" t="str">
        <f t="shared" si="62"/>
        <v/>
      </c>
      <c r="R227" s="15">
        <f>SUM(Decsheets!$V$5:$V$12)-(SUM(J221:P227))</f>
        <v>28</v>
      </c>
      <c r="S227" s="9"/>
    </row>
    <row r="228" spans="1:19" x14ac:dyDescent="0.3">
      <c r="A228" s="23" t="s">
        <v>118</v>
      </c>
      <c r="B228" s="241"/>
      <c r="C228" s="20" t="s">
        <v>386</v>
      </c>
      <c r="D228" s="303" t="s">
        <v>426</v>
      </c>
      <c r="E228" s="8" t="s">
        <v>87</v>
      </c>
      <c r="F228" s="301"/>
      <c r="G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 t="s">
        <v>429</v>
      </c>
      <c r="B229" s="230" t="s">
        <v>127</v>
      </c>
      <c r="C229" s="17" t="str">
        <f>IFERROR(IF(A229="","",VLOOKUP($A$228,IF(LEN(A229)=2,U16BB,U16BA),VLOOKUP(LEFT(A229,1),club,6,FALSE),FALSE)),"No athlete")</f>
        <v>No athlete</v>
      </c>
      <c r="D229" s="17" t="str">
        <f>IFERROR(IF(A229="","",VLOOKUP(LEFT(A229,1),club,2,FALSE)),"No club")</f>
        <v>No club</v>
      </c>
      <c r="E229" s="18" t="s">
        <v>87</v>
      </c>
      <c r="F229" s="306">
        <f>Decsheets!$V$5</f>
        <v>7</v>
      </c>
      <c r="G229" s="9"/>
      <c r="I229" s="253" t="str">
        <f>IFERROR(IF(E229=".","",IF(E229&lt;Records!D24,"LR",IF(E229=Records!D24,"=LR","-"))),"???")</f>
        <v/>
      </c>
      <c r="J229" s="15" t="str">
        <f t="shared" ref="J229:Q235" si="64">IF($A229="","",IF(LEFT($A229,1)=J$12,$F229,""))</f>
        <v/>
      </c>
      <c r="K229" s="15" t="str">
        <f t="shared" si="64"/>
        <v/>
      </c>
      <c r="L229" s="15" t="str">
        <f t="shared" si="64"/>
        <v/>
      </c>
      <c r="M229" s="15" t="str">
        <f t="shared" si="64"/>
        <v/>
      </c>
      <c r="N229" s="15" t="str">
        <f t="shared" si="64"/>
        <v/>
      </c>
      <c r="O229" s="15" t="str">
        <f t="shared" si="64"/>
        <v/>
      </c>
      <c r="P229" s="15" t="str">
        <f t="shared" si="64"/>
        <v/>
      </c>
      <c r="Q229" s="15" t="str">
        <f t="shared" si="64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65">IF(A230="","",VLOOKUP($A$228,IF(LEN(A230)=2,U16BB,U16BA),VLOOKUP(LEFT(A230,1),club,6,FALSE),FALSE))</f>
        <v/>
      </c>
      <c r="D230" s="17" t="str">
        <f t="shared" ref="D230:D235" si="66">IF(A230="","",VLOOKUP(LEFT(A230,1),club,2,FALSE))</f>
        <v/>
      </c>
      <c r="E230" s="18" t="s">
        <v>87</v>
      </c>
      <c r="F230" s="306">
        <f>Decsheets!$V$6</f>
        <v>6</v>
      </c>
      <c r="G230" s="9"/>
      <c r="I230" s="19"/>
      <c r="J230" s="15" t="str">
        <f t="shared" si="64"/>
        <v/>
      </c>
      <c r="K230" s="15" t="str">
        <f t="shared" si="64"/>
        <v/>
      </c>
      <c r="L230" s="15" t="str">
        <f t="shared" si="64"/>
        <v/>
      </c>
      <c r="M230" s="15" t="str">
        <f t="shared" si="64"/>
        <v/>
      </c>
      <c r="N230" s="15" t="str">
        <f t="shared" si="64"/>
        <v/>
      </c>
      <c r="O230" s="15" t="str">
        <f t="shared" si="64"/>
        <v/>
      </c>
      <c r="P230" s="15" t="str">
        <f t="shared" si="64"/>
        <v/>
      </c>
      <c r="Q230" s="15" t="str">
        <f t="shared" si="64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65"/>
        <v/>
      </c>
      <c r="D231" s="17" t="str">
        <f t="shared" si="66"/>
        <v/>
      </c>
      <c r="E231" s="18" t="s">
        <v>87</v>
      </c>
      <c r="F231" s="306">
        <f>Decsheets!$V$7</f>
        <v>5</v>
      </c>
      <c r="G231" s="9"/>
      <c r="I231" s="19"/>
      <c r="J231" s="15" t="str">
        <f t="shared" si="64"/>
        <v/>
      </c>
      <c r="K231" s="15" t="str">
        <f t="shared" si="64"/>
        <v/>
      </c>
      <c r="L231" s="15" t="str">
        <f t="shared" si="64"/>
        <v/>
      </c>
      <c r="M231" s="15" t="str">
        <f t="shared" si="64"/>
        <v/>
      </c>
      <c r="N231" s="15" t="str">
        <f t="shared" si="64"/>
        <v/>
      </c>
      <c r="O231" s="15" t="str">
        <f t="shared" si="64"/>
        <v/>
      </c>
      <c r="P231" s="15" t="str">
        <f t="shared" si="64"/>
        <v/>
      </c>
      <c r="Q231" s="15" t="str">
        <f t="shared" si="64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65"/>
        <v/>
      </c>
      <c r="D232" s="17" t="str">
        <f t="shared" si="66"/>
        <v/>
      </c>
      <c r="E232" s="18" t="s">
        <v>87</v>
      </c>
      <c r="F232" s="306">
        <f>Decsheets!$V$8</f>
        <v>4</v>
      </c>
      <c r="G232" s="9"/>
      <c r="I232" s="19"/>
      <c r="J232" s="15" t="str">
        <f t="shared" si="64"/>
        <v/>
      </c>
      <c r="K232" s="15" t="str">
        <f t="shared" si="64"/>
        <v/>
      </c>
      <c r="L232" s="15" t="str">
        <f t="shared" si="64"/>
        <v/>
      </c>
      <c r="M232" s="15" t="str">
        <f t="shared" si="64"/>
        <v/>
      </c>
      <c r="N232" s="15" t="str">
        <f t="shared" si="64"/>
        <v/>
      </c>
      <c r="O232" s="15" t="str">
        <f t="shared" si="64"/>
        <v/>
      </c>
      <c r="P232" s="15" t="str">
        <f t="shared" si="64"/>
        <v/>
      </c>
      <c r="Q232" s="15" t="str">
        <f t="shared" si="64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65"/>
        <v/>
      </c>
      <c r="D233" s="17" t="str">
        <f t="shared" si="66"/>
        <v/>
      </c>
      <c r="E233" s="18" t="s">
        <v>87</v>
      </c>
      <c r="F233" s="306">
        <f>Decsheets!$V$9</f>
        <v>3</v>
      </c>
      <c r="G233" s="9"/>
      <c r="I233" s="19"/>
      <c r="J233" s="15" t="str">
        <f t="shared" si="64"/>
        <v/>
      </c>
      <c r="K233" s="15" t="str">
        <f t="shared" si="64"/>
        <v/>
      </c>
      <c r="L233" s="15" t="str">
        <f t="shared" si="64"/>
        <v/>
      </c>
      <c r="M233" s="15" t="str">
        <f t="shared" si="64"/>
        <v/>
      </c>
      <c r="N233" s="15" t="str">
        <f t="shared" si="64"/>
        <v/>
      </c>
      <c r="O233" s="15" t="str">
        <f t="shared" si="64"/>
        <v/>
      </c>
      <c r="P233" s="15" t="str">
        <f t="shared" si="64"/>
        <v/>
      </c>
      <c r="Q233" s="15" t="str">
        <f t="shared" si="64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65"/>
        <v/>
      </c>
      <c r="D234" s="17" t="str">
        <f t="shared" si="66"/>
        <v/>
      </c>
      <c r="E234" s="18" t="s">
        <v>87</v>
      </c>
      <c r="F234" s="306">
        <f>Decsheets!$V$10</f>
        <v>2</v>
      </c>
      <c r="G234" s="9"/>
      <c r="I234" s="19"/>
      <c r="J234" s="15" t="str">
        <f t="shared" si="64"/>
        <v/>
      </c>
      <c r="K234" s="15" t="str">
        <f t="shared" si="64"/>
        <v/>
      </c>
      <c r="L234" s="15" t="str">
        <f t="shared" si="64"/>
        <v/>
      </c>
      <c r="M234" s="15" t="str">
        <f t="shared" si="64"/>
        <v/>
      </c>
      <c r="N234" s="15" t="str">
        <f t="shared" si="64"/>
        <v/>
      </c>
      <c r="O234" s="15" t="str">
        <f t="shared" si="64"/>
        <v/>
      </c>
      <c r="P234" s="15" t="str">
        <f t="shared" si="64"/>
        <v/>
      </c>
      <c r="Q234" s="15" t="str">
        <f t="shared" si="64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65"/>
        <v/>
      </c>
      <c r="D235" s="17" t="str">
        <f t="shared" si="66"/>
        <v/>
      </c>
      <c r="E235" s="18" t="s">
        <v>87</v>
      </c>
      <c r="F235" s="306">
        <f>Decsheets!$V$11</f>
        <v>1</v>
      </c>
      <c r="G235" s="9"/>
      <c r="I235" s="19"/>
      <c r="J235" s="15" t="str">
        <f t="shared" si="64"/>
        <v/>
      </c>
      <c r="K235" s="15" t="str">
        <f t="shared" si="64"/>
        <v/>
      </c>
      <c r="L235" s="15" t="str">
        <f t="shared" si="64"/>
        <v/>
      </c>
      <c r="M235" s="15" t="str">
        <f t="shared" si="64"/>
        <v/>
      </c>
      <c r="N235" s="15" t="str">
        <f t="shared" si="64"/>
        <v/>
      </c>
      <c r="O235" s="15" t="str">
        <f t="shared" si="64"/>
        <v/>
      </c>
      <c r="P235" s="15" t="str">
        <f t="shared" si="64"/>
        <v/>
      </c>
      <c r="Q235" s="15" t="str">
        <f t="shared" si="64"/>
        <v/>
      </c>
      <c r="R235" s="15">
        <f>SUM(Decsheets!$V$5:$V$12)-(SUM(J229:P235))</f>
        <v>28</v>
      </c>
      <c r="S235" s="9"/>
    </row>
  </sheetData>
  <sheetProtection algorithmName="SHA-512" hashValue="lmSGS7IrqPhHuV1r4Vo2tlEPRjzDDdhAhXXJebFItDrtZ6lrKzYH9IrfdIqjvDNsZUqoAFPuGdunmm5ciXh6Xg==" saltValue="kuT5cFEEdp2tuMtw3Di6GA==" spinCount="100000" sheet="1" selectLockedCells="1"/>
  <mergeCells count="4">
    <mergeCell ref="P1:R1"/>
    <mergeCell ref="R10:R12"/>
    <mergeCell ref="A1:D1"/>
    <mergeCell ref="W1:AB1"/>
  </mergeCells>
  <printOptions horizontalCentered="1" verticalCentered="1"/>
  <pageMargins left="0.51181102362204722" right="0.51181102362204722" top="0.43307086614173229" bottom="0.43307086614173229" header="0.31496062992125984" footer="0"/>
  <pageSetup paperSize="9" scale="73" fitToHeight="2" orientation="portrait" r:id="rId1"/>
  <headerFooter>
    <oddHeader>&amp;RUnder 15 Boys Page &amp;P of 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CCFF33"/>
    <pageSetUpPr fitToPage="1"/>
  </sheetPr>
  <dimension ref="A1:AC235"/>
  <sheetViews>
    <sheetView topLeftCell="A9" workbookViewId="0">
      <selection activeCell="E12" sqref="E12"/>
    </sheetView>
  </sheetViews>
  <sheetFormatPr defaultRowHeight="14.4" x14ac:dyDescent="0.3"/>
  <cols>
    <col min="1" max="1" width="8.44140625" style="102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18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5546875" customWidth="1"/>
    <col min="21" max="21" width="4.44140625" customWidth="1"/>
    <col min="23" max="23" width="19.77734375" customWidth="1"/>
    <col min="24" max="24" width="14.44140625" customWidth="1"/>
    <col min="25" max="25" width="9.21875" style="121" customWidth="1"/>
    <col min="26" max="26" width="6.77734375" customWidth="1"/>
    <col min="27" max="27" width="20.77734375" customWidth="1"/>
    <col min="28" max="28" width="14.21875" customWidth="1"/>
    <col min="29" max="29" width="9.21875" style="122" customWidth="1"/>
  </cols>
  <sheetData>
    <row r="1" spans="1:29" ht="17.399999999999999" x14ac:dyDescent="0.3">
      <c r="A1" s="333" t="s">
        <v>303</v>
      </c>
      <c r="B1" s="333"/>
      <c r="C1" s="333"/>
      <c r="D1" s="333"/>
      <c r="E1" s="333"/>
      <c r="F1" s="305"/>
      <c r="G1" s="48"/>
      <c r="H1" s="48"/>
      <c r="J1" s="50">
        <f>Overallresults!I38</f>
        <v>0</v>
      </c>
      <c r="K1" s="49"/>
      <c r="L1" s="49"/>
      <c r="M1" s="49"/>
      <c r="N1" s="49"/>
      <c r="O1" s="49"/>
      <c r="P1" s="337" t="str">
        <f>Overallresults!L38</f>
        <v>-</v>
      </c>
      <c r="Q1" s="337"/>
      <c r="R1" s="337"/>
      <c r="W1" s="333"/>
      <c r="X1" s="333"/>
      <c r="Y1" s="333"/>
      <c r="Z1" s="333"/>
      <c r="AA1" s="333"/>
      <c r="AB1" s="333"/>
      <c r="AC1" s="111"/>
    </row>
    <row r="2" spans="1:29" ht="16.5" customHeight="1" x14ac:dyDescent="0.3">
      <c r="A2" s="113"/>
      <c r="B2" s="241"/>
      <c r="C2" s="291" t="s">
        <v>75</v>
      </c>
      <c r="D2" s="291" t="s">
        <v>76</v>
      </c>
      <c r="E2" s="244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11"/>
      <c r="Z2" s="106"/>
      <c r="AA2" s="207"/>
      <c r="AB2" s="106"/>
      <c r="AC2" s="111"/>
    </row>
    <row r="3" spans="1:29" x14ac:dyDescent="0.3">
      <c r="A3" s="114"/>
      <c r="B3" s="243" t="s">
        <v>127</v>
      </c>
      <c r="C3" s="292" t="str">
        <f>Decsheets!T5</f>
        <v>-</v>
      </c>
      <c r="D3" s="295">
        <f>SUM(J13:J235)</f>
        <v>0</v>
      </c>
      <c r="E3" s="244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11"/>
      <c r="Z3" s="106"/>
      <c r="AA3" s="106"/>
      <c r="AB3" s="106"/>
      <c r="AC3" s="111"/>
    </row>
    <row r="4" spans="1:29" x14ac:dyDescent="0.3">
      <c r="A4" s="114"/>
      <c r="B4" s="243" t="s">
        <v>128</v>
      </c>
      <c r="C4" s="293" t="str">
        <f>Decsheets!T6</f>
        <v>-</v>
      </c>
      <c r="D4" s="296">
        <f>SUM(K13:K235)</f>
        <v>0</v>
      </c>
      <c r="E4" s="244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0"/>
      <c r="Z4" s="106"/>
      <c r="AA4" s="106"/>
      <c r="AB4" s="108"/>
      <c r="AC4" s="120"/>
    </row>
    <row r="5" spans="1:29" x14ac:dyDescent="0.3">
      <c r="A5" s="114"/>
      <c r="B5" s="243" t="s">
        <v>129</v>
      </c>
      <c r="C5" s="293" t="str">
        <f>Decsheets!T7</f>
        <v>-</v>
      </c>
      <c r="D5" s="296">
        <f>SUM(L13:L235)</f>
        <v>0</v>
      </c>
      <c r="E5" s="244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0"/>
      <c r="Z5" s="106"/>
      <c r="AA5" s="106"/>
      <c r="AB5" s="106"/>
      <c r="AC5" s="120"/>
    </row>
    <row r="6" spans="1:29" x14ac:dyDescent="0.3">
      <c r="A6" s="114"/>
      <c r="B6" s="243" t="s">
        <v>77</v>
      </c>
      <c r="C6" s="293" t="str">
        <f>Decsheets!T8</f>
        <v>-</v>
      </c>
      <c r="D6" s="296">
        <f>SUM(M13:M235)</f>
        <v>0</v>
      </c>
      <c r="E6" s="244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0"/>
      <c r="Z6" s="106"/>
      <c r="AA6" s="106"/>
      <c r="AB6" s="106"/>
      <c r="AC6" s="120"/>
    </row>
    <row r="7" spans="1:29" x14ac:dyDescent="0.3">
      <c r="A7" s="114"/>
      <c r="B7" s="243" t="s">
        <v>78</v>
      </c>
      <c r="C7" s="293" t="str">
        <f>Decsheets!T9</f>
        <v>-</v>
      </c>
      <c r="D7" s="296">
        <f>SUM(N13:N235)</f>
        <v>0</v>
      </c>
      <c r="E7" s="244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0"/>
      <c r="Z7" s="106"/>
      <c r="AA7" s="106"/>
      <c r="AB7" s="106"/>
      <c r="AC7" s="120"/>
    </row>
    <row r="8" spans="1:29" x14ac:dyDescent="0.3">
      <c r="A8" s="114"/>
      <c r="B8" s="243" t="s">
        <v>79</v>
      </c>
      <c r="C8" s="293" t="str">
        <f>Decsheets!T10</f>
        <v>-</v>
      </c>
      <c r="D8" s="296">
        <f>SUM(O13:O235)</f>
        <v>0</v>
      </c>
      <c r="E8" s="244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0"/>
      <c r="Z8" s="106"/>
      <c r="AA8" s="106"/>
      <c r="AB8" s="106"/>
      <c r="AC8" s="120"/>
    </row>
    <row r="9" spans="1:29" x14ac:dyDescent="0.3">
      <c r="A9" s="114"/>
      <c r="B9" s="243" t="s">
        <v>80</v>
      </c>
      <c r="C9" s="293" t="str">
        <f>Decsheets!T11</f>
        <v>-</v>
      </c>
      <c r="D9" s="296">
        <f>SUM(P13:P235)</f>
        <v>0</v>
      </c>
      <c r="E9" s="244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0"/>
      <c r="Z9" s="106"/>
      <c r="AA9" s="106"/>
      <c r="AB9" s="106"/>
      <c r="AC9" s="120"/>
    </row>
    <row r="10" spans="1:29" x14ac:dyDescent="0.3">
      <c r="A10" s="114"/>
      <c r="C10" s="298" t="s">
        <v>60</v>
      </c>
      <c r="D10" s="10">
        <f>SUM(R13:R235)-56</f>
        <v>728</v>
      </c>
      <c r="E10" s="117"/>
      <c r="F10" s="301"/>
      <c r="G10" s="9"/>
      <c r="H10" s="9"/>
      <c r="I10" s="252" t="s">
        <v>450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0"/>
      <c r="Z10" s="106"/>
      <c r="AA10" s="106"/>
      <c r="AB10" s="106"/>
      <c r="AC10" s="120"/>
    </row>
    <row r="11" spans="1:29" x14ac:dyDescent="0.3">
      <c r="A11" s="114"/>
      <c r="B11" s="241"/>
      <c r="C11" s="11"/>
      <c r="D11" s="11"/>
      <c r="E11" s="103" t="s">
        <v>84</v>
      </c>
      <c r="F11" s="301"/>
      <c r="G11" s="9"/>
      <c r="H11" s="9"/>
      <c r="I11" s="252" t="s">
        <v>451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0"/>
      <c r="Z11" s="106"/>
      <c r="AA11" s="106"/>
      <c r="AB11" s="106"/>
      <c r="AC11" s="120"/>
    </row>
    <row r="12" spans="1:29" x14ac:dyDescent="0.3">
      <c r="A12" s="115" t="s">
        <v>85</v>
      </c>
      <c r="B12" s="241"/>
      <c r="C12" s="13" t="s">
        <v>304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5" t="str">
        <f>Decsheets!S12</f>
        <v>-</v>
      </c>
      <c r="R12" s="332"/>
      <c r="S12" s="9" t="s">
        <v>88</v>
      </c>
      <c r="W12" s="106"/>
      <c r="X12" s="106"/>
      <c r="Y12" s="120"/>
      <c r="Z12" s="106"/>
      <c r="AA12" s="106"/>
      <c r="AB12" s="106"/>
      <c r="AC12" s="120"/>
    </row>
    <row r="13" spans="1:29" x14ac:dyDescent="0.3">
      <c r="A13" s="112"/>
      <c r="B13" s="230" t="s">
        <v>127</v>
      </c>
      <c r="C13" s="17" t="str">
        <f>IFERROR(IF(A13="","",VLOOKUP($A$12,IF(LEN(A13)=2,U18MB,U18MA),VLOOKUP(LEFT(A13,1),club,6,FALSE),FALSE)),"No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IFERROR(IF(E13=".","",IF(E13&lt;Records!E3,"LR",IF(E13=Records!E3,"=LR","-"))),"???")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0"/>
      <c r="Z13" s="106"/>
      <c r="AA13" s="106"/>
      <c r="AB13" s="108"/>
      <c r="AC13" s="120"/>
    </row>
    <row r="14" spans="1:29" x14ac:dyDescent="0.3">
      <c r="A14" s="112"/>
      <c r="B14" s="230" t="s">
        <v>128</v>
      </c>
      <c r="C14" s="17" t="str">
        <f t="shared" ref="C14:C19" si="1">IF(A14="","",VLOOKUP($A$12,IF(LEN(A14)=2,U18MB,U18MA),VLOOKUP(LEFT(A14,1),club,6,FALSE),FALSE))</f>
        <v/>
      </c>
      <c r="D14" s="17" t="str">
        <f t="shared" ref="D14:D75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0"/>
      <c r="Z14" s="106"/>
      <c r="AA14" s="106"/>
      <c r="AB14" s="106"/>
      <c r="AC14" s="120"/>
    </row>
    <row r="15" spans="1:29" x14ac:dyDescent="0.3">
      <c r="A15" s="112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0"/>
      <c r="Z15" s="106"/>
      <c r="AA15" s="106"/>
      <c r="AB15" s="106"/>
      <c r="AC15" s="120"/>
    </row>
    <row r="16" spans="1:29" x14ac:dyDescent="0.3">
      <c r="A16" s="112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0"/>
      <c r="Z16" s="106"/>
      <c r="AA16" s="106"/>
      <c r="AB16" s="106"/>
      <c r="AC16" s="120"/>
    </row>
    <row r="17" spans="1:29" x14ac:dyDescent="0.3">
      <c r="A17" s="112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0"/>
      <c r="Z17" s="106"/>
      <c r="AA17" s="106"/>
      <c r="AB17" s="106"/>
      <c r="AC17" s="120"/>
    </row>
    <row r="18" spans="1:29" x14ac:dyDescent="0.3">
      <c r="A18" s="112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0"/>
      <c r="Z18" s="106"/>
      <c r="AA18" s="106"/>
      <c r="AB18" s="106"/>
      <c r="AC18" s="120"/>
    </row>
    <row r="19" spans="1:29" x14ac:dyDescent="0.3">
      <c r="A19" s="112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0"/>
      <c r="Z19" s="106"/>
      <c r="AA19" s="106"/>
      <c r="AB19" s="106"/>
      <c r="AC19" s="120"/>
    </row>
    <row r="20" spans="1:29" x14ac:dyDescent="0.3">
      <c r="A20" s="115" t="s">
        <v>85</v>
      </c>
      <c r="B20" s="241"/>
      <c r="C20" s="20" t="s">
        <v>305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0"/>
      <c r="Z20" s="106"/>
      <c r="AA20" s="106"/>
      <c r="AB20" s="106"/>
      <c r="AC20" s="120"/>
    </row>
    <row r="21" spans="1:29" x14ac:dyDescent="0.3">
      <c r="A21" s="112"/>
      <c r="B21" s="230" t="s">
        <v>127</v>
      </c>
      <c r="C21" s="17" t="str">
        <f t="shared" ref="C21:C27" si="3">IF(A21="","",VLOOKUP($A$20,IF(LEN(A21)=2,U18MB,U18MA),VLOOKUP(LEFT(A21,1),club,6,FALSE),FALSE))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IFERROR(IF(E21=".","",IF(E21&lt;Records!E3,"LR",IF(E21=Records!E3,"=LR","-"))),"???")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20"/>
      <c r="Z21" s="106"/>
      <c r="AA21" s="106"/>
      <c r="AB21" s="106"/>
      <c r="AC21" s="120"/>
    </row>
    <row r="22" spans="1:29" x14ac:dyDescent="0.3">
      <c r="A22" s="112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20"/>
      <c r="Z22" s="106"/>
      <c r="AA22" s="106"/>
      <c r="AB22" s="106"/>
      <c r="AC22" s="120"/>
    </row>
    <row r="23" spans="1:29" x14ac:dyDescent="0.3">
      <c r="A23" s="112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20"/>
      <c r="Z23" s="106"/>
      <c r="AA23" s="106"/>
      <c r="AB23" s="106"/>
      <c r="AC23" s="120"/>
    </row>
    <row r="24" spans="1:29" x14ac:dyDescent="0.3">
      <c r="A24" s="112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20"/>
      <c r="Z24" s="106"/>
      <c r="AA24" s="106"/>
      <c r="AB24" s="106"/>
      <c r="AC24" s="120"/>
    </row>
    <row r="25" spans="1:29" x14ac:dyDescent="0.3">
      <c r="A25" s="112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20"/>
      <c r="Z25" s="106"/>
      <c r="AA25" s="106"/>
      <c r="AB25" s="106"/>
      <c r="AC25" s="120"/>
    </row>
    <row r="26" spans="1:29" x14ac:dyDescent="0.3">
      <c r="A26" s="112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20"/>
      <c r="Z26" s="106"/>
      <c r="AA26" s="106"/>
      <c r="AB26" s="106"/>
      <c r="AC26" s="120"/>
    </row>
    <row r="27" spans="1:29" x14ac:dyDescent="0.3">
      <c r="A27" s="112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20"/>
      <c r="Z27" s="106"/>
      <c r="AA27" s="106"/>
      <c r="AB27" s="106"/>
      <c r="AC27" s="120"/>
    </row>
    <row r="28" spans="1:29" x14ac:dyDescent="0.3">
      <c r="A28" s="115" t="s">
        <v>90</v>
      </c>
      <c r="B28" s="241"/>
      <c r="C28" s="21" t="s">
        <v>306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0"/>
      <c r="Z28" s="106"/>
      <c r="AA28" s="106"/>
      <c r="AB28" s="106"/>
      <c r="AC28" s="120"/>
    </row>
    <row r="29" spans="1:29" x14ac:dyDescent="0.3">
      <c r="A29" s="112"/>
      <c r="B29" s="230" t="s">
        <v>127</v>
      </c>
      <c r="C29" s="17" t="str">
        <f>IFERROR(IF(A29="","",VLOOKUP($A$28,IF(LEN(A29)=2,U18MB,U18MA),VLOOKUP(LEFT(A29,1),club,6,FALSE),FALSE)),"No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IFERROR(IF(E29=".","",IF(E29&lt;Records!E4,"LR",IF(E29=Records!E4,"=LR","-"))),"???")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20"/>
      <c r="Z29" s="106"/>
      <c r="AA29" s="106"/>
      <c r="AB29" s="106"/>
      <c r="AC29" s="120"/>
    </row>
    <row r="30" spans="1:29" x14ac:dyDescent="0.3">
      <c r="A30" s="112"/>
      <c r="B30" s="230" t="s">
        <v>128</v>
      </c>
      <c r="C30" s="17" t="str">
        <f t="shared" ref="C30:C35" si="7">IF(A30="","",VLOOKUP($A$28,IF(LEN(A30)=2,U18MB,U18MA),VLOOKUP(LEFT(A30,1),club,6,FALSE),FALSE))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20"/>
      <c r="Z30" s="106"/>
      <c r="AA30" s="106"/>
      <c r="AB30" s="106"/>
      <c r="AC30" s="120"/>
    </row>
    <row r="31" spans="1:29" x14ac:dyDescent="0.3">
      <c r="A31" s="112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11"/>
      <c r="Z31" s="106"/>
      <c r="AA31" s="106"/>
      <c r="AB31" s="106"/>
      <c r="AC31" s="111"/>
    </row>
    <row r="32" spans="1:29" x14ac:dyDescent="0.3">
      <c r="A32" s="112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11"/>
      <c r="Z32" s="106"/>
      <c r="AA32" s="106"/>
      <c r="AB32" s="106"/>
      <c r="AC32" s="111"/>
    </row>
    <row r="33" spans="1:29" x14ac:dyDescent="0.3">
      <c r="A33" s="112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11"/>
      <c r="Z33" s="106"/>
      <c r="AA33" s="106"/>
      <c r="AB33" s="106"/>
      <c r="AC33" s="111"/>
    </row>
    <row r="34" spans="1:29" x14ac:dyDescent="0.3">
      <c r="A34" s="112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11"/>
      <c r="Z34" s="106"/>
      <c r="AA34" s="106"/>
      <c r="AB34" s="106"/>
      <c r="AC34" s="111"/>
    </row>
    <row r="35" spans="1:29" x14ac:dyDescent="0.3">
      <c r="A35" s="112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11"/>
      <c r="Z35" s="106"/>
      <c r="AA35" s="106"/>
      <c r="AB35" s="106"/>
      <c r="AC35" s="111"/>
    </row>
    <row r="36" spans="1:29" x14ac:dyDescent="0.3">
      <c r="A36" s="115" t="s">
        <v>90</v>
      </c>
      <c r="B36" s="241"/>
      <c r="C36" s="20" t="s">
        <v>307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11"/>
      <c r="Z36" s="106"/>
      <c r="AA36" s="106"/>
      <c r="AB36" s="106"/>
      <c r="AC36" s="111"/>
    </row>
    <row r="37" spans="1:29" x14ac:dyDescent="0.3">
      <c r="A37" s="112"/>
      <c r="B37" s="230" t="s">
        <v>127</v>
      </c>
      <c r="C37" s="17" t="str">
        <f t="shared" ref="C37:C43" si="9">IF(A37="","",VLOOKUP($A$36,IF(LEN(A37)=2,U18MB,U18MA),VLOOKUP(LEFT(A37,1),club,6,FALSE),FALSE))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IFERROR(IF(E37=".","",IF(E37&lt;Records!E4,"LR",IF(E37=Records!E4,"=LR","-"))),"???")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11"/>
      <c r="Z37" s="106"/>
      <c r="AA37" s="106"/>
      <c r="AB37" s="106"/>
      <c r="AC37" s="111"/>
    </row>
    <row r="38" spans="1:29" x14ac:dyDescent="0.3">
      <c r="A38" s="112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11"/>
      <c r="Z38" s="106"/>
      <c r="AA38" s="106"/>
      <c r="AB38" s="106"/>
      <c r="AC38" s="111"/>
    </row>
    <row r="39" spans="1:29" x14ac:dyDescent="0.3">
      <c r="A39" s="112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11"/>
      <c r="Z39" s="106"/>
      <c r="AA39" s="106"/>
      <c r="AB39" s="106"/>
      <c r="AC39" s="111"/>
    </row>
    <row r="40" spans="1:29" x14ac:dyDescent="0.3">
      <c r="A40" s="112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6"/>
      <c r="Y40" s="111"/>
      <c r="Z40" s="106"/>
      <c r="AA40" s="106"/>
      <c r="AB40" s="106"/>
      <c r="AC40" s="111"/>
    </row>
    <row r="41" spans="1:29" x14ac:dyDescent="0.3">
      <c r="A41" s="112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11"/>
      <c r="Z41" s="106"/>
      <c r="AA41" s="106"/>
      <c r="AB41" s="106"/>
      <c r="AC41" s="111"/>
    </row>
    <row r="42" spans="1:29" x14ac:dyDescent="0.3">
      <c r="A42" s="112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11"/>
      <c r="Z42" s="106"/>
      <c r="AA42" s="106"/>
      <c r="AB42" s="106"/>
      <c r="AC42" s="111"/>
    </row>
    <row r="43" spans="1:29" x14ac:dyDescent="0.3">
      <c r="A43" s="112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11"/>
      <c r="Z43" s="106"/>
      <c r="AA43" s="106"/>
      <c r="AB43" s="106"/>
      <c r="AC43" s="111"/>
    </row>
    <row r="44" spans="1:29" x14ac:dyDescent="0.3">
      <c r="A44" s="115" t="s">
        <v>137</v>
      </c>
      <c r="B44" s="241"/>
      <c r="C44" s="21" t="s">
        <v>308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138</v>
      </c>
      <c r="W44" s="106"/>
      <c r="X44" s="106"/>
      <c r="Y44" s="111"/>
      <c r="Z44" s="106"/>
      <c r="AA44" s="106"/>
      <c r="AB44" s="106"/>
      <c r="AC44" s="111"/>
    </row>
    <row r="45" spans="1:29" x14ac:dyDescent="0.3">
      <c r="A45" s="119"/>
      <c r="B45" s="230" t="s">
        <v>127</v>
      </c>
      <c r="C45" s="17" t="str">
        <f>IFERROR(IF(A45="","",VLOOKUP($A$44,IF(LEN(A45)=2,U18MB,U18MA),VLOOKUP(LEFT(A45,1),club,6,FALSE),FALSE)),"No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IFERROR(IF(E45=".","",IF(E45&lt;Records!E6,"LR",IF(E45=Records!E6,"=LR","-"))),"???")</f>
        <v/>
      </c>
      <c r="J45" s="15" t="str">
        <f t="shared" ref="J45:Q59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11"/>
      <c r="Z45" s="106"/>
      <c r="AA45" s="106"/>
      <c r="AB45" s="106"/>
      <c r="AC45" s="111"/>
    </row>
    <row r="46" spans="1:29" x14ac:dyDescent="0.3">
      <c r="A46" s="119"/>
      <c r="B46" s="230" t="s">
        <v>128</v>
      </c>
      <c r="C46" s="17" t="str">
        <f t="shared" ref="C46:C51" si="12">IF(A46="","",VLOOKUP($A$44,IF(LEN(A46)=2,U18MB,U18MA),VLOOKUP(LEFT(A46,1),club,6,FALSE),FALSE))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11"/>
      <c r="Z46" s="106"/>
      <c r="AA46" s="106"/>
      <c r="AB46" s="106"/>
      <c r="AC46" s="111"/>
    </row>
    <row r="47" spans="1:29" x14ac:dyDescent="0.3">
      <c r="A47" s="119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11"/>
      <c r="Z47" s="106"/>
      <c r="AA47" s="106"/>
      <c r="AB47" s="106"/>
      <c r="AC47" s="111"/>
    </row>
    <row r="48" spans="1:29" x14ac:dyDescent="0.3">
      <c r="A48" s="119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11"/>
      <c r="Z48" s="106"/>
      <c r="AA48" s="106"/>
      <c r="AB48" s="106"/>
      <c r="AC48" s="111"/>
    </row>
    <row r="49" spans="1:29" x14ac:dyDescent="0.3">
      <c r="A49" s="119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8"/>
      <c r="Y49" s="120"/>
      <c r="Z49" s="106"/>
      <c r="AA49" s="106"/>
      <c r="AB49" s="108"/>
      <c r="AC49" s="120"/>
    </row>
    <row r="50" spans="1:29" x14ac:dyDescent="0.3">
      <c r="A50" s="119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0"/>
      <c r="Z50" s="106"/>
      <c r="AA50" s="106"/>
      <c r="AB50" s="106"/>
      <c r="AC50" s="120"/>
    </row>
    <row r="51" spans="1:29" x14ac:dyDescent="0.3">
      <c r="A51" s="112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0"/>
      <c r="Z51" s="106"/>
      <c r="AA51" s="106"/>
      <c r="AB51" s="106"/>
      <c r="AC51" s="120"/>
    </row>
    <row r="52" spans="1:29" x14ac:dyDescent="0.3">
      <c r="A52" s="115" t="s">
        <v>137</v>
      </c>
      <c r="B52" s="241"/>
      <c r="C52" s="21" t="s">
        <v>309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139</v>
      </c>
      <c r="W52" s="106"/>
      <c r="X52" s="106"/>
      <c r="Y52" s="120"/>
      <c r="Z52" s="106"/>
      <c r="AA52" s="106"/>
      <c r="AB52" s="106"/>
      <c r="AC52" s="120"/>
    </row>
    <row r="53" spans="1:29" x14ac:dyDescent="0.3">
      <c r="A53" s="119"/>
      <c r="B53" s="230" t="s">
        <v>127</v>
      </c>
      <c r="C53" s="17" t="str">
        <f t="shared" ref="C53:C59" si="13">IF(A53="","",VLOOKUP($A$52,IF(LEN(A53)=2,U18MB,U18MA),VLOOKUP(LEFT(A53,1),club,6,FALSE),FALSE))</f>
        <v/>
      </c>
      <c r="D53" s="17" t="str">
        <f t="shared" ref="D53:D59" si="14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IFERROR(IF(E53=".","",IF(E53&lt;Records!E6,"LR",IF(E53=Records!E6,"=LR","-"))),"???")</f>
        <v/>
      </c>
      <c r="J53" s="15" t="str">
        <f t="shared" si="11"/>
        <v/>
      </c>
      <c r="K53" s="15" t="str">
        <f t="shared" si="11"/>
        <v/>
      </c>
      <c r="L53" s="15" t="str">
        <f t="shared" si="11"/>
        <v/>
      </c>
      <c r="M53" s="15" t="str">
        <f t="shared" si="11"/>
        <v/>
      </c>
      <c r="N53" s="15" t="str">
        <f t="shared" si="11"/>
        <v/>
      </c>
      <c r="O53" s="15" t="str">
        <f t="shared" si="11"/>
        <v/>
      </c>
      <c r="P53" s="15" t="str">
        <f t="shared" si="11"/>
        <v/>
      </c>
      <c r="Q53" s="15" t="str">
        <f t="shared" si="11"/>
        <v/>
      </c>
      <c r="R53" s="15"/>
      <c r="S53" s="9"/>
      <c r="W53" s="106"/>
      <c r="X53" s="106"/>
      <c r="Y53" s="120"/>
      <c r="Z53" s="106"/>
      <c r="AA53" s="106"/>
      <c r="AB53" s="106"/>
      <c r="AC53" s="120"/>
    </row>
    <row r="54" spans="1:29" x14ac:dyDescent="0.3">
      <c r="A54" s="119"/>
      <c r="B54" s="230" t="s">
        <v>128</v>
      </c>
      <c r="C54" s="17" t="str">
        <f t="shared" si="13"/>
        <v/>
      </c>
      <c r="D54" s="17" t="str">
        <f t="shared" si="14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1"/>
        <v/>
      </c>
      <c r="K54" s="15" t="str">
        <f t="shared" si="11"/>
        <v/>
      </c>
      <c r="L54" s="15" t="str">
        <f t="shared" si="11"/>
        <v/>
      </c>
      <c r="M54" s="15" t="str">
        <f t="shared" si="11"/>
        <v/>
      </c>
      <c r="N54" s="15" t="str">
        <f t="shared" si="11"/>
        <v/>
      </c>
      <c r="O54" s="15" t="str">
        <f t="shared" si="11"/>
        <v/>
      </c>
      <c r="P54" s="15" t="str">
        <f t="shared" si="11"/>
        <v/>
      </c>
      <c r="Q54" s="15" t="str">
        <f t="shared" si="11"/>
        <v/>
      </c>
      <c r="R54" s="15"/>
      <c r="S54" s="9"/>
      <c r="W54" s="106"/>
      <c r="X54" s="106"/>
      <c r="Y54" s="120"/>
      <c r="Z54" s="106"/>
      <c r="AA54" s="106"/>
      <c r="AB54" s="106"/>
      <c r="AC54" s="120"/>
    </row>
    <row r="55" spans="1:29" x14ac:dyDescent="0.3">
      <c r="A55" s="119"/>
      <c r="B55" s="230" t="s">
        <v>129</v>
      </c>
      <c r="C55" s="17" t="str">
        <f t="shared" si="13"/>
        <v/>
      </c>
      <c r="D55" s="17" t="str">
        <f t="shared" si="14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1"/>
        <v/>
      </c>
      <c r="K55" s="15" t="str">
        <f t="shared" si="11"/>
        <v/>
      </c>
      <c r="L55" s="15" t="str">
        <f t="shared" si="11"/>
        <v/>
      </c>
      <c r="M55" s="15" t="str">
        <f t="shared" si="11"/>
        <v/>
      </c>
      <c r="N55" s="15" t="str">
        <f t="shared" si="11"/>
        <v/>
      </c>
      <c r="O55" s="15" t="str">
        <f t="shared" si="11"/>
        <v/>
      </c>
      <c r="P55" s="15" t="str">
        <f t="shared" si="11"/>
        <v/>
      </c>
      <c r="Q55" s="15" t="str">
        <f t="shared" si="11"/>
        <v/>
      </c>
      <c r="R55" s="15"/>
      <c r="S55" s="9"/>
      <c r="W55" s="106"/>
      <c r="X55" s="106"/>
      <c r="Y55" s="120"/>
      <c r="Z55" s="106"/>
      <c r="AA55" s="106"/>
      <c r="AB55" s="106"/>
      <c r="AC55" s="120"/>
    </row>
    <row r="56" spans="1:29" x14ac:dyDescent="0.3">
      <c r="A56" s="119"/>
      <c r="B56" s="230" t="s">
        <v>77</v>
      </c>
      <c r="C56" s="17" t="str">
        <f t="shared" si="13"/>
        <v/>
      </c>
      <c r="D56" s="17" t="str">
        <f t="shared" si="14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1"/>
        <v/>
      </c>
      <c r="K56" s="15" t="str">
        <f t="shared" si="11"/>
        <v/>
      </c>
      <c r="L56" s="15" t="str">
        <f t="shared" si="11"/>
        <v/>
      </c>
      <c r="M56" s="15" t="str">
        <f t="shared" si="11"/>
        <v/>
      </c>
      <c r="N56" s="15" t="str">
        <f t="shared" si="11"/>
        <v/>
      </c>
      <c r="O56" s="15" t="str">
        <f t="shared" si="11"/>
        <v/>
      </c>
      <c r="P56" s="15" t="str">
        <f t="shared" si="11"/>
        <v/>
      </c>
      <c r="Q56" s="15" t="str">
        <f t="shared" si="11"/>
        <v/>
      </c>
      <c r="R56" s="15"/>
      <c r="S56" s="9"/>
      <c r="W56" s="106"/>
      <c r="X56" s="106"/>
      <c r="Y56" s="120"/>
      <c r="Z56" s="106"/>
      <c r="AA56" s="106"/>
      <c r="AB56" s="106"/>
      <c r="AC56" s="120"/>
    </row>
    <row r="57" spans="1:29" x14ac:dyDescent="0.3">
      <c r="A57" s="119"/>
      <c r="B57" s="230" t="s">
        <v>78</v>
      </c>
      <c r="C57" s="17" t="str">
        <f t="shared" si="13"/>
        <v/>
      </c>
      <c r="D57" s="17" t="str">
        <f t="shared" si="14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1"/>
        <v/>
      </c>
      <c r="K57" s="15" t="str">
        <f t="shared" si="11"/>
        <v/>
      </c>
      <c r="L57" s="15" t="str">
        <f t="shared" si="11"/>
        <v/>
      </c>
      <c r="M57" s="15" t="str">
        <f t="shared" si="11"/>
        <v/>
      </c>
      <c r="N57" s="15" t="str">
        <f t="shared" si="11"/>
        <v/>
      </c>
      <c r="O57" s="15" t="str">
        <f t="shared" si="11"/>
        <v/>
      </c>
      <c r="P57" s="15" t="str">
        <f t="shared" si="11"/>
        <v/>
      </c>
      <c r="Q57" s="15" t="str">
        <f t="shared" si="11"/>
        <v/>
      </c>
      <c r="R57" s="15"/>
      <c r="S57" s="9"/>
      <c r="W57" s="106"/>
      <c r="X57" s="106"/>
      <c r="Y57" s="120"/>
      <c r="Z57" s="106"/>
      <c r="AA57" s="106"/>
      <c r="AB57" s="106"/>
      <c r="AC57" s="120"/>
    </row>
    <row r="58" spans="1:29" x14ac:dyDescent="0.3">
      <c r="A58" s="119"/>
      <c r="B58" s="230" t="s">
        <v>79</v>
      </c>
      <c r="C58" s="17" t="str">
        <f t="shared" si="13"/>
        <v/>
      </c>
      <c r="D58" s="17" t="str">
        <f t="shared" si="14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1"/>
        <v/>
      </c>
      <c r="K58" s="15" t="str">
        <f t="shared" si="11"/>
        <v/>
      </c>
      <c r="L58" s="15" t="str">
        <f t="shared" si="11"/>
        <v/>
      </c>
      <c r="M58" s="15" t="str">
        <f t="shared" si="11"/>
        <v/>
      </c>
      <c r="N58" s="15" t="str">
        <f t="shared" si="11"/>
        <v/>
      </c>
      <c r="O58" s="15" t="str">
        <f t="shared" si="11"/>
        <v/>
      </c>
      <c r="P58" s="15" t="str">
        <f t="shared" si="11"/>
        <v/>
      </c>
      <c r="Q58" s="15" t="str">
        <f t="shared" si="11"/>
        <v/>
      </c>
      <c r="R58" s="15"/>
      <c r="S58" s="9"/>
      <c r="W58" s="106"/>
      <c r="X58" s="106"/>
      <c r="Y58" s="120"/>
      <c r="Z58" s="106"/>
      <c r="AA58" s="106"/>
      <c r="AB58" s="106"/>
      <c r="AC58" s="120"/>
    </row>
    <row r="59" spans="1:29" x14ac:dyDescent="0.3">
      <c r="A59" s="112"/>
      <c r="B59" s="230" t="s">
        <v>80</v>
      </c>
      <c r="C59" s="17" t="str">
        <f t="shared" si="13"/>
        <v/>
      </c>
      <c r="D59" s="17" t="str">
        <f t="shared" si="14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1"/>
        <v/>
      </c>
      <c r="K59" s="15" t="str">
        <f t="shared" si="11"/>
        <v/>
      </c>
      <c r="L59" s="15" t="str">
        <f t="shared" si="11"/>
        <v/>
      </c>
      <c r="M59" s="15" t="str">
        <f t="shared" si="11"/>
        <v/>
      </c>
      <c r="N59" s="15" t="str">
        <f t="shared" si="11"/>
        <v/>
      </c>
      <c r="O59" s="15" t="str">
        <f t="shared" si="11"/>
        <v/>
      </c>
      <c r="P59" s="15" t="str">
        <f t="shared" si="11"/>
        <v/>
      </c>
      <c r="Q59" s="15" t="str">
        <f t="shared" si="11"/>
        <v/>
      </c>
      <c r="R59" s="15">
        <f>SUM(Decsheets!$V$5:$V$12)-(SUM(J53:P59))</f>
        <v>28</v>
      </c>
      <c r="S59" s="9"/>
      <c r="W59" s="106"/>
      <c r="X59" s="106"/>
      <c r="Y59" s="120"/>
      <c r="Z59" s="106"/>
      <c r="AA59" s="106"/>
      <c r="AB59" s="106"/>
      <c r="AC59" s="120"/>
    </row>
    <row r="60" spans="1:29" x14ac:dyDescent="0.3">
      <c r="A60" s="115" t="s">
        <v>93</v>
      </c>
      <c r="B60" s="241"/>
      <c r="C60" s="21" t="s">
        <v>310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20"/>
      <c r="Z60" s="106"/>
      <c r="AA60" s="106"/>
      <c r="AB60" s="106"/>
      <c r="AC60" s="120"/>
    </row>
    <row r="61" spans="1:29" x14ac:dyDescent="0.3">
      <c r="A61" s="112"/>
      <c r="B61" s="230" t="s">
        <v>127</v>
      </c>
      <c r="C61" s="17" t="str">
        <f>IFERROR(IF(A61="","",VLOOKUP($A$60,IF(LEN(A61)=2,U18MB,U18MA),VLOOKUP(LEFT(A61,1),club,6,FALSE),FALSE)),"No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IFERROR(IF(E61=".","",IF(E61&lt;Records!E7,"LR",IF(E61=Records!E7,"=LR","-"))),"???")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0"/>
      <c r="Z61" s="106"/>
      <c r="AA61" s="106"/>
      <c r="AB61" s="106"/>
      <c r="AC61" s="120"/>
    </row>
    <row r="62" spans="1:29" x14ac:dyDescent="0.3">
      <c r="A62" s="112"/>
      <c r="B62" s="230" t="s">
        <v>128</v>
      </c>
      <c r="C62" s="17" t="str">
        <f t="shared" ref="C62:C67" si="16">IF(A62="","",VLOOKUP($A$60,IF(LEN(A62)=2,U18MB,U18MA),VLOOKUP(LEFT(A62,1),club,6,FALSE),FALSE))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0"/>
      <c r="Z62" s="106"/>
      <c r="AA62" s="106"/>
      <c r="AB62" s="106"/>
      <c r="AC62" s="120"/>
    </row>
    <row r="63" spans="1:29" x14ac:dyDescent="0.3">
      <c r="A63" s="112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0"/>
      <c r="Z63" s="106"/>
      <c r="AA63" s="106"/>
      <c r="AB63" s="106"/>
      <c r="AC63" s="120"/>
    </row>
    <row r="64" spans="1:29" x14ac:dyDescent="0.3">
      <c r="A64" s="112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0"/>
      <c r="Z64" s="106"/>
      <c r="AA64" s="106"/>
      <c r="AB64" s="106"/>
      <c r="AC64" s="120"/>
    </row>
    <row r="65" spans="1:29" x14ac:dyDescent="0.3">
      <c r="A65" s="112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0"/>
      <c r="Z65" s="106"/>
      <c r="AA65" s="106"/>
      <c r="AB65" s="106"/>
      <c r="AC65" s="120"/>
    </row>
    <row r="66" spans="1:29" x14ac:dyDescent="0.3">
      <c r="A66" s="112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11"/>
      <c r="Z66" s="106"/>
      <c r="AA66" s="106"/>
      <c r="AB66" s="106"/>
      <c r="AC66" s="111"/>
    </row>
    <row r="67" spans="1:29" x14ac:dyDescent="0.3">
      <c r="A67" s="112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11"/>
      <c r="Z67" s="106"/>
      <c r="AA67" s="106"/>
      <c r="AB67" s="106"/>
      <c r="AC67" s="111"/>
    </row>
    <row r="68" spans="1:29" x14ac:dyDescent="0.3">
      <c r="A68" s="115" t="s">
        <v>93</v>
      </c>
      <c r="B68" s="241"/>
      <c r="C68" s="20" t="s">
        <v>311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11"/>
      <c r="Z68" s="106"/>
      <c r="AA68" s="106"/>
      <c r="AB68" s="106"/>
      <c r="AC68" s="111"/>
    </row>
    <row r="69" spans="1:29" x14ac:dyDescent="0.3">
      <c r="A69" s="112"/>
      <c r="B69" s="230" t="s">
        <v>127</v>
      </c>
      <c r="C69" s="17" t="str">
        <f t="shared" ref="C69:C75" si="17">IF(A69="","",VLOOKUP($A$68,IF(LEN(A69)=2,U18MB,U18MA),VLOOKUP(LEFT(A69,1),club,6,FALSE),FALSE))</f>
        <v/>
      </c>
      <c r="D69" s="17" t="str">
        <f t="shared" si="2"/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IFERROR(IF(E69=".","",IF(E69&lt;Records!E7,"LR",IF(E69=Records!E7,"=LR","-"))),"???")</f>
        <v/>
      </c>
      <c r="J69" s="15" t="str">
        <f t="shared" ref="J69:Q75" si="18">IF($A69="","",IF(LEFT($A69,1)=J$12,$F69,""))</f>
        <v/>
      </c>
      <c r="K69" s="15" t="str">
        <f t="shared" si="18"/>
        <v/>
      </c>
      <c r="L69" s="15" t="str">
        <f t="shared" si="18"/>
        <v/>
      </c>
      <c r="M69" s="15" t="str">
        <f t="shared" si="18"/>
        <v/>
      </c>
      <c r="N69" s="15" t="str">
        <f t="shared" si="18"/>
        <v/>
      </c>
      <c r="O69" s="15" t="str">
        <f t="shared" si="18"/>
        <v/>
      </c>
      <c r="P69" s="15" t="str">
        <f t="shared" si="18"/>
        <v/>
      </c>
      <c r="Q69" s="15" t="str">
        <f t="shared" si="18"/>
        <v/>
      </c>
      <c r="R69" s="15"/>
      <c r="S69" s="9"/>
      <c r="W69" s="106"/>
      <c r="X69" s="106"/>
      <c r="Y69" s="111"/>
      <c r="Z69" s="106"/>
      <c r="AA69" s="106"/>
      <c r="AB69" s="106"/>
      <c r="AC69" s="111"/>
    </row>
    <row r="70" spans="1:29" x14ac:dyDescent="0.3">
      <c r="A70" s="112"/>
      <c r="B70" s="230" t="s">
        <v>128</v>
      </c>
      <c r="C70" s="17" t="str">
        <f t="shared" si="17"/>
        <v/>
      </c>
      <c r="D70" s="17" t="str">
        <f t="shared" si="2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18"/>
        <v/>
      </c>
      <c r="K70" s="15" t="str">
        <f t="shared" si="18"/>
        <v/>
      </c>
      <c r="L70" s="15" t="str">
        <f t="shared" si="18"/>
        <v/>
      </c>
      <c r="M70" s="15" t="str">
        <f t="shared" si="18"/>
        <v/>
      </c>
      <c r="N70" s="15" t="str">
        <f t="shared" si="18"/>
        <v/>
      </c>
      <c r="O70" s="15" t="str">
        <f t="shared" si="18"/>
        <v/>
      </c>
      <c r="P70" s="15" t="str">
        <f t="shared" si="18"/>
        <v/>
      </c>
      <c r="Q70" s="15" t="str">
        <f t="shared" si="18"/>
        <v/>
      </c>
      <c r="R70" s="15"/>
      <c r="S70" s="9"/>
      <c r="W70" s="106"/>
      <c r="X70" s="106"/>
      <c r="Y70" s="111"/>
      <c r="Z70" s="106"/>
      <c r="AA70" s="106"/>
      <c r="AB70" s="106"/>
      <c r="AC70" s="111"/>
    </row>
    <row r="71" spans="1:29" x14ac:dyDescent="0.3">
      <c r="A71" s="112"/>
      <c r="B71" s="230" t="s">
        <v>129</v>
      </c>
      <c r="C71" s="17" t="str">
        <f t="shared" si="17"/>
        <v/>
      </c>
      <c r="D71" s="17" t="str">
        <f t="shared" si="2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18"/>
        <v/>
      </c>
      <c r="K71" s="15" t="str">
        <f t="shared" si="18"/>
        <v/>
      </c>
      <c r="L71" s="15" t="str">
        <f t="shared" si="18"/>
        <v/>
      </c>
      <c r="M71" s="15" t="str">
        <f t="shared" si="18"/>
        <v/>
      </c>
      <c r="N71" s="15" t="str">
        <f t="shared" si="18"/>
        <v/>
      </c>
      <c r="O71" s="15" t="str">
        <f t="shared" si="18"/>
        <v/>
      </c>
      <c r="P71" s="15" t="str">
        <f t="shared" si="18"/>
        <v/>
      </c>
      <c r="Q71" s="15" t="str">
        <f t="shared" si="18"/>
        <v/>
      </c>
      <c r="R71" s="15"/>
      <c r="S71" s="9"/>
      <c r="W71" s="106"/>
      <c r="X71" s="106"/>
      <c r="Y71" s="111"/>
      <c r="Z71" s="106"/>
      <c r="AA71" s="106"/>
      <c r="AB71" s="106"/>
      <c r="AC71" s="111"/>
    </row>
    <row r="72" spans="1:29" x14ac:dyDescent="0.3">
      <c r="A72" s="112"/>
      <c r="B72" s="230" t="s">
        <v>77</v>
      </c>
      <c r="C72" s="17" t="str">
        <f t="shared" si="17"/>
        <v/>
      </c>
      <c r="D72" s="17" t="str">
        <f t="shared" si="2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18"/>
        <v/>
      </c>
      <c r="K72" s="15" t="str">
        <f t="shared" si="18"/>
        <v/>
      </c>
      <c r="L72" s="15" t="str">
        <f t="shared" si="18"/>
        <v/>
      </c>
      <c r="M72" s="15" t="str">
        <f t="shared" si="18"/>
        <v/>
      </c>
      <c r="N72" s="15" t="str">
        <f t="shared" si="18"/>
        <v/>
      </c>
      <c r="O72" s="15" t="str">
        <f t="shared" si="18"/>
        <v/>
      </c>
      <c r="P72" s="15" t="str">
        <f t="shared" si="18"/>
        <v/>
      </c>
      <c r="Q72" s="15" t="str">
        <f t="shared" si="18"/>
        <v/>
      </c>
      <c r="R72" s="15"/>
      <c r="S72" s="9"/>
      <c r="W72" s="106"/>
      <c r="X72" s="106"/>
      <c r="Y72" s="111"/>
      <c r="Z72" s="106"/>
      <c r="AA72" s="106"/>
      <c r="AB72" s="106"/>
      <c r="AC72" s="111"/>
    </row>
    <row r="73" spans="1:29" x14ac:dyDescent="0.3">
      <c r="A73" s="112"/>
      <c r="B73" s="230" t="s">
        <v>78</v>
      </c>
      <c r="C73" s="17" t="str">
        <f t="shared" si="17"/>
        <v/>
      </c>
      <c r="D73" s="17" t="str">
        <f t="shared" si="2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18"/>
        <v/>
      </c>
      <c r="K73" s="15" t="str">
        <f t="shared" si="18"/>
        <v/>
      </c>
      <c r="L73" s="15" t="str">
        <f t="shared" si="18"/>
        <v/>
      </c>
      <c r="M73" s="15" t="str">
        <f t="shared" si="18"/>
        <v/>
      </c>
      <c r="N73" s="15" t="str">
        <f t="shared" si="18"/>
        <v/>
      </c>
      <c r="O73" s="15" t="str">
        <f t="shared" si="18"/>
        <v/>
      </c>
      <c r="P73" s="15" t="str">
        <f t="shared" si="18"/>
        <v/>
      </c>
      <c r="Q73" s="15" t="str">
        <f t="shared" si="18"/>
        <v/>
      </c>
      <c r="R73" s="15"/>
      <c r="S73" s="9"/>
      <c r="W73" s="106"/>
      <c r="X73" s="106"/>
      <c r="Y73" s="111"/>
      <c r="Z73" s="106"/>
      <c r="AA73" s="106"/>
      <c r="AB73" s="106"/>
      <c r="AC73" s="111"/>
    </row>
    <row r="74" spans="1:29" x14ac:dyDescent="0.3">
      <c r="A74" s="112"/>
      <c r="B74" s="230" t="s">
        <v>79</v>
      </c>
      <c r="C74" s="17" t="str">
        <f t="shared" si="17"/>
        <v/>
      </c>
      <c r="D74" s="17" t="str">
        <f t="shared" si="2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18"/>
        <v/>
      </c>
      <c r="K74" s="15" t="str">
        <f t="shared" si="18"/>
        <v/>
      </c>
      <c r="L74" s="15" t="str">
        <f t="shared" si="18"/>
        <v/>
      </c>
      <c r="M74" s="15" t="str">
        <f t="shared" si="18"/>
        <v/>
      </c>
      <c r="N74" s="15" t="str">
        <f t="shared" si="18"/>
        <v/>
      </c>
      <c r="O74" s="15" t="str">
        <f t="shared" si="18"/>
        <v/>
      </c>
      <c r="P74" s="15" t="str">
        <f t="shared" si="18"/>
        <v/>
      </c>
      <c r="Q74" s="15" t="str">
        <f t="shared" si="18"/>
        <v/>
      </c>
      <c r="R74" s="15"/>
      <c r="S74" s="9"/>
      <c r="W74" s="106"/>
      <c r="X74" s="106"/>
      <c r="Y74" s="111"/>
      <c r="Z74" s="106"/>
      <c r="AA74" s="106"/>
      <c r="AB74" s="106"/>
      <c r="AC74" s="111"/>
    </row>
    <row r="75" spans="1:29" x14ac:dyDescent="0.3">
      <c r="A75" s="112"/>
      <c r="B75" s="230" t="s">
        <v>80</v>
      </c>
      <c r="C75" s="17" t="str">
        <f t="shared" si="17"/>
        <v/>
      </c>
      <c r="D75" s="17" t="str">
        <f t="shared" si="2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18"/>
        <v/>
      </c>
      <c r="K75" s="15" t="str">
        <f t="shared" si="18"/>
        <v/>
      </c>
      <c r="L75" s="15" t="str">
        <f t="shared" si="18"/>
        <v/>
      </c>
      <c r="M75" s="15" t="str">
        <f t="shared" si="18"/>
        <v/>
      </c>
      <c r="N75" s="15" t="str">
        <f t="shared" si="18"/>
        <v/>
      </c>
      <c r="O75" s="15" t="str">
        <f t="shared" si="18"/>
        <v/>
      </c>
      <c r="P75" s="15" t="str">
        <f t="shared" si="18"/>
        <v/>
      </c>
      <c r="Q75" s="15" t="str">
        <f t="shared" si="18"/>
        <v/>
      </c>
      <c r="R75" s="15">
        <f>SUM(Decsheets!$V$5:$V$12)-(SUM(J69:P75))</f>
        <v>28</v>
      </c>
      <c r="S75" s="9"/>
      <c r="W75" s="106"/>
      <c r="X75" s="106"/>
      <c r="Y75" s="111"/>
      <c r="Z75" s="106"/>
      <c r="AA75" s="106"/>
      <c r="AB75" s="106"/>
      <c r="AC75" s="111"/>
    </row>
    <row r="76" spans="1:29" x14ac:dyDescent="0.3">
      <c r="A76" s="115" t="s">
        <v>96</v>
      </c>
      <c r="B76" s="241"/>
      <c r="C76" s="20" t="s">
        <v>312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11"/>
      <c r="Z76" s="106"/>
      <c r="AA76" s="106"/>
      <c r="AB76" s="106"/>
      <c r="AC76" s="111"/>
    </row>
    <row r="77" spans="1:29" x14ac:dyDescent="0.3">
      <c r="A77" s="112"/>
      <c r="B77" s="230" t="s">
        <v>127</v>
      </c>
      <c r="C77" s="17" t="str">
        <f>IFERROR(IF(A77="","",VLOOKUP($A$76,IF(LEN(A77)=2,U18MB,U18MA),VLOOKUP(LEFT(A77,1),club,6,FALSE),FALSE)),"No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IFERROR(IF(E77=".","",IF(E77&lt;Records!E8,"LR",IF(E77=Records!E8,"=LR","-"))),"???")</f>
        <v/>
      </c>
      <c r="J77" s="15" t="str">
        <f t="shared" ref="J77:Q83" si="19">IF($A77="","",IF(LEFT($A77,1)=J$12,$F77,""))</f>
        <v/>
      </c>
      <c r="K77" s="15" t="str">
        <f t="shared" si="19"/>
        <v/>
      </c>
      <c r="L77" s="15" t="str">
        <f t="shared" si="19"/>
        <v/>
      </c>
      <c r="M77" s="15" t="str">
        <f t="shared" si="19"/>
        <v/>
      </c>
      <c r="N77" s="15" t="str">
        <f t="shared" si="19"/>
        <v/>
      </c>
      <c r="O77" s="15" t="str">
        <f t="shared" si="19"/>
        <v/>
      </c>
      <c r="P77" s="15" t="str">
        <f t="shared" si="19"/>
        <v/>
      </c>
      <c r="Q77" s="15" t="str">
        <f t="shared" si="19"/>
        <v/>
      </c>
      <c r="R77" s="15"/>
      <c r="S77" s="9"/>
      <c r="W77" s="106"/>
      <c r="X77" s="106"/>
      <c r="Y77" s="111"/>
      <c r="Z77" s="106"/>
      <c r="AA77" s="106"/>
      <c r="AB77" s="106"/>
      <c r="AC77" s="111"/>
    </row>
    <row r="78" spans="1:29" x14ac:dyDescent="0.3">
      <c r="A78" s="112"/>
      <c r="B78" s="230" t="s">
        <v>128</v>
      </c>
      <c r="C78" s="17" t="str">
        <f t="shared" ref="C78:C83" si="20">IF(A78="","",VLOOKUP($A$76,IF(LEN(A78)=2,U18MB,U18MA),VLOOKUP(LEFT(A78,1),club,6,FALSE),FALSE))</f>
        <v/>
      </c>
      <c r="D78" s="17" t="str">
        <f t="shared" ref="D78:D83" si="21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19"/>
        <v/>
      </c>
      <c r="K78" s="15" t="str">
        <f t="shared" si="19"/>
        <v/>
      </c>
      <c r="L78" s="15" t="str">
        <f t="shared" si="19"/>
        <v/>
      </c>
      <c r="M78" s="15" t="str">
        <f t="shared" si="19"/>
        <v/>
      </c>
      <c r="N78" s="15" t="str">
        <f t="shared" si="19"/>
        <v/>
      </c>
      <c r="O78" s="15" t="str">
        <f t="shared" si="19"/>
        <v/>
      </c>
      <c r="P78" s="15" t="str">
        <f t="shared" si="19"/>
        <v/>
      </c>
      <c r="Q78" s="15" t="str">
        <f t="shared" si="19"/>
        <v/>
      </c>
      <c r="R78" s="15"/>
      <c r="S78" s="9"/>
      <c r="W78" s="106"/>
      <c r="X78" s="106"/>
      <c r="Y78" s="111"/>
      <c r="Z78" s="106"/>
      <c r="AA78" s="106"/>
      <c r="AB78" s="106"/>
      <c r="AC78" s="111"/>
    </row>
    <row r="79" spans="1:29" x14ac:dyDescent="0.3">
      <c r="A79" s="112"/>
      <c r="B79" s="230" t="s">
        <v>129</v>
      </c>
      <c r="C79" s="17" t="str">
        <f t="shared" si="20"/>
        <v/>
      </c>
      <c r="D79" s="17" t="str">
        <f t="shared" si="21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19"/>
        <v/>
      </c>
      <c r="K79" s="15" t="str">
        <f t="shared" si="19"/>
        <v/>
      </c>
      <c r="L79" s="15" t="str">
        <f t="shared" si="19"/>
        <v/>
      </c>
      <c r="M79" s="15" t="str">
        <f t="shared" si="19"/>
        <v/>
      </c>
      <c r="N79" s="15" t="str">
        <f t="shared" si="19"/>
        <v/>
      </c>
      <c r="O79" s="15" t="str">
        <f t="shared" si="19"/>
        <v/>
      </c>
      <c r="P79" s="15" t="str">
        <f t="shared" si="19"/>
        <v/>
      </c>
      <c r="Q79" s="15" t="str">
        <f t="shared" si="19"/>
        <v/>
      </c>
      <c r="R79" s="15"/>
      <c r="S79" s="9"/>
      <c r="W79" s="106"/>
      <c r="X79" s="106"/>
      <c r="Y79" s="111"/>
      <c r="Z79" s="106"/>
      <c r="AA79" s="106"/>
      <c r="AB79" s="106"/>
      <c r="AC79" s="111"/>
    </row>
    <row r="80" spans="1:29" x14ac:dyDescent="0.3">
      <c r="A80" s="112"/>
      <c r="B80" s="230" t="s">
        <v>77</v>
      </c>
      <c r="C80" s="17" t="str">
        <f t="shared" si="20"/>
        <v/>
      </c>
      <c r="D80" s="17" t="str">
        <f t="shared" si="21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19"/>
        <v/>
      </c>
      <c r="K80" s="15" t="str">
        <f t="shared" si="19"/>
        <v/>
      </c>
      <c r="L80" s="15" t="str">
        <f t="shared" si="19"/>
        <v/>
      </c>
      <c r="M80" s="15" t="str">
        <f t="shared" si="19"/>
        <v/>
      </c>
      <c r="N80" s="15" t="str">
        <f t="shared" si="19"/>
        <v/>
      </c>
      <c r="O80" s="15" t="str">
        <f t="shared" si="19"/>
        <v/>
      </c>
      <c r="P80" s="15" t="str">
        <f t="shared" si="19"/>
        <v/>
      </c>
      <c r="Q80" s="15" t="str">
        <f t="shared" si="19"/>
        <v/>
      </c>
      <c r="R80" s="15"/>
      <c r="S80" s="9"/>
      <c r="W80" s="106"/>
      <c r="X80" s="106"/>
      <c r="Y80" s="111"/>
      <c r="Z80" s="106"/>
      <c r="AA80" s="106"/>
      <c r="AB80" s="106"/>
      <c r="AC80" s="111"/>
    </row>
    <row r="81" spans="1:29" x14ac:dyDescent="0.3">
      <c r="A81" s="112"/>
      <c r="B81" s="230" t="s">
        <v>78</v>
      </c>
      <c r="C81" s="17" t="str">
        <f t="shared" si="20"/>
        <v/>
      </c>
      <c r="D81" s="17" t="str">
        <f t="shared" si="21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19"/>
        <v/>
      </c>
      <c r="K81" s="15" t="str">
        <f t="shared" si="19"/>
        <v/>
      </c>
      <c r="L81" s="15" t="str">
        <f t="shared" si="19"/>
        <v/>
      </c>
      <c r="M81" s="15" t="str">
        <f t="shared" si="19"/>
        <v/>
      </c>
      <c r="N81" s="15" t="str">
        <f t="shared" si="19"/>
        <v/>
      </c>
      <c r="O81" s="15" t="str">
        <f t="shared" si="19"/>
        <v/>
      </c>
      <c r="P81" s="15" t="str">
        <f t="shared" si="19"/>
        <v/>
      </c>
      <c r="Q81" s="15" t="str">
        <f t="shared" si="19"/>
        <v/>
      </c>
      <c r="R81" s="15"/>
      <c r="S81" s="9"/>
      <c r="W81" s="106"/>
      <c r="X81" s="106"/>
      <c r="Y81" s="111"/>
      <c r="Z81" s="106"/>
      <c r="AA81" s="106"/>
      <c r="AB81" s="106"/>
      <c r="AC81" s="111"/>
    </row>
    <row r="82" spans="1:29" x14ac:dyDescent="0.3">
      <c r="A82" s="112"/>
      <c r="B82" s="230" t="s">
        <v>79</v>
      </c>
      <c r="C82" s="17" t="str">
        <f t="shared" si="20"/>
        <v/>
      </c>
      <c r="D82" s="17" t="str">
        <f t="shared" si="21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19"/>
        <v/>
      </c>
      <c r="K82" s="15" t="str">
        <f t="shared" si="19"/>
        <v/>
      </c>
      <c r="L82" s="15" t="str">
        <f t="shared" si="19"/>
        <v/>
      </c>
      <c r="M82" s="15" t="str">
        <f t="shared" si="19"/>
        <v/>
      </c>
      <c r="N82" s="15" t="str">
        <f t="shared" si="19"/>
        <v/>
      </c>
      <c r="O82" s="15" t="str">
        <f t="shared" si="19"/>
        <v/>
      </c>
      <c r="P82" s="15" t="str">
        <f t="shared" si="19"/>
        <v/>
      </c>
      <c r="Q82" s="15" t="str">
        <f t="shared" si="19"/>
        <v/>
      </c>
      <c r="R82" s="15"/>
      <c r="S82" s="9"/>
      <c r="W82" s="106"/>
      <c r="X82" s="106"/>
      <c r="Y82" s="111"/>
      <c r="Z82" s="106"/>
      <c r="AA82" s="106"/>
      <c r="AB82" s="106"/>
      <c r="AC82" s="111"/>
    </row>
    <row r="83" spans="1:29" x14ac:dyDescent="0.3">
      <c r="A83" s="112"/>
      <c r="B83" s="230" t="s">
        <v>80</v>
      </c>
      <c r="C83" s="17" t="str">
        <f t="shared" si="20"/>
        <v/>
      </c>
      <c r="D83" s="17" t="str">
        <f t="shared" si="21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19"/>
        <v/>
      </c>
      <c r="K83" s="15" t="str">
        <f t="shared" si="19"/>
        <v/>
      </c>
      <c r="L83" s="15" t="str">
        <f t="shared" si="19"/>
        <v/>
      </c>
      <c r="M83" s="15" t="str">
        <f t="shared" si="19"/>
        <v/>
      </c>
      <c r="N83" s="15" t="str">
        <f t="shared" si="19"/>
        <v/>
      </c>
      <c r="O83" s="15" t="str">
        <f t="shared" si="19"/>
        <v/>
      </c>
      <c r="P83" s="15" t="str">
        <f t="shared" si="19"/>
        <v/>
      </c>
      <c r="Q83" s="15" t="str">
        <f t="shared" si="19"/>
        <v/>
      </c>
      <c r="R83" s="15">
        <f>SUM(Decsheets!$V$5:$V$12)-(SUM(J77:P83))</f>
        <v>28</v>
      </c>
      <c r="S83" s="9"/>
      <c r="W83" s="106"/>
      <c r="X83" s="106"/>
      <c r="Y83" s="111"/>
      <c r="Z83" s="106"/>
      <c r="AA83" s="106"/>
      <c r="AB83" s="106"/>
      <c r="AC83" s="111"/>
    </row>
    <row r="84" spans="1:29" x14ac:dyDescent="0.3">
      <c r="A84" s="115" t="s">
        <v>96</v>
      </c>
      <c r="B84" s="241"/>
      <c r="C84" s="20" t="s">
        <v>313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11"/>
      <c r="Z84" s="106"/>
      <c r="AA84" s="106"/>
      <c r="AB84" s="106"/>
      <c r="AC84" s="111"/>
    </row>
    <row r="85" spans="1:29" x14ac:dyDescent="0.3">
      <c r="A85" s="112"/>
      <c r="B85" s="230" t="s">
        <v>127</v>
      </c>
      <c r="C85" s="17" t="str">
        <f t="shared" ref="C85:C91" si="22">IF(A85="","",VLOOKUP($A$84,IF(LEN(A85)=2,U18MB,U18MA),VLOOKUP(LEFT(A85,1),club,6,FALSE),FALSE))</f>
        <v/>
      </c>
      <c r="D85" s="17" t="str">
        <f t="shared" ref="D85:D163" si="23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IFERROR(IF(E85=".","",IF(E85&lt;Records!E8,"LR",IF(E85=Records!E8,"=LR","-"))),"???")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11"/>
      <c r="Z85" s="106"/>
      <c r="AA85" s="106"/>
      <c r="AB85" s="106"/>
      <c r="AC85" s="111"/>
    </row>
    <row r="86" spans="1:29" x14ac:dyDescent="0.3">
      <c r="A86" s="112"/>
      <c r="B86" s="230" t="s">
        <v>128</v>
      </c>
      <c r="C86" s="17" t="str">
        <f t="shared" si="22"/>
        <v/>
      </c>
      <c r="D86" s="17" t="str">
        <f t="shared" si="23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11"/>
      <c r="Z86" s="106"/>
      <c r="AA86" s="106"/>
      <c r="AB86" s="106"/>
      <c r="AC86" s="111"/>
    </row>
    <row r="87" spans="1:29" x14ac:dyDescent="0.3">
      <c r="A87" s="112"/>
      <c r="B87" s="230" t="s">
        <v>129</v>
      </c>
      <c r="C87" s="17" t="str">
        <f t="shared" si="22"/>
        <v/>
      </c>
      <c r="D87" s="17" t="str">
        <f t="shared" si="23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11"/>
      <c r="Z87" s="106"/>
      <c r="AA87" s="106"/>
      <c r="AB87" s="106"/>
      <c r="AC87" s="111"/>
    </row>
    <row r="88" spans="1:29" x14ac:dyDescent="0.3">
      <c r="A88" s="112"/>
      <c r="B88" s="230" t="s">
        <v>77</v>
      </c>
      <c r="C88" s="17" t="str">
        <f t="shared" si="22"/>
        <v/>
      </c>
      <c r="D88" s="17" t="str">
        <f t="shared" si="23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11"/>
      <c r="Z88" s="106"/>
      <c r="AA88" s="106"/>
      <c r="AB88" s="106"/>
      <c r="AC88" s="111"/>
    </row>
    <row r="89" spans="1:29" x14ac:dyDescent="0.3">
      <c r="A89" s="112"/>
      <c r="B89" s="230" t="s">
        <v>78</v>
      </c>
      <c r="C89" s="17" t="str">
        <f t="shared" si="22"/>
        <v/>
      </c>
      <c r="D89" s="17" t="str">
        <f t="shared" si="23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11"/>
      <c r="Z89" s="106"/>
      <c r="AA89" s="106"/>
      <c r="AB89" s="106"/>
      <c r="AC89" s="111"/>
    </row>
    <row r="90" spans="1:29" x14ac:dyDescent="0.3">
      <c r="A90" s="112"/>
      <c r="B90" s="230" t="s">
        <v>79</v>
      </c>
      <c r="C90" s="17" t="str">
        <f t="shared" si="22"/>
        <v/>
      </c>
      <c r="D90" s="17" t="str">
        <f t="shared" si="23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11"/>
      <c r="Z90" s="106"/>
      <c r="AA90" s="106"/>
      <c r="AB90" s="106"/>
      <c r="AC90" s="111"/>
    </row>
    <row r="91" spans="1:29" x14ac:dyDescent="0.3">
      <c r="A91" s="112"/>
      <c r="B91" s="230" t="s">
        <v>80</v>
      </c>
      <c r="C91" s="17" t="str">
        <f t="shared" si="22"/>
        <v/>
      </c>
      <c r="D91" s="17" t="str">
        <f t="shared" si="23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11"/>
      <c r="Z91" s="106"/>
      <c r="AA91" s="106"/>
      <c r="AB91" s="106"/>
      <c r="AC91" s="111"/>
    </row>
    <row r="92" spans="1:29" x14ac:dyDescent="0.3">
      <c r="A92" s="115" t="s">
        <v>336</v>
      </c>
      <c r="B92" s="241"/>
      <c r="C92" s="228" t="s">
        <v>393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339</v>
      </c>
      <c r="W92" s="106"/>
      <c r="X92" s="106"/>
      <c r="Y92" s="111"/>
      <c r="Z92" s="106"/>
      <c r="AA92" s="106"/>
      <c r="AB92" s="106"/>
      <c r="AC92" s="111"/>
    </row>
    <row r="93" spans="1:29" x14ac:dyDescent="0.3">
      <c r="A93" s="112"/>
      <c r="B93" s="230" t="s">
        <v>127</v>
      </c>
      <c r="C93" s="17" t="str">
        <f>IFERROR(IF(A93="","",VLOOKUP($A$92,IF(LEN(A93)=2,U18MB,U18MA),VLOOKUP(LEFT(A93,1),club,6,FALSE),FALSE)),"No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IFERROR(IF(E93=".","",IF(E93&lt;Records!E12,"LR",IF(E93=Records!E12,"=LR","-"))),"???")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11"/>
      <c r="Z93" s="106"/>
      <c r="AA93" s="106"/>
      <c r="AB93" s="106"/>
      <c r="AC93" s="111"/>
    </row>
    <row r="94" spans="1:29" x14ac:dyDescent="0.3">
      <c r="A94" s="112"/>
      <c r="B94" s="230" t="s">
        <v>128</v>
      </c>
      <c r="C94" s="17" t="str">
        <f t="shared" ref="C94:C99" si="26">IF(A94="","",VLOOKUP($A$92,IF(LEN(A94)=2,U18MB,U18MA),VLOOKUP(LEFT(A94,1),club,6,FALSE),FALSE))</f>
        <v/>
      </c>
      <c r="D94" s="17" t="str">
        <f t="shared" si="23"/>
        <v/>
      </c>
      <c r="E94" s="18" t="s">
        <v>87</v>
      </c>
      <c r="F94" s="306">
        <f>Decsheets!$V$6</f>
        <v>6</v>
      </c>
      <c r="G94" s="9"/>
      <c r="H94" s="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11"/>
      <c r="Z94" s="106"/>
      <c r="AA94" s="106"/>
      <c r="AB94" s="106"/>
      <c r="AC94" s="111"/>
    </row>
    <row r="95" spans="1:29" x14ac:dyDescent="0.3">
      <c r="A95" s="112"/>
      <c r="B95" s="230" t="s">
        <v>129</v>
      </c>
      <c r="C95" s="17" t="str">
        <f t="shared" si="26"/>
        <v/>
      </c>
      <c r="D95" s="17" t="str">
        <f t="shared" si="23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11"/>
      <c r="Z95" s="106"/>
      <c r="AA95" s="106"/>
      <c r="AB95" s="106"/>
      <c r="AC95" s="111"/>
    </row>
    <row r="96" spans="1:29" x14ac:dyDescent="0.3">
      <c r="A96" s="112"/>
      <c r="B96" s="230" t="s">
        <v>77</v>
      </c>
      <c r="C96" s="17" t="str">
        <f t="shared" si="26"/>
        <v/>
      </c>
      <c r="D96" s="17" t="str">
        <f t="shared" si="23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11"/>
      <c r="Z96" s="106"/>
      <c r="AA96" s="106"/>
      <c r="AB96" s="106"/>
      <c r="AC96" s="111"/>
    </row>
    <row r="97" spans="1:29" x14ac:dyDescent="0.3">
      <c r="A97" s="112"/>
      <c r="B97" s="230" t="s">
        <v>78</v>
      </c>
      <c r="C97" s="17" t="str">
        <f t="shared" si="26"/>
        <v/>
      </c>
      <c r="D97" s="17" t="str">
        <f t="shared" si="23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11"/>
      <c r="Z97" s="106"/>
      <c r="AA97" s="106"/>
      <c r="AB97" s="106"/>
      <c r="AC97" s="111"/>
    </row>
    <row r="98" spans="1:29" x14ac:dyDescent="0.3">
      <c r="A98" s="112"/>
      <c r="B98" s="230" t="s">
        <v>79</v>
      </c>
      <c r="C98" s="17" t="str">
        <f t="shared" si="26"/>
        <v/>
      </c>
      <c r="D98" s="17" t="str">
        <f t="shared" si="23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11"/>
      <c r="Z98" s="106"/>
      <c r="AA98" s="106"/>
      <c r="AB98" s="106"/>
      <c r="AC98" s="111"/>
    </row>
    <row r="99" spans="1:29" x14ac:dyDescent="0.3">
      <c r="A99" s="112"/>
      <c r="B99" s="230" t="s">
        <v>80</v>
      </c>
      <c r="C99" s="17" t="str">
        <f t="shared" si="26"/>
        <v/>
      </c>
      <c r="D99" s="17" t="str">
        <f t="shared" si="23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11"/>
      <c r="Z99" s="106"/>
      <c r="AA99" s="106"/>
      <c r="AB99" s="106"/>
      <c r="AC99" s="111"/>
    </row>
    <row r="100" spans="1:29" x14ac:dyDescent="0.3">
      <c r="A100" s="115" t="s">
        <v>336</v>
      </c>
      <c r="B100" s="241"/>
      <c r="C100" s="228" t="s">
        <v>394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340</v>
      </c>
      <c r="W100" s="106"/>
      <c r="X100" s="106"/>
      <c r="Y100" s="111"/>
      <c r="Z100" s="106"/>
      <c r="AA100" s="106"/>
      <c r="AB100" s="106"/>
      <c r="AC100" s="111"/>
    </row>
    <row r="101" spans="1:29" x14ac:dyDescent="0.3">
      <c r="A101" s="112"/>
      <c r="B101" s="230" t="s">
        <v>127</v>
      </c>
      <c r="C101" s="17" t="str">
        <f t="shared" ref="C101:C107" si="27">IF(A101="","",VLOOKUP($A$100,IF(LEN(A101)=2,U18MB,U18MA),VLOOKUP(LEFT(A101,1),club,6,FALSE),FALSE))</f>
        <v/>
      </c>
      <c r="D101" s="17" t="str">
        <f t="shared" si="23"/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IFERROR(IF(E101=".","",IF(E101&lt;Records!E12,"LR",IF(E101=Records!E12,"=LR","-"))),"???")</f>
        <v/>
      </c>
      <c r="J101" s="15" t="str">
        <f t="shared" ref="J101:Q131" si="28">IF($A101="","",IF(LEFT($A101,1)=J$12,$F101,""))</f>
        <v/>
      </c>
      <c r="K101" s="15" t="str">
        <f t="shared" si="28"/>
        <v/>
      </c>
      <c r="L101" s="15" t="str">
        <f t="shared" si="28"/>
        <v/>
      </c>
      <c r="M101" s="15" t="str">
        <f t="shared" si="28"/>
        <v/>
      </c>
      <c r="N101" s="15" t="str">
        <f t="shared" si="28"/>
        <v/>
      </c>
      <c r="O101" s="15" t="str">
        <f t="shared" si="28"/>
        <v/>
      </c>
      <c r="P101" s="15" t="str">
        <f t="shared" si="28"/>
        <v/>
      </c>
      <c r="Q101" s="15" t="str">
        <f t="shared" si="28"/>
        <v/>
      </c>
      <c r="R101" s="15"/>
      <c r="S101" s="9"/>
      <c r="W101" s="106"/>
      <c r="X101" s="106"/>
      <c r="Y101" s="111"/>
      <c r="Z101" s="106"/>
      <c r="AA101" s="106"/>
      <c r="AB101" s="106"/>
      <c r="AC101" s="111"/>
    </row>
    <row r="102" spans="1:29" x14ac:dyDescent="0.3">
      <c r="A102" s="112"/>
      <c r="B102" s="230" t="s">
        <v>128</v>
      </c>
      <c r="C102" s="17" t="str">
        <f t="shared" si="27"/>
        <v/>
      </c>
      <c r="D102" s="17" t="str">
        <f t="shared" si="23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28"/>
        <v/>
      </c>
      <c r="K102" s="15" t="str">
        <f t="shared" si="28"/>
        <v/>
      </c>
      <c r="L102" s="15" t="str">
        <f t="shared" si="28"/>
        <v/>
      </c>
      <c r="M102" s="15" t="str">
        <f t="shared" si="28"/>
        <v/>
      </c>
      <c r="N102" s="15" t="str">
        <f t="shared" si="28"/>
        <v/>
      </c>
      <c r="O102" s="15" t="str">
        <f t="shared" si="28"/>
        <v/>
      </c>
      <c r="P102" s="15" t="str">
        <f t="shared" si="28"/>
        <v/>
      </c>
      <c r="Q102" s="15" t="str">
        <f t="shared" si="28"/>
        <v/>
      </c>
      <c r="R102" s="15"/>
      <c r="S102" s="9"/>
      <c r="W102" s="106"/>
      <c r="X102" s="106"/>
      <c r="Y102" s="111"/>
      <c r="Z102" s="106"/>
      <c r="AA102" s="106"/>
      <c r="AB102" s="106"/>
      <c r="AC102" s="111"/>
    </row>
    <row r="103" spans="1:29" x14ac:dyDescent="0.3">
      <c r="A103" s="112"/>
      <c r="B103" s="230" t="s">
        <v>129</v>
      </c>
      <c r="C103" s="17" t="str">
        <f t="shared" si="27"/>
        <v/>
      </c>
      <c r="D103" s="17" t="str">
        <f t="shared" si="23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28"/>
        <v/>
      </c>
      <c r="K103" s="15" t="str">
        <f t="shared" si="28"/>
        <v/>
      </c>
      <c r="L103" s="15" t="str">
        <f t="shared" si="28"/>
        <v/>
      </c>
      <c r="M103" s="15" t="str">
        <f t="shared" si="28"/>
        <v/>
      </c>
      <c r="N103" s="15" t="str">
        <f t="shared" si="28"/>
        <v/>
      </c>
      <c r="O103" s="15" t="str">
        <f t="shared" si="28"/>
        <v/>
      </c>
      <c r="P103" s="15" t="str">
        <f t="shared" si="28"/>
        <v/>
      </c>
      <c r="Q103" s="15" t="str">
        <f t="shared" si="28"/>
        <v/>
      </c>
      <c r="R103" s="15"/>
      <c r="S103" s="9"/>
      <c r="W103" s="106"/>
      <c r="X103" s="106"/>
      <c r="Y103" s="111"/>
      <c r="Z103" s="106"/>
      <c r="AA103" s="106"/>
      <c r="AB103" s="106"/>
      <c r="AC103" s="111"/>
    </row>
    <row r="104" spans="1:29" x14ac:dyDescent="0.3">
      <c r="A104" s="112"/>
      <c r="B104" s="230" t="s">
        <v>77</v>
      </c>
      <c r="C104" s="17" t="str">
        <f t="shared" si="27"/>
        <v/>
      </c>
      <c r="D104" s="17" t="str">
        <f t="shared" si="23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28"/>
        <v/>
      </c>
      <c r="K104" s="15" t="str">
        <f t="shared" si="28"/>
        <v/>
      </c>
      <c r="L104" s="15" t="str">
        <f t="shared" si="28"/>
        <v/>
      </c>
      <c r="M104" s="15" t="str">
        <f t="shared" si="28"/>
        <v/>
      </c>
      <c r="N104" s="15" t="str">
        <f t="shared" si="28"/>
        <v/>
      </c>
      <c r="O104" s="15" t="str">
        <f t="shared" si="28"/>
        <v/>
      </c>
      <c r="P104" s="15" t="str">
        <f t="shared" si="28"/>
        <v/>
      </c>
      <c r="Q104" s="15" t="str">
        <f t="shared" si="28"/>
        <v/>
      </c>
      <c r="R104" s="15"/>
      <c r="S104" s="9"/>
      <c r="W104" s="106"/>
      <c r="X104" s="106"/>
      <c r="Y104" s="111"/>
      <c r="Z104" s="106"/>
      <c r="AA104" s="106"/>
      <c r="AB104" s="106"/>
      <c r="AC104" s="111"/>
    </row>
    <row r="105" spans="1:29" x14ac:dyDescent="0.3">
      <c r="A105" s="112"/>
      <c r="B105" s="230" t="s">
        <v>78</v>
      </c>
      <c r="C105" s="17" t="str">
        <f t="shared" si="27"/>
        <v/>
      </c>
      <c r="D105" s="17" t="str">
        <f t="shared" si="23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28"/>
        <v/>
      </c>
      <c r="K105" s="15" t="str">
        <f t="shared" si="28"/>
        <v/>
      </c>
      <c r="L105" s="15" t="str">
        <f t="shared" si="28"/>
        <v/>
      </c>
      <c r="M105" s="15" t="str">
        <f t="shared" si="28"/>
        <v/>
      </c>
      <c r="N105" s="15" t="str">
        <f t="shared" si="28"/>
        <v/>
      </c>
      <c r="O105" s="15" t="str">
        <f t="shared" si="28"/>
        <v/>
      </c>
      <c r="P105" s="15" t="str">
        <f t="shared" si="28"/>
        <v/>
      </c>
      <c r="Q105" s="15" t="str">
        <f t="shared" si="28"/>
        <v/>
      </c>
      <c r="R105" s="15"/>
      <c r="S105" s="9"/>
      <c r="W105" s="106"/>
      <c r="X105" s="106"/>
      <c r="Y105" s="111"/>
      <c r="Z105" s="106"/>
      <c r="AA105" s="106"/>
      <c r="AB105" s="106"/>
      <c r="AC105" s="111"/>
    </row>
    <row r="106" spans="1:29" x14ac:dyDescent="0.3">
      <c r="A106" s="112"/>
      <c r="B106" s="230" t="s">
        <v>79</v>
      </c>
      <c r="C106" s="17" t="str">
        <f t="shared" si="27"/>
        <v/>
      </c>
      <c r="D106" s="17" t="str">
        <f t="shared" si="23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28"/>
        <v/>
      </c>
      <c r="K106" s="15" t="str">
        <f t="shared" si="28"/>
        <v/>
      </c>
      <c r="L106" s="15" t="str">
        <f t="shared" si="28"/>
        <v/>
      </c>
      <c r="M106" s="15" t="str">
        <f t="shared" si="28"/>
        <v/>
      </c>
      <c r="N106" s="15" t="str">
        <f t="shared" si="28"/>
        <v/>
      </c>
      <c r="O106" s="15" t="str">
        <f t="shared" si="28"/>
        <v/>
      </c>
      <c r="P106" s="15" t="str">
        <f t="shared" si="28"/>
        <v/>
      </c>
      <c r="Q106" s="15" t="str">
        <f t="shared" si="28"/>
        <v/>
      </c>
      <c r="R106" s="15"/>
      <c r="S106" s="9"/>
      <c r="W106" s="106"/>
      <c r="X106" s="106"/>
      <c r="Y106" s="111"/>
      <c r="Z106" s="106"/>
      <c r="AA106" s="106"/>
      <c r="AB106" s="106"/>
      <c r="AC106" s="111"/>
    </row>
    <row r="107" spans="1:29" x14ac:dyDescent="0.3">
      <c r="A107" s="112"/>
      <c r="B107" s="230" t="s">
        <v>80</v>
      </c>
      <c r="C107" s="17" t="str">
        <f t="shared" si="27"/>
        <v/>
      </c>
      <c r="D107" s="17" t="str">
        <f t="shared" si="23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28"/>
        <v/>
      </c>
      <c r="K107" s="15" t="str">
        <f t="shared" si="28"/>
        <v/>
      </c>
      <c r="L107" s="15" t="str">
        <f t="shared" si="28"/>
        <v/>
      </c>
      <c r="M107" s="15" t="str">
        <f t="shared" si="28"/>
        <v/>
      </c>
      <c r="N107" s="15" t="str">
        <f t="shared" si="28"/>
        <v/>
      </c>
      <c r="O107" s="15" t="str">
        <f t="shared" si="28"/>
        <v/>
      </c>
      <c r="P107" s="15" t="str">
        <f t="shared" si="28"/>
        <v/>
      </c>
      <c r="Q107" s="15" t="str">
        <f t="shared" si="28"/>
        <v/>
      </c>
      <c r="R107" s="15">
        <f>SUM(Decsheets!$V$5:$V$12)-(SUM(J101:P107))</f>
        <v>28</v>
      </c>
      <c r="S107" s="9"/>
      <c r="W107" s="106"/>
      <c r="X107" s="106"/>
      <c r="Y107" s="111"/>
      <c r="Z107" s="106"/>
      <c r="AA107" s="106"/>
      <c r="AB107" s="106"/>
      <c r="AC107" s="111"/>
    </row>
    <row r="108" spans="1:29" x14ac:dyDescent="0.3">
      <c r="A108" s="115" t="s">
        <v>382</v>
      </c>
      <c r="B108" s="241"/>
      <c r="C108" s="228" t="s">
        <v>391</v>
      </c>
      <c r="D108" s="8"/>
      <c r="E108" s="229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395</v>
      </c>
      <c r="W108" s="106"/>
      <c r="X108" s="106"/>
      <c r="Y108" s="111"/>
      <c r="Z108" s="106"/>
      <c r="AA108" s="106"/>
      <c r="AB108" s="106"/>
      <c r="AC108" s="111"/>
    </row>
    <row r="109" spans="1:29" x14ac:dyDescent="0.3">
      <c r="A109" s="112"/>
      <c r="B109" s="230" t="s">
        <v>127</v>
      </c>
      <c r="C109" s="17" t="str">
        <f>IFERROR(IF(A109="","",VLOOKUP($A$108,IF(LEN(A109)=2,U18MB,U18MA),VLOOKUP(LEFT(A109,1),club,6,FALSE),FALSE)),"No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IFERROR(IF(E109=".","",IF(E109&lt;Records!E15,"LR",IF(E109=Records!E15,"=LR","-"))),"???")</f>
        <v/>
      </c>
      <c r="J109" s="15" t="str">
        <f t="shared" ref="J109:Q115" si="29">IF($A109="","",IF(LEFT($A109,1)=J$12,$F109,""))</f>
        <v/>
      </c>
      <c r="K109" s="15" t="str">
        <f t="shared" si="29"/>
        <v/>
      </c>
      <c r="L109" s="15" t="str">
        <f t="shared" si="29"/>
        <v/>
      </c>
      <c r="M109" s="15" t="str">
        <f t="shared" si="29"/>
        <v/>
      </c>
      <c r="N109" s="15" t="str">
        <f t="shared" si="29"/>
        <v/>
      </c>
      <c r="O109" s="15" t="str">
        <f t="shared" si="29"/>
        <v/>
      </c>
      <c r="P109" s="15" t="str">
        <f t="shared" si="29"/>
        <v/>
      </c>
      <c r="Q109" s="15" t="str">
        <f t="shared" si="29"/>
        <v/>
      </c>
      <c r="R109" s="15"/>
      <c r="S109" s="9"/>
      <c r="W109" s="106"/>
      <c r="X109" s="106"/>
      <c r="Y109" s="111"/>
      <c r="Z109" s="106"/>
      <c r="AA109" s="106"/>
      <c r="AB109" s="106"/>
      <c r="AC109" s="111"/>
    </row>
    <row r="110" spans="1:29" x14ac:dyDescent="0.3">
      <c r="A110" s="112"/>
      <c r="B110" s="230" t="s">
        <v>128</v>
      </c>
      <c r="C110" s="17" t="str">
        <f t="shared" ref="C110:C115" si="30">IF(A110="","",VLOOKUP($A$108,IF(LEN(A110)=2,U18MB,U18MA),VLOOKUP(LEFT(A110,1),club,6,FALSE),FALSE))</f>
        <v/>
      </c>
      <c r="D110" s="17" t="str">
        <f t="shared" ref="D110:D115" si="31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29"/>
        <v/>
      </c>
      <c r="K110" s="15" t="str">
        <f t="shared" si="29"/>
        <v/>
      </c>
      <c r="L110" s="15" t="str">
        <f t="shared" si="29"/>
        <v/>
      </c>
      <c r="M110" s="15" t="str">
        <f t="shared" si="29"/>
        <v/>
      </c>
      <c r="N110" s="15" t="str">
        <f t="shared" si="29"/>
        <v/>
      </c>
      <c r="O110" s="15" t="str">
        <f t="shared" si="29"/>
        <v/>
      </c>
      <c r="P110" s="15" t="str">
        <f t="shared" si="29"/>
        <v/>
      </c>
      <c r="Q110" s="15" t="str">
        <f t="shared" si="29"/>
        <v/>
      </c>
      <c r="R110" s="15"/>
      <c r="S110" s="9"/>
      <c r="W110" s="106"/>
      <c r="X110" s="106"/>
      <c r="Y110" s="111"/>
      <c r="Z110" s="106"/>
      <c r="AA110" s="106"/>
      <c r="AB110" s="106"/>
      <c r="AC110" s="111"/>
    </row>
    <row r="111" spans="1:29" x14ac:dyDescent="0.3">
      <c r="A111" s="112"/>
      <c r="B111" s="230" t="s">
        <v>129</v>
      </c>
      <c r="C111" s="17" t="str">
        <f t="shared" si="30"/>
        <v/>
      </c>
      <c r="D111" s="17" t="str">
        <f t="shared" si="31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29"/>
        <v/>
      </c>
      <c r="K111" s="15" t="str">
        <f t="shared" si="29"/>
        <v/>
      </c>
      <c r="L111" s="15" t="str">
        <f t="shared" si="29"/>
        <v/>
      </c>
      <c r="M111" s="15" t="str">
        <f t="shared" si="29"/>
        <v/>
      </c>
      <c r="N111" s="15" t="str">
        <f t="shared" si="29"/>
        <v/>
      </c>
      <c r="O111" s="15" t="str">
        <f t="shared" si="29"/>
        <v/>
      </c>
      <c r="P111" s="15" t="str">
        <f t="shared" si="29"/>
        <v/>
      </c>
      <c r="Q111" s="15" t="str">
        <f t="shared" si="29"/>
        <v/>
      </c>
      <c r="R111" s="15"/>
      <c r="S111" s="9"/>
      <c r="W111" s="106"/>
      <c r="X111" s="106"/>
      <c r="Y111" s="111"/>
      <c r="Z111" s="106"/>
      <c r="AA111" s="106"/>
      <c r="AB111" s="106"/>
      <c r="AC111" s="111"/>
    </row>
    <row r="112" spans="1:29" x14ac:dyDescent="0.3">
      <c r="A112" s="112"/>
      <c r="B112" s="230" t="s">
        <v>77</v>
      </c>
      <c r="C112" s="17" t="str">
        <f t="shared" si="30"/>
        <v/>
      </c>
      <c r="D112" s="17" t="str">
        <f t="shared" si="31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29"/>
        <v/>
      </c>
      <c r="K112" s="15" t="str">
        <f t="shared" si="29"/>
        <v/>
      </c>
      <c r="L112" s="15" t="str">
        <f t="shared" si="29"/>
        <v/>
      </c>
      <c r="M112" s="15" t="str">
        <f t="shared" si="29"/>
        <v/>
      </c>
      <c r="N112" s="15" t="str">
        <f t="shared" si="29"/>
        <v/>
      </c>
      <c r="O112" s="15" t="str">
        <f t="shared" si="29"/>
        <v/>
      </c>
      <c r="P112" s="15" t="str">
        <f t="shared" si="29"/>
        <v/>
      </c>
      <c r="Q112" s="15" t="str">
        <f t="shared" si="29"/>
        <v/>
      </c>
      <c r="R112" s="15"/>
      <c r="S112" s="9"/>
      <c r="W112" s="106"/>
      <c r="X112" s="106"/>
      <c r="Y112" s="111"/>
      <c r="Z112" s="106"/>
      <c r="AA112" s="106"/>
      <c r="AB112" s="106"/>
      <c r="AC112" s="111"/>
    </row>
    <row r="113" spans="1:29" x14ac:dyDescent="0.3">
      <c r="A113" s="112"/>
      <c r="B113" s="230" t="s">
        <v>78</v>
      </c>
      <c r="C113" s="17" t="str">
        <f t="shared" si="30"/>
        <v/>
      </c>
      <c r="D113" s="17" t="str">
        <f t="shared" si="31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29"/>
        <v/>
      </c>
      <c r="K113" s="15" t="str">
        <f t="shared" si="29"/>
        <v/>
      </c>
      <c r="L113" s="15" t="str">
        <f t="shared" si="29"/>
        <v/>
      </c>
      <c r="M113" s="15" t="str">
        <f t="shared" si="29"/>
        <v/>
      </c>
      <c r="N113" s="15" t="str">
        <f t="shared" si="29"/>
        <v/>
      </c>
      <c r="O113" s="15" t="str">
        <f t="shared" si="29"/>
        <v/>
      </c>
      <c r="P113" s="15" t="str">
        <f t="shared" si="29"/>
        <v/>
      </c>
      <c r="Q113" s="15" t="str">
        <f t="shared" si="29"/>
        <v/>
      </c>
      <c r="R113" s="15"/>
      <c r="S113" s="9"/>
      <c r="W113" s="106"/>
      <c r="X113" s="106"/>
      <c r="Y113" s="111"/>
      <c r="Z113" s="106"/>
      <c r="AA113" s="106"/>
      <c r="AB113" s="106"/>
      <c r="AC113" s="111"/>
    </row>
    <row r="114" spans="1:29" x14ac:dyDescent="0.3">
      <c r="A114" s="112"/>
      <c r="B114" s="230" t="s">
        <v>79</v>
      </c>
      <c r="C114" s="17" t="str">
        <f t="shared" si="30"/>
        <v/>
      </c>
      <c r="D114" s="17" t="str">
        <f t="shared" si="31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29"/>
        <v/>
      </c>
      <c r="K114" s="15" t="str">
        <f t="shared" si="29"/>
        <v/>
      </c>
      <c r="L114" s="15" t="str">
        <f t="shared" si="29"/>
        <v/>
      </c>
      <c r="M114" s="15" t="str">
        <f t="shared" si="29"/>
        <v/>
      </c>
      <c r="N114" s="15" t="str">
        <f t="shared" si="29"/>
        <v/>
      </c>
      <c r="O114" s="15" t="str">
        <f t="shared" si="29"/>
        <v/>
      </c>
      <c r="P114" s="15" t="str">
        <f t="shared" si="29"/>
        <v/>
      </c>
      <c r="Q114" s="15" t="str">
        <f t="shared" si="29"/>
        <v/>
      </c>
      <c r="R114" s="15"/>
      <c r="S114" s="9"/>
      <c r="W114" s="106"/>
      <c r="X114" s="106"/>
      <c r="Y114" s="111"/>
      <c r="Z114" s="106"/>
      <c r="AA114" s="106"/>
      <c r="AB114" s="106"/>
      <c r="AC114" s="111"/>
    </row>
    <row r="115" spans="1:29" x14ac:dyDescent="0.3">
      <c r="A115" s="112"/>
      <c r="B115" s="230" t="s">
        <v>80</v>
      </c>
      <c r="C115" s="17" t="str">
        <f t="shared" si="30"/>
        <v/>
      </c>
      <c r="D115" s="17" t="str">
        <f t="shared" si="31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29"/>
        <v/>
      </c>
      <c r="K115" s="15" t="str">
        <f t="shared" si="29"/>
        <v/>
      </c>
      <c r="L115" s="15" t="str">
        <f t="shared" si="29"/>
        <v/>
      </c>
      <c r="M115" s="15" t="str">
        <f t="shared" si="29"/>
        <v/>
      </c>
      <c r="N115" s="15" t="str">
        <f t="shared" si="29"/>
        <v/>
      </c>
      <c r="O115" s="15" t="str">
        <f t="shared" si="29"/>
        <v/>
      </c>
      <c r="P115" s="15" t="str">
        <f t="shared" si="29"/>
        <v/>
      </c>
      <c r="Q115" s="15" t="str">
        <f t="shared" si="29"/>
        <v/>
      </c>
      <c r="R115" s="15">
        <f>SUM(Decsheets!$V$5:$V$12)-(SUM(J109:P115))</f>
        <v>28</v>
      </c>
      <c r="S115" s="9"/>
      <c r="W115" s="106"/>
      <c r="X115" s="106"/>
      <c r="Y115" s="111"/>
      <c r="Z115" s="106"/>
      <c r="AA115" s="106"/>
      <c r="AB115" s="106"/>
      <c r="AC115" s="111"/>
    </row>
    <row r="116" spans="1:29" x14ac:dyDescent="0.3">
      <c r="A116" s="115" t="s">
        <v>382</v>
      </c>
      <c r="B116" s="241"/>
      <c r="C116" s="228" t="s">
        <v>392</v>
      </c>
      <c r="D116" s="8"/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396</v>
      </c>
      <c r="W116" s="106"/>
      <c r="X116" s="106"/>
      <c r="Y116" s="111"/>
      <c r="Z116" s="106"/>
      <c r="AA116" s="106"/>
      <c r="AB116" s="106"/>
      <c r="AC116" s="111"/>
    </row>
    <row r="117" spans="1:29" x14ac:dyDescent="0.3">
      <c r="A117" s="112"/>
      <c r="B117" s="230" t="s">
        <v>127</v>
      </c>
      <c r="C117" s="17" t="str">
        <f t="shared" ref="C117:C123" si="32">IF(A117="","",VLOOKUP($A$116,IF(LEN(A117)=2,U18MB,U18MA),VLOOKUP(LEFT(A117,1),club,6,FALSE),FALSE))</f>
        <v/>
      </c>
      <c r="D117" s="17" t="str">
        <f t="shared" ref="D117:D123" si="33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IFERROR(IF(E117=".","",IF(E117&lt;Records!E15,"LR",IF(E117=Records!E15,"=LR","-"))),"???")</f>
        <v/>
      </c>
      <c r="J117" s="15" t="str">
        <f t="shared" si="28"/>
        <v/>
      </c>
      <c r="K117" s="15" t="str">
        <f t="shared" si="28"/>
        <v/>
      </c>
      <c r="L117" s="15" t="str">
        <f t="shared" si="28"/>
        <v/>
      </c>
      <c r="M117" s="15" t="str">
        <f t="shared" si="28"/>
        <v/>
      </c>
      <c r="N117" s="15" t="str">
        <f t="shared" si="28"/>
        <v/>
      </c>
      <c r="O117" s="15" t="str">
        <f t="shared" si="28"/>
        <v/>
      </c>
      <c r="P117" s="15" t="str">
        <f t="shared" si="28"/>
        <v/>
      </c>
      <c r="Q117" s="15" t="str">
        <f t="shared" si="28"/>
        <v/>
      </c>
      <c r="R117" s="15"/>
      <c r="S117" s="9"/>
      <c r="W117" s="106"/>
      <c r="X117" s="106"/>
      <c r="Y117" s="111"/>
      <c r="Z117" s="106"/>
      <c r="AA117" s="106"/>
      <c r="AB117" s="106"/>
      <c r="AC117" s="111"/>
    </row>
    <row r="118" spans="1:29" x14ac:dyDescent="0.3">
      <c r="A118" s="112"/>
      <c r="B118" s="230" t="s">
        <v>128</v>
      </c>
      <c r="C118" s="17" t="str">
        <f t="shared" si="32"/>
        <v/>
      </c>
      <c r="D118" s="17" t="str">
        <f t="shared" si="33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28"/>
        <v/>
      </c>
      <c r="K118" s="15" t="str">
        <f t="shared" si="28"/>
        <v/>
      </c>
      <c r="L118" s="15" t="str">
        <f t="shared" si="28"/>
        <v/>
      </c>
      <c r="M118" s="15" t="str">
        <f t="shared" si="28"/>
        <v/>
      </c>
      <c r="N118" s="15" t="str">
        <f t="shared" si="28"/>
        <v/>
      </c>
      <c r="O118" s="15" t="str">
        <f t="shared" si="28"/>
        <v/>
      </c>
      <c r="P118" s="15" t="str">
        <f t="shared" si="28"/>
        <v/>
      </c>
      <c r="Q118" s="15" t="str">
        <f t="shared" si="28"/>
        <v/>
      </c>
      <c r="R118" s="15"/>
      <c r="S118" s="9"/>
      <c r="W118" s="106"/>
      <c r="X118" s="106"/>
      <c r="Y118" s="111"/>
      <c r="Z118" s="106"/>
      <c r="AA118" s="106"/>
      <c r="AB118" s="106"/>
      <c r="AC118" s="111"/>
    </row>
    <row r="119" spans="1:29" x14ac:dyDescent="0.3">
      <c r="A119" s="112"/>
      <c r="B119" s="230" t="s">
        <v>129</v>
      </c>
      <c r="C119" s="17" t="str">
        <f t="shared" si="32"/>
        <v/>
      </c>
      <c r="D119" s="17" t="str">
        <f t="shared" si="33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28"/>
        <v/>
      </c>
      <c r="K119" s="15" t="str">
        <f t="shared" si="28"/>
        <v/>
      </c>
      <c r="L119" s="15" t="str">
        <f t="shared" si="28"/>
        <v/>
      </c>
      <c r="M119" s="15" t="str">
        <f t="shared" si="28"/>
        <v/>
      </c>
      <c r="N119" s="15" t="str">
        <f t="shared" si="28"/>
        <v/>
      </c>
      <c r="O119" s="15" t="str">
        <f t="shared" si="28"/>
        <v/>
      </c>
      <c r="P119" s="15" t="str">
        <f t="shared" si="28"/>
        <v/>
      </c>
      <c r="Q119" s="15" t="str">
        <f t="shared" si="28"/>
        <v/>
      </c>
      <c r="R119" s="15"/>
      <c r="S119" s="9"/>
      <c r="W119" s="106"/>
      <c r="X119" s="106"/>
      <c r="Y119" s="111"/>
      <c r="Z119" s="106"/>
      <c r="AA119" s="106"/>
      <c r="AB119" s="106"/>
      <c r="AC119" s="111"/>
    </row>
    <row r="120" spans="1:29" x14ac:dyDescent="0.3">
      <c r="A120" s="112"/>
      <c r="B120" s="230" t="s">
        <v>77</v>
      </c>
      <c r="C120" s="17" t="str">
        <f t="shared" si="32"/>
        <v/>
      </c>
      <c r="D120" s="17" t="str">
        <f t="shared" si="33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28"/>
        <v/>
      </c>
      <c r="K120" s="15" t="str">
        <f t="shared" si="28"/>
        <v/>
      </c>
      <c r="L120" s="15" t="str">
        <f t="shared" si="28"/>
        <v/>
      </c>
      <c r="M120" s="15" t="str">
        <f t="shared" si="28"/>
        <v/>
      </c>
      <c r="N120" s="15" t="str">
        <f t="shared" si="28"/>
        <v/>
      </c>
      <c r="O120" s="15" t="str">
        <f t="shared" si="28"/>
        <v/>
      </c>
      <c r="P120" s="15" t="str">
        <f t="shared" si="28"/>
        <v/>
      </c>
      <c r="Q120" s="15" t="str">
        <f t="shared" si="28"/>
        <v/>
      </c>
      <c r="R120" s="15"/>
      <c r="S120" s="9"/>
      <c r="W120" s="106"/>
      <c r="X120" s="106"/>
      <c r="Y120" s="111"/>
      <c r="Z120" s="106"/>
      <c r="AA120" s="106"/>
      <c r="AB120" s="106"/>
      <c r="AC120" s="111"/>
    </row>
    <row r="121" spans="1:29" x14ac:dyDescent="0.3">
      <c r="A121" s="112"/>
      <c r="B121" s="230" t="s">
        <v>78</v>
      </c>
      <c r="C121" s="17" t="str">
        <f t="shared" si="32"/>
        <v/>
      </c>
      <c r="D121" s="17" t="str">
        <f t="shared" si="33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28"/>
        <v/>
      </c>
      <c r="K121" s="15" t="str">
        <f t="shared" si="28"/>
        <v/>
      </c>
      <c r="L121" s="15" t="str">
        <f t="shared" si="28"/>
        <v/>
      </c>
      <c r="M121" s="15" t="str">
        <f t="shared" si="28"/>
        <v/>
      </c>
      <c r="N121" s="15" t="str">
        <f t="shared" si="28"/>
        <v/>
      </c>
      <c r="O121" s="15" t="str">
        <f t="shared" si="28"/>
        <v/>
      </c>
      <c r="P121" s="15" t="str">
        <f t="shared" si="28"/>
        <v/>
      </c>
      <c r="Q121" s="15" t="str">
        <f t="shared" si="28"/>
        <v/>
      </c>
      <c r="R121" s="15"/>
      <c r="S121" s="9"/>
      <c r="W121" s="106"/>
      <c r="X121" s="106"/>
      <c r="Y121" s="111"/>
      <c r="Z121" s="106"/>
      <c r="AA121" s="106"/>
      <c r="AB121" s="106"/>
      <c r="AC121" s="111"/>
    </row>
    <row r="122" spans="1:29" x14ac:dyDescent="0.3">
      <c r="A122" s="112"/>
      <c r="B122" s="230" t="s">
        <v>79</v>
      </c>
      <c r="C122" s="17" t="str">
        <f t="shared" si="32"/>
        <v/>
      </c>
      <c r="D122" s="17" t="str">
        <f t="shared" si="33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28"/>
        <v/>
      </c>
      <c r="K122" s="15" t="str">
        <f t="shared" si="28"/>
        <v/>
      </c>
      <c r="L122" s="15" t="str">
        <f t="shared" si="28"/>
        <v/>
      </c>
      <c r="M122" s="15" t="str">
        <f t="shared" si="28"/>
        <v/>
      </c>
      <c r="N122" s="15" t="str">
        <f t="shared" si="28"/>
        <v/>
      </c>
      <c r="O122" s="15" t="str">
        <f t="shared" si="28"/>
        <v/>
      </c>
      <c r="P122" s="15" t="str">
        <f t="shared" si="28"/>
        <v/>
      </c>
      <c r="Q122" s="15" t="str">
        <f t="shared" si="28"/>
        <v/>
      </c>
      <c r="R122" s="15"/>
      <c r="S122" s="9"/>
      <c r="W122" s="106"/>
      <c r="X122" s="106"/>
      <c r="Y122" s="111"/>
      <c r="Z122" s="106"/>
      <c r="AA122" s="106"/>
      <c r="AB122" s="106"/>
      <c r="AC122" s="111"/>
    </row>
    <row r="123" spans="1:29" x14ac:dyDescent="0.3">
      <c r="A123" s="112"/>
      <c r="B123" s="230" t="s">
        <v>80</v>
      </c>
      <c r="C123" s="17" t="str">
        <f t="shared" si="32"/>
        <v/>
      </c>
      <c r="D123" s="17" t="str">
        <f t="shared" si="33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28"/>
        <v/>
      </c>
      <c r="K123" s="15" t="str">
        <f t="shared" si="28"/>
        <v/>
      </c>
      <c r="L123" s="15" t="str">
        <f t="shared" si="28"/>
        <v/>
      </c>
      <c r="M123" s="15" t="str">
        <f t="shared" si="28"/>
        <v/>
      </c>
      <c r="N123" s="15" t="str">
        <f t="shared" si="28"/>
        <v/>
      </c>
      <c r="O123" s="15" t="str">
        <f t="shared" si="28"/>
        <v/>
      </c>
      <c r="P123" s="15" t="str">
        <f t="shared" si="28"/>
        <v/>
      </c>
      <c r="Q123" s="15" t="str">
        <f t="shared" si="28"/>
        <v/>
      </c>
      <c r="R123" s="15">
        <f>SUM(Decsheets!$V$5:$V$12)-(SUM(J117:P123))</f>
        <v>28</v>
      </c>
      <c r="S123" s="9"/>
      <c r="W123" s="106"/>
      <c r="X123" s="106"/>
      <c r="Y123" s="111"/>
      <c r="Z123" s="106"/>
      <c r="AA123" s="106"/>
      <c r="AB123" s="106"/>
      <c r="AC123" s="111"/>
    </row>
    <row r="124" spans="1:29" x14ac:dyDescent="0.3">
      <c r="A124" s="115" t="s">
        <v>125</v>
      </c>
      <c r="B124" s="241"/>
      <c r="C124" s="20" t="s">
        <v>314</v>
      </c>
      <c r="E124" s="104" t="s">
        <v>87</v>
      </c>
      <c r="F124" s="301"/>
      <c r="G124" s="9"/>
      <c r="H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11"/>
      <c r="Z124" s="106"/>
      <c r="AA124" s="106"/>
      <c r="AB124" s="106"/>
      <c r="AC124" s="111"/>
    </row>
    <row r="125" spans="1:29" x14ac:dyDescent="0.3">
      <c r="A125" s="112"/>
      <c r="B125" s="230" t="s">
        <v>127</v>
      </c>
      <c r="C125" s="17" t="str">
        <f>IFERROR(IF(A125="","",VLOOKUP($A$124,IF(LEN(A125)=2,U18MB,U18MA),VLOOKUP(LEFT(A125,1),club,6,FALSE),FALSE)),"No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IFERROR(IF(E125=".","",IF(E125&gt;Records!E18,"LR",IF(E125=Records!E18,"=LR","-"))),"???")</f>
        <v/>
      </c>
      <c r="J125" s="15" t="str">
        <f t="shared" si="28"/>
        <v/>
      </c>
      <c r="K125" s="15" t="str">
        <f t="shared" si="28"/>
        <v/>
      </c>
      <c r="L125" s="15" t="str">
        <f t="shared" si="28"/>
        <v/>
      </c>
      <c r="M125" s="15" t="str">
        <f t="shared" si="28"/>
        <v/>
      </c>
      <c r="N125" s="15" t="str">
        <f t="shared" si="28"/>
        <v/>
      </c>
      <c r="O125" s="15" t="str">
        <f t="shared" si="28"/>
        <v/>
      </c>
      <c r="P125" s="15" t="str">
        <f t="shared" si="28"/>
        <v/>
      </c>
      <c r="Q125" s="15" t="str">
        <f t="shared" si="28"/>
        <v/>
      </c>
      <c r="R125" s="15"/>
      <c r="S125" s="9"/>
      <c r="W125" s="106"/>
      <c r="X125" s="106"/>
      <c r="Y125" s="111"/>
      <c r="Z125" s="106"/>
      <c r="AA125" s="106"/>
      <c r="AB125" s="106"/>
      <c r="AC125" s="111"/>
    </row>
    <row r="126" spans="1:29" x14ac:dyDescent="0.3">
      <c r="A126" s="112"/>
      <c r="B126" s="230" t="s">
        <v>128</v>
      </c>
      <c r="C126" s="17" t="str">
        <f t="shared" ref="C126:C131" si="34">IF(A126="","",VLOOKUP($A$124,IF(LEN(A126)=2,U18MB,U18MA),VLOOKUP(LEFT(A126,1),club,6,FALSE),FALSE))</f>
        <v/>
      </c>
      <c r="D126" s="17" t="str">
        <f t="shared" ref="D126:D131" si="35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28"/>
        <v/>
      </c>
      <c r="K126" s="15" t="str">
        <f t="shared" si="28"/>
        <v/>
      </c>
      <c r="L126" s="15" t="str">
        <f t="shared" si="28"/>
        <v/>
      </c>
      <c r="M126" s="15" t="str">
        <f t="shared" si="28"/>
        <v/>
      </c>
      <c r="N126" s="15" t="str">
        <f t="shared" si="28"/>
        <v/>
      </c>
      <c r="O126" s="15" t="str">
        <f t="shared" si="28"/>
        <v/>
      </c>
      <c r="P126" s="15" t="str">
        <f t="shared" si="28"/>
        <v/>
      </c>
      <c r="Q126" s="15" t="str">
        <f t="shared" si="28"/>
        <v/>
      </c>
      <c r="R126" s="15"/>
      <c r="S126" s="9"/>
      <c r="W126" s="106"/>
      <c r="X126" s="106"/>
      <c r="Y126" s="111"/>
      <c r="Z126" s="106"/>
      <c r="AA126" s="106"/>
      <c r="AB126" s="106"/>
      <c r="AC126" s="111"/>
    </row>
    <row r="127" spans="1:29" x14ac:dyDescent="0.3">
      <c r="A127" s="112"/>
      <c r="B127" s="230" t="s">
        <v>129</v>
      </c>
      <c r="C127" s="17" t="str">
        <f t="shared" si="34"/>
        <v/>
      </c>
      <c r="D127" s="17" t="str">
        <f t="shared" si="35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28"/>
        <v/>
      </c>
      <c r="K127" s="15" t="str">
        <f t="shared" si="28"/>
        <v/>
      </c>
      <c r="L127" s="15" t="str">
        <f t="shared" si="28"/>
        <v/>
      </c>
      <c r="M127" s="15" t="str">
        <f t="shared" si="28"/>
        <v/>
      </c>
      <c r="N127" s="15" t="str">
        <f t="shared" si="28"/>
        <v/>
      </c>
      <c r="O127" s="15" t="str">
        <f t="shared" si="28"/>
        <v/>
      </c>
      <c r="P127" s="15" t="str">
        <f t="shared" si="28"/>
        <v/>
      </c>
      <c r="Q127" s="15" t="str">
        <f t="shared" si="28"/>
        <v/>
      </c>
      <c r="R127" s="15"/>
      <c r="S127" s="9"/>
      <c r="W127" s="106"/>
      <c r="X127" s="106"/>
      <c r="Y127" s="111"/>
      <c r="Z127" s="106"/>
      <c r="AA127" s="106"/>
      <c r="AB127" s="106"/>
      <c r="AC127" s="111"/>
    </row>
    <row r="128" spans="1:29" x14ac:dyDescent="0.3">
      <c r="A128" s="112"/>
      <c r="B128" s="230" t="s">
        <v>77</v>
      </c>
      <c r="C128" s="17" t="str">
        <f t="shared" si="34"/>
        <v/>
      </c>
      <c r="D128" s="17" t="str">
        <f t="shared" si="35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28"/>
        <v/>
      </c>
      <c r="K128" s="15" t="str">
        <f t="shared" si="28"/>
        <v/>
      </c>
      <c r="L128" s="15" t="str">
        <f t="shared" si="28"/>
        <v/>
      </c>
      <c r="M128" s="15" t="str">
        <f t="shared" si="28"/>
        <v/>
      </c>
      <c r="N128" s="15" t="str">
        <f t="shared" si="28"/>
        <v/>
      </c>
      <c r="O128" s="15" t="str">
        <f t="shared" si="28"/>
        <v/>
      </c>
      <c r="P128" s="15" t="str">
        <f t="shared" si="28"/>
        <v/>
      </c>
      <c r="Q128" s="15" t="str">
        <f t="shared" si="28"/>
        <v/>
      </c>
      <c r="R128" s="15"/>
      <c r="S128" s="9"/>
      <c r="W128" s="106"/>
      <c r="X128" s="106"/>
      <c r="Y128" s="111"/>
      <c r="Z128" s="106"/>
      <c r="AA128" s="106"/>
      <c r="AB128" s="106"/>
      <c r="AC128" s="111"/>
    </row>
    <row r="129" spans="1:29" x14ac:dyDescent="0.3">
      <c r="A129" s="112"/>
      <c r="B129" s="230" t="s">
        <v>78</v>
      </c>
      <c r="C129" s="17" t="str">
        <f t="shared" si="34"/>
        <v/>
      </c>
      <c r="D129" s="17" t="str">
        <f t="shared" si="35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28"/>
        <v/>
      </c>
      <c r="K129" s="15" t="str">
        <f t="shared" si="28"/>
        <v/>
      </c>
      <c r="L129" s="15" t="str">
        <f t="shared" si="28"/>
        <v/>
      </c>
      <c r="M129" s="15" t="str">
        <f t="shared" si="28"/>
        <v/>
      </c>
      <c r="N129" s="15" t="str">
        <f t="shared" si="28"/>
        <v/>
      </c>
      <c r="O129" s="15" t="str">
        <f t="shared" si="28"/>
        <v/>
      </c>
      <c r="P129" s="15" t="str">
        <f t="shared" si="28"/>
        <v/>
      </c>
      <c r="Q129" s="15" t="str">
        <f t="shared" si="28"/>
        <v/>
      </c>
      <c r="R129" s="15"/>
      <c r="S129" s="9"/>
      <c r="W129" s="106"/>
      <c r="X129" s="106"/>
      <c r="Y129" s="111"/>
      <c r="Z129" s="106"/>
      <c r="AA129" s="106"/>
      <c r="AB129" s="106"/>
      <c r="AC129" s="111"/>
    </row>
    <row r="130" spans="1:29" x14ac:dyDescent="0.3">
      <c r="A130" s="112"/>
      <c r="B130" s="230" t="s">
        <v>79</v>
      </c>
      <c r="C130" s="17" t="str">
        <f t="shared" si="34"/>
        <v/>
      </c>
      <c r="D130" s="17" t="str">
        <f t="shared" si="35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28"/>
        <v/>
      </c>
      <c r="K130" s="15" t="str">
        <f t="shared" si="28"/>
        <v/>
      </c>
      <c r="L130" s="15" t="str">
        <f t="shared" si="28"/>
        <v/>
      </c>
      <c r="M130" s="15" t="str">
        <f t="shared" si="28"/>
        <v/>
      </c>
      <c r="N130" s="15" t="str">
        <f t="shared" si="28"/>
        <v/>
      </c>
      <c r="O130" s="15" t="str">
        <f t="shared" si="28"/>
        <v/>
      </c>
      <c r="P130" s="15" t="str">
        <f t="shared" si="28"/>
        <v/>
      </c>
      <c r="Q130" s="15" t="str">
        <f t="shared" si="28"/>
        <v/>
      </c>
      <c r="R130" s="15"/>
      <c r="S130" s="9"/>
      <c r="W130" s="106"/>
      <c r="X130" s="106"/>
      <c r="Y130" s="111"/>
      <c r="Z130" s="106"/>
      <c r="AA130" s="106"/>
      <c r="AB130" s="106"/>
      <c r="AC130" s="111"/>
    </row>
    <row r="131" spans="1:29" x14ac:dyDescent="0.3">
      <c r="A131" s="112"/>
      <c r="B131" s="230" t="s">
        <v>80</v>
      </c>
      <c r="C131" s="17" t="str">
        <f t="shared" si="34"/>
        <v/>
      </c>
      <c r="D131" s="17" t="str">
        <f t="shared" si="35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28"/>
        <v/>
      </c>
      <c r="K131" s="15" t="str">
        <f t="shared" si="28"/>
        <v/>
      </c>
      <c r="L131" s="15" t="str">
        <f t="shared" si="28"/>
        <v/>
      </c>
      <c r="M131" s="15" t="str">
        <f t="shared" si="28"/>
        <v/>
      </c>
      <c r="N131" s="15" t="str">
        <f t="shared" si="28"/>
        <v/>
      </c>
      <c r="O131" s="15" t="str">
        <f t="shared" si="28"/>
        <v/>
      </c>
      <c r="P131" s="15" t="str">
        <f t="shared" si="28"/>
        <v/>
      </c>
      <c r="Q131" s="15" t="str">
        <f t="shared" si="28"/>
        <v/>
      </c>
      <c r="R131" s="15">
        <f>SUM(Decsheets!$V$5:$V$12)-(SUM(J125:P131))</f>
        <v>28</v>
      </c>
      <c r="S131" s="9"/>
      <c r="W131" s="106"/>
      <c r="X131" s="106"/>
      <c r="Y131" s="111"/>
      <c r="Z131" s="106"/>
      <c r="AA131" s="106"/>
      <c r="AB131" s="106"/>
      <c r="AC131" s="111"/>
    </row>
    <row r="132" spans="1:29" x14ac:dyDescent="0.3">
      <c r="A132" s="114" t="s">
        <v>99</v>
      </c>
      <c r="B132" s="241"/>
      <c r="C132" s="20" t="s">
        <v>315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11"/>
      <c r="Z132" s="106"/>
      <c r="AA132" s="106"/>
      <c r="AB132" s="106"/>
      <c r="AC132" s="111"/>
    </row>
    <row r="133" spans="1:29" x14ac:dyDescent="0.3">
      <c r="A133" s="112"/>
      <c r="B133" s="230" t="s">
        <v>127</v>
      </c>
      <c r="C133" s="17" t="str">
        <f>IFERROR(IF(A133="","",VLOOKUP($A$132,IF(LEN(A133)=2,U18MB,U18MA),VLOOKUP(LEFT(A133,1),club,6,FALSE),FALSE)),"No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IFERROR(IF(E133=".","",IF(E133&gt;Records!E16,"LR",IF(E133=Records!E16,"=LR","-"))),"???")</f>
        <v/>
      </c>
      <c r="J133" s="15" t="str">
        <f t="shared" ref="J133:Q139" si="36">IF($A133="","",IF(LEFT($A133,1)=J$12,$F133,""))</f>
        <v/>
      </c>
      <c r="K133" s="15" t="str">
        <f t="shared" si="36"/>
        <v/>
      </c>
      <c r="L133" s="15" t="str">
        <f t="shared" si="36"/>
        <v/>
      </c>
      <c r="M133" s="15" t="str">
        <f t="shared" si="36"/>
        <v/>
      </c>
      <c r="N133" s="15" t="str">
        <f t="shared" si="36"/>
        <v/>
      </c>
      <c r="O133" s="15" t="str">
        <f t="shared" si="36"/>
        <v/>
      </c>
      <c r="P133" s="15" t="str">
        <f t="shared" si="36"/>
        <v/>
      </c>
      <c r="Q133" s="15" t="str">
        <f t="shared" si="36"/>
        <v/>
      </c>
      <c r="R133" s="15"/>
      <c r="S133" s="9"/>
      <c r="W133" s="106"/>
      <c r="X133" s="106"/>
      <c r="Y133" s="111"/>
      <c r="Z133" s="106"/>
      <c r="AA133" s="106"/>
      <c r="AB133" s="106"/>
      <c r="AC133" s="111"/>
    </row>
    <row r="134" spans="1:29" x14ac:dyDescent="0.3">
      <c r="A134" s="112"/>
      <c r="B134" s="230" t="s">
        <v>128</v>
      </c>
      <c r="C134" s="17" t="str">
        <f t="shared" ref="C134:C139" si="37">IF(A134="","",VLOOKUP($A$132,IF(LEN(A134)=2,U18MB,U18MA),VLOOKUP(LEFT(A134,1),club,6,FALSE),FALSE))</f>
        <v/>
      </c>
      <c r="D134" s="17" t="str">
        <f t="shared" si="23"/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36"/>
        <v/>
      </c>
      <c r="K134" s="15" t="str">
        <f t="shared" si="36"/>
        <v/>
      </c>
      <c r="L134" s="15" t="str">
        <f t="shared" si="36"/>
        <v/>
      </c>
      <c r="M134" s="15" t="str">
        <f t="shared" si="36"/>
        <v/>
      </c>
      <c r="N134" s="15" t="str">
        <f t="shared" si="36"/>
        <v/>
      </c>
      <c r="O134" s="15" t="str">
        <f t="shared" si="36"/>
        <v/>
      </c>
      <c r="P134" s="15" t="str">
        <f t="shared" si="36"/>
        <v/>
      </c>
      <c r="Q134" s="15" t="str">
        <f t="shared" si="36"/>
        <v/>
      </c>
      <c r="R134" s="15"/>
      <c r="S134" s="9"/>
      <c r="W134" s="106"/>
      <c r="X134" s="106"/>
      <c r="Y134" s="111"/>
      <c r="Z134" s="106"/>
      <c r="AA134" s="106"/>
      <c r="AB134" s="106"/>
      <c r="AC134" s="111"/>
    </row>
    <row r="135" spans="1:29" x14ac:dyDescent="0.3">
      <c r="A135" s="112"/>
      <c r="B135" s="230" t="s">
        <v>129</v>
      </c>
      <c r="C135" s="17" t="str">
        <f t="shared" si="37"/>
        <v/>
      </c>
      <c r="D135" s="17" t="str">
        <f t="shared" si="23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36"/>
        <v/>
      </c>
      <c r="K135" s="15" t="str">
        <f t="shared" si="36"/>
        <v/>
      </c>
      <c r="L135" s="15" t="str">
        <f t="shared" si="36"/>
        <v/>
      </c>
      <c r="M135" s="15" t="str">
        <f t="shared" si="36"/>
        <v/>
      </c>
      <c r="N135" s="15" t="str">
        <f t="shared" si="36"/>
        <v/>
      </c>
      <c r="O135" s="15" t="str">
        <f t="shared" si="36"/>
        <v/>
      </c>
      <c r="P135" s="15" t="str">
        <f t="shared" si="36"/>
        <v/>
      </c>
      <c r="Q135" s="15" t="str">
        <f t="shared" si="36"/>
        <v/>
      </c>
      <c r="R135" s="15"/>
      <c r="S135" s="9"/>
      <c r="W135" s="106"/>
      <c r="X135" s="106"/>
      <c r="Y135" s="111"/>
      <c r="Z135" s="106"/>
      <c r="AA135" s="106"/>
      <c r="AB135" s="106"/>
      <c r="AC135" s="111"/>
    </row>
    <row r="136" spans="1:29" x14ac:dyDescent="0.3">
      <c r="A136" s="112"/>
      <c r="B136" s="230" t="s">
        <v>77</v>
      </c>
      <c r="C136" s="17" t="str">
        <f t="shared" si="37"/>
        <v/>
      </c>
      <c r="D136" s="17" t="str">
        <f t="shared" si="23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36"/>
        <v/>
      </c>
      <c r="K136" s="15" t="str">
        <f t="shared" si="36"/>
        <v/>
      </c>
      <c r="L136" s="15" t="str">
        <f t="shared" si="36"/>
        <v/>
      </c>
      <c r="M136" s="15" t="str">
        <f t="shared" si="36"/>
        <v/>
      </c>
      <c r="N136" s="15" t="str">
        <f t="shared" si="36"/>
        <v/>
      </c>
      <c r="O136" s="15" t="str">
        <f t="shared" si="36"/>
        <v/>
      </c>
      <c r="P136" s="15" t="str">
        <f t="shared" si="36"/>
        <v/>
      </c>
      <c r="Q136" s="15" t="str">
        <f t="shared" si="36"/>
        <v/>
      </c>
      <c r="R136" s="15"/>
      <c r="S136" s="9"/>
      <c r="W136" s="106"/>
      <c r="X136" s="106"/>
      <c r="Y136" s="111"/>
      <c r="Z136" s="106"/>
      <c r="AA136" s="106"/>
      <c r="AB136" s="106"/>
      <c r="AC136" s="111"/>
    </row>
    <row r="137" spans="1:29" x14ac:dyDescent="0.3">
      <c r="A137" s="112"/>
      <c r="B137" s="230" t="s">
        <v>78</v>
      </c>
      <c r="C137" s="17" t="str">
        <f t="shared" si="37"/>
        <v/>
      </c>
      <c r="D137" s="17" t="str">
        <f t="shared" si="23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36"/>
        <v/>
      </c>
      <c r="K137" s="15" t="str">
        <f t="shared" si="36"/>
        <v/>
      </c>
      <c r="L137" s="15" t="str">
        <f t="shared" si="36"/>
        <v/>
      </c>
      <c r="M137" s="15" t="str">
        <f t="shared" si="36"/>
        <v/>
      </c>
      <c r="N137" s="15" t="str">
        <f t="shared" si="36"/>
        <v/>
      </c>
      <c r="O137" s="15" t="str">
        <f t="shared" si="36"/>
        <v/>
      </c>
      <c r="P137" s="15" t="str">
        <f t="shared" si="36"/>
        <v/>
      </c>
      <c r="Q137" s="15" t="str">
        <f t="shared" si="36"/>
        <v/>
      </c>
      <c r="R137" s="15"/>
      <c r="S137" s="9"/>
      <c r="W137" s="106"/>
      <c r="X137" s="106"/>
      <c r="Y137" s="111"/>
      <c r="Z137" s="106"/>
      <c r="AA137" s="106"/>
      <c r="AB137" s="106"/>
      <c r="AC137" s="111"/>
    </row>
    <row r="138" spans="1:29" x14ac:dyDescent="0.3">
      <c r="A138" s="112"/>
      <c r="B138" s="230" t="s">
        <v>79</v>
      </c>
      <c r="C138" s="17" t="str">
        <f t="shared" si="37"/>
        <v/>
      </c>
      <c r="D138" s="17" t="str">
        <f t="shared" si="23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36"/>
        <v/>
      </c>
      <c r="K138" s="15" t="str">
        <f t="shared" si="36"/>
        <v/>
      </c>
      <c r="L138" s="15" t="str">
        <f t="shared" si="36"/>
        <v/>
      </c>
      <c r="M138" s="15" t="str">
        <f t="shared" si="36"/>
        <v/>
      </c>
      <c r="N138" s="15" t="str">
        <f t="shared" si="36"/>
        <v/>
      </c>
      <c r="O138" s="15" t="str">
        <f t="shared" si="36"/>
        <v/>
      </c>
      <c r="P138" s="15" t="str">
        <f t="shared" si="36"/>
        <v/>
      </c>
      <c r="Q138" s="15" t="str">
        <f t="shared" si="36"/>
        <v/>
      </c>
      <c r="R138" s="15"/>
      <c r="S138" s="9"/>
      <c r="W138" s="106"/>
      <c r="X138" s="106"/>
      <c r="Y138" s="111"/>
      <c r="Z138" s="106"/>
      <c r="AA138" s="106"/>
      <c r="AB138" s="106"/>
      <c r="AC138" s="111"/>
    </row>
    <row r="139" spans="1:29" x14ac:dyDescent="0.3">
      <c r="A139" s="112"/>
      <c r="B139" s="230" t="s">
        <v>80</v>
      </c>
      <c r="C139" s="17" t="str">
        <f t="shared" si="37"/>
        <v/>
      </c>
      <c r="D139" s="17" t="str">
        <f t="shared" si="23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36"/>
        <v/>
      </c>
      <c r="K139" s="15" t="str">
        <f t="shared" si="36"/>
        <v/>
      </c>
      <c r="L139" s="15" t="str">
        <f t="shared" si="36"/>
        <v/>
      </c>
      <c r="M139" s="15" t="str">
        <f t="shared" si="36"/>
        <v/>
      </c>
      <c r="N139" s="15" t="str">
        <f t="shared" si="36"/>
        <v/>
      </c>
      <c r="O139" s="15" t="str">
        <f t="shared" si="36"/>
        <v/>
      </c>
      <c r="P139" s="15" t="str">
        <f t="shared" si="36"/>
        <v/>
      </c>
      <c r="Q139" s="15" t="str">
        <f t="shared" si="36"/>
        <v/>
      </c>
      <c r="R139" s="15">
        <f>SUM(Decsheets!$V$5:$V$12)-(SUM(J133:P139))</f>
        <v>28</v>
      </c>
      <c r="S139" s="9"/>
      <c r="W139" s="106"/>
      <c r="X139" s="106"/>
      <c r="Y139" s="111"/>
      <c r="Z139" s="106"/>
      <c r="AA139" s="106"/>
      <c r="AB139" s="106"/>
      <c r="AC139" s="111"/>
    </row>
    <row r="140" spans="1:29" x14ac:dyDescent="0.3">
      <c r="A140" s="114" t="s">
        <v>99</v>
      </c>
      <c r="B140" s="241"/>
      <c r="C140" s="20" t="s">
        <v>316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11"/>
      <c r="Z140" s="106"/>
      <c r="AA140" s="106"/>
      <c r="AB140" s="106"/>
      <c r="AC140" s="111"/>
    </row>
    <row r="141" spans="1:29" x14ac:dyDescent="0.3">
      <c r="A141" s="112"/>
      <c r="B141" s="230" t="s">
        <v>127</v>
      </c>
      <c r="C141" s="17" t="str">
        <f t="shared" ref="C141:C147" si="38">IF(A141="","",VLOOKUP($A$140,IF(LEN(A141)=2,U18MB,U18MA),VLOOKUP(LEFT(A141,1),club,6,FALSE),FALSE))</f>
        <v/>
      </c>
      <c r="D141" s="17" t="str">
        <f t="shared" si="23"/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IFERROR(IF(E141=".","",IF(E141&gt;Records!E16,"LR",IF(E141=Records!E16,"=LR","-"))),"???")</f>
        <v/>
      </c>
      <c r="J141" s="15" t="str">
        <f t="shared" ref="J141:Q147" si="39">IF($A141="","",IF(LEFT($A141,1)=J$12,$F141,""))</f>
        <v/>
      </c>
      <c r="K141" s="15" t="str">
        <f t="shared" si="39"/>
        <v/>
      </c>
      <c r="L141" s="15" t="str">
        <f t="shared" si="39"/>
        <v/>
      </c>
      <c r="M141" s="15" t="str">
        <f t="shared" si="39"/>
        <v/>
      </c>
      <c r="N141" s="15" t="str">
        <f t="shared" si="39"/>
        <v/>
      </c>
      <c r="O141" s="15" t="str">
        <f t="shared" si="39"/>
        <v/>
      </c>
      <c r="P141" s="15" t="str">
        <f t="shared" si="39"/>
        <v/>
      </c>
      <c r="Q141" s="15" t="str">
        <f t="shared" si="39"/>
        <v/>
      </c>
      <c r="R141" s="15"/>
      <c r="S141" s="9"/>
      <c r="W141" s="106"/>
      <c r="X141" s="106"/>
      <c r="Y141" s="111"/>
      <c r="Z141" s="106"/>
      <c r="AA141" s="106"/>
      <c r="AB141" s="106"/>
      <c r="AC141" s="111"/>
    </row>
    <row r="142" spans="1:29" x14ac:dyDescent="0.3">
      <c r="A142" s="112"/>
      <c r="B142" s="230" t="s">
        <v>128</v>
      </c>
      <c r="C142" s="17" t="str">
        <f t="shared" si="38"/>
        <v/>
      </c>
      <c r="D142" s="17" t="str">
        <f t="shared" si="23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39"/>
        <v/>
      </c>
      <c r="K142" s="15" t="str">
        <f t="shared" si="39"/>
        <v/>
      </c>
      <c r="L142" s="15" t="str">
        <f t="shared" si="39"/>
        <v/>
      </c>
      <c r="M142" s="15" t="str">
        <f t="shared" si="39"/>
        <v/>
      </c>
      <c r="N142" s="15" t="str">
        <f t="shared" si="39"/>
        <v/>
      </c>
      <c r="O142" s="15" t="str">
        <f t="shared" si="39"/>
        <v/>
      </c>
      <c r="P142" s="15" t="str">
        <f t="shared" si="39"/>
        <v/>
      </c>
      <c r="Q142" s="15" t="str">
        <f t="shared" si="39"/>
        <v/>
      </c>
      <c r="R142" s="15"/>
      <c r="S142" s="9"/>
      <c r="W142" s="106"/>
      <c r="X142" s="106"/>
      <c r="Y142" s="111"/>
      <c r="Z142" s="106"/>
      <c r="AA142" s="106"/>
      <c r="AB142" s="106"/>
      <c r="AC142" s="111"/>
    </row>
    <row r="143" spans="1:29" x14ac:dyDescent="0.3">
      <c r="A143" s="112"/>
      <c r="B143" s="230" t="s">
        <v>129</v>
      </c>
      <c r="C143" s="17" t="str">
        <f t="shared" si="38"/>
        <v/>
      </c>
      <c r="D143" s="17" t="str">
        <f t="shared" si="23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39"/>
        <v/>
      </c>
      <c r="K143" s="15" t="str">
        <f t="shared" si="39"/>
        <v/>
      </c>
      <c r="L143" s="15" t="str">
        <f t="shared" si="39"/>
        <v/>
      </c>
      <c r="M143" s="15" t="str">
        <f t="shared" si="39"/>
        <v/>
      </c>
      <c r="N143" s="15" t="str">
        <f t="shared" si="39"/>
        <v/>
      </c>
      <c r="O143" s="15" t="str">
        <f t="shared" si="39"/>
        <v/>
      </c>
      <c r="P143" s="15" t="str">
        <f t="shared" si="39"/>
        <v/>
      </c>
      <c r="Q143" s="15" t="str">
        <f t="shared" si="39"/>
        <v/>
      </c>
      <c r="R143" s="15"/>
      <c r="S143" s="9"/>
      <c r="W143" s="106"/>
      <c r="X143" s="106"/>
      <c r="Y143" s="111"/>
      <c r="Z143" s="106"/>
      <c r="AA143" s="106"/>
      <c r="AB143" s="106"/>
      <c r="AC143" s="111"/>
    </row>
    <row r="144" spans="1:29" x14ac:dyDescent="0.3">
      <c r="A144" s="112"/>
      <c r="B144" s="230" t="s">
        <v>77</v>
      </c>
      <c r="C144" s="17" t="str">
        <f t="shared" si="38"/>
        <v/>
      </c>
      <c r="D144" s="17" t="str">
        <f t="shared" si="23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39"/>
        <v/>
      </c>
      <c r="K144" s="15" t="str">
        <f t="shared" si="39"/>
        <v/>
      </c>
      <c r="L144" s="15" t="str">
        <f t="shared" si="39"/>
        <v/>
      </c>
      <c r="M144" s="15" t="str">
        <f t="shared" si="39"/>
        <v/>
      </c>
      <c r="N144" s="15" t="str">
        <f t="shared" si="39"/>
        <v/>
      </c>
      <c r="O144" s="15" t="str">
        <f t="shared" si="39"/>
        <v/>
      </c>
      <c r="P144" s="15" t="str">
        <f t="shared" si="39"/>
        <v/>
      </c>
      <c r="Q144" s="15" t="str">
        <f t="shared" si="39"/>
        <v/>
      </c>
      <c r="R144" s="15"/>
      <c r="S144" s="9"/>
      <c r="W144" s="106"/>
      <c r="X144" s="106"/>
      <c r="Y144" s="111"/>
      <c r="Z144" s="106"/>
      <c r="AA144" s="106"/>
      <c r="AB144" s="106"/>
      <c r="AC144" s="111"/>
    </row>
    <row r="145" spans="1:29" x14ac:dyDescent="0.3">
      <c r="A145" s="112"/>
      <c r="B145" s="230" t="s">
        <v>78</v>
      </c>
      <c r="C145" s="17" t="str">
        <f t="shared" si="38"/>
        <v/>
      </c>
      <c r="D145" s="17" t="str">
        <f t="shared" si="23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39"/>
        <v/>
      </c>
      <c r="K145" s="15" t="str">
        <f t="shared" si="39"/>
        <v/>
      </c>
      <c r="L145" s="15" t="str">
        <f t="shared" si="39"/>
        <v/>
      </c>
      <c r="M145" s="15" t="str">
        <f t="shared" si="39"/>
        <v/>
      </c>
      <c r="N145" s="15" t="str">
        <f t="shared" si="39"/>
        <v/>
      </c>
      <c r="O145" s="15" t="str">
        <f t="shared" si="39"/>
        <v/>
      </c>
      <c r="P145" s="15" t="str">
        <f t="shared" si="39"/>
        <v/>
      </c>
      <c r="Q145" s="15" t="str">
        <f t="shared" si="39"/>
        <v/>
      </c>
      <c r="R145" s="15"/>
      <c r="S145" s="9"/>
      <c r="W145" s="106"/>
      <c r="X145" s="106"/>
      <c r="Y145" s="111"/>
      <c r="Z145" s="106"/>
      <c r="AA145" s="106"/>
      <c r="AB145" s="106"/>
      <c r="AC145" s="111"/>
    </row>
    <row r="146" spans="1:29" x14ac:dyDescent="0.3">
      <c r="A146" s="112"/>
      <c r="B146" s="230" t="s">
        <v>79</v>
      </c>
      <c r="C146" s="17" t="str">
        <f t="shared" si="38"/>
        <v/>
      </c>
      <c r="D146" s="17" t="str">
        <f t="shared" si="23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39"/>
        <v/>
      </c>
      <c r="K146" s="15" t="str">
        <f t="shared" si="39"/>
        <v/>
      </c>
      <c r="L146" s="15" t="str">
        <f t="shared" si="39"/>
        <v/>
      </c>
      <c r="M146" s="15" t="str">
        <f t="shared" si="39"/>
        <v/>
      </c>
      <c r="N146" s="15" t="str">
        <f t="shared" si="39"/>
        <v/>
      </c>
      <c r="O146" s="15" t="str">
        <f t="shared" si="39"/>
        <v/>
      </c>
      <c r="P146" s="15" t="str">
        <f t="shared" si="39"/>
        <v/>
      </c>
      <c r="Q146" s="15" t="str">
        <f t="shared" si="39"/>
        <v/>
      </c>
      <c r="R146" s="15"/>
      <c r="S146" s="9"/>
      <c r="W146" s="106"/>
      <c r="X146" s="106"/>
      <c r="Y146" s="111"/>
      <c r="Z146" s="106"/>
      <c r="AA146" s="106"/>
      <c r="AB146" s="106"/>
      <c r="AC146" s="111"/>
    </row>
    <row r="147" spans="1:29" x14ac:dyDescent="0.3">
      <c r="A147" s="112"/>
      <c r="B147" s="230" t="s">
        <v>80</v>
      </c>
      <c r="C147" s="17" t="str">
        <f t="shared" si="38"/>
        <v/>
      </c>
      <c r="D147" s="17" t="str">
        <f t="shared" si="23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39"/>
        <v/>
      </c>
      <c r="K147" s="15" t="str">
        <f t="shared" si="39"/>
        <v/>
      </c>
      <c r="L147" s="15" t="str">
        <f t="shared" si="39"/>
        <v/>
      </c>
      <c r="M147" s="15" t="str">
        <f t="shared" si="39"/>
        <v/>
      </c>
      <c r="N147" s="15" t="str">
        <f t="shared" si="39"/>
        <v/>
      </c>
      <c r="O147" s="15" t="str">
        <f t="shared" si="39"/>
        <v/>
      </c>
      <c r="P147" s="15" t="str">
        <f t="shared" si="39"/>
        <v/>
      </c>
      <c r="Q147" s="15" t="str">
        <f t="shared" si="39"/>
        <v/>
      </c>
      <c r="R147" s="15">
        <f>SUM(Decsheets!$V$5:$V$12)-(SUM(J141:P147))</f>
        <v>28</v>
      </c>
      <c r="S147" s="9"/>
      <c r="W147" s="106"/>
      <c r="X147" s="106"/>
      <c r="Y147" s="111"/>
      <c r="Z147" s="106"/>
      <c r="AA147" s="106"/>
      <c r="AB147" s="106"/>
      <c r="AC147" s="111"/>
    </row>
    <row r="148" spans="1:29" x14ac:dyDescent="0.3">
      <c r="A148" s="114" t="s">
        <v>106</v>
      </c>
      <c r="B148" s="241"/>
      <c r="C148" s="20" t="s">
        <v>317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  <c r="Y148" s="111"/>
    </row>
    <row r="149" spans="1:29" x14ac:dyDescent="0.3">
      <c r="A149" s="112"/>
      <c r="B149" s="230" t="s">
        <v>127</v>
      </c>
      <c r="C149" s="17" t="str">
        <f>IFERROR(IF(A149="","",VLOOKUP($A$148,IF(LEN(A149)=2,U18MB,U18MA),VLOOKUP(LEFT(A149,1),club,6,FALSE),FALSE)),"No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IFERROR(IF(E149=".","",IF(E149&gt;Records!E17,"LR",IF(E149=Records!E17,"=LR","-"))),"???")</f>
        <v/>
      </c>
      <c r="J149" s="15" t="str">
        <f t="shared" ref="J149:Q155" si="40">IF($A149="","",IF(LEFT($A149,1)=J$12,$F149,""))</f>
        <v/>
      </c>
      <c r="K149" s="15" t="str">
        <f t="shared" si="40"/>
        <v/>
      </c>
      <c r="L149" s="15" t="str">
        <f t="shared" si="40"/>
        <v/>
      </c>
      <c r="M149" s="15" t="str">
        <f t="shared" si="40"/>
        <v/>
      </c>
      <c r="N149" s="15" t="str">
        <f t="shared" si="40"/>
        <v/>
      </c>
      <c r="O149" s="15" t="str">
        <f t="shared" si="40"/>
        <v/>
      </c>
      <c r="P149" s="15" t="str">
        <f t="shared" si="40"/>
        <v/>
      </c>
      <c r="Q149" s="15" t="str">
        <f t="shared" si="40"/>
        <v/>
      </c>
      <c r="R149" s="15"/>
      <c r="S149" s="9"/>
    </row>
    <row r="150" spans="1:29" x14ac:dyDescent="0.3">
      <c r="A150" s="112"/>
      <c r="B150" s="230" t="s">
        <v>128</v>
      </c>
      <c r="C150" s="17" t="str">
        <f t="shared" ref="C150:C155" si="41">IF(A150="","",VLOOKUP($A$148,IF(LEN(A150)=2,U18MB,U18MA),VLOOKUP(LEFT(A150,1),club,6,FALSE),FALSE))</f>
        <v/>
      </c>
      <c r="D150" s="17" t="str">
        <f t="shared" si="23"/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40"/>
        <v/>
      </c>
      <c r="K150" s="15" t="str">
        <f t="shared" si="40"/>
        <v/>
      </c>
      <c r="L150" s="15" t="str">
        <f t="shared" si="40"/>
        <v/>
      </c>
      <c r="M150" s="15" t="str">
        <f t="shared" si="40"/>
        <v/>
      </c>
      <c r="N150" s="15" t="str">
        <f t="shared" si="40"/>
        <v/>
      </c>
      <c r="O150" s="15" t="str">
        <f t="shared" si="40"/>
        <v/>
      </c>
      <c r="P150" s="15" t="str">
        <f t="shared" si="40"/>
        <v/>
      </c>
      <c r="Q150" s="15" t="str">
        <f t="shared" si="40"/>
        <v/>
      </c>
      <c r="R150" s="15"/>
      <c r="S150" s="9"/>
    </row>
    <row r="151" spans="1:29" x14ac:dyDescent="0.3">
      <c r="A151" s="112"/>
      <c r="B151" s="230" t="s">
        <v>129</v>
      </c>
      <c r="C151" s="17" t="str">
        <f t="shared" si="41"/>
        <v/>
      </c>
      <c r="D151" s="17" t="str">
        <f t="shared" si="23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40"/>
        <v/>
      </c>
      <c r="K151" s="15" t="str">
        <f t="shared" si="40"/>
        <v/>
      </c>
      <c r="L151" s="15" t="str">
        <f t="shared" si="40"/>
        <v/>
      </c>
      <c r="M151" s="15" t="str">
        <f t="shared" si="40"/>
        <v/>
      </c>
      <c r="N151" s="15" t="str">
        <f t="shared" si="40"/>
        <v/>
      </c>
      <c r="O151" s="15" t="str">
        <f t="shared" si="40"/>
        <v/>
      </c>
      <c r="P151" s="15" t="str">
        <f t="shared" si="40"/>
        <v/>
      </c>
      <c r="Q151" s="15" t="str">
        <f t="shared" si="40"/>
        <v/>
      </c>
      <c r="R151" s="15"/>
      <c r="S151" s="9"/>
    </row>
    <row r="152" spans="1:29" x14ac:dyDescent="0.3">
      <c r="A152" s="112"/>
      <c r="B152" s="230" t="s">
        <v>77</v>
      </c>
      <c r="C152" s="17" t="str">
        <f t="shared" si="41"/>
        <v/>
      </c>
      <c r="D152" s="17" t="str">
        <f t="shared" si="23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40"/>
        <v/>
      </c>
      <c r="K152" s="15" t="str">
        <f t="shared" si="40"/>
        <v/>
      </c>
      <c r="L152" s="15" t="str">
        <f t="shared" si="40"/>
        <v/>
      </c>
      <c r="M152" s="15" t="str">
        <f t="shared" si="40"/>
        <v/>
      </c>
      <c r="N152" s="15" t="str">
        <f t="shared" si="40"/>
        <v/>
      </c>
      <c r="O152" s="15" t="str">
        <f t="shared" si="40"/>
        <v/>
      </c>
      <c r="P152" s="15" t="str">
        <f t="shared" si="40"/>
        <v/>
      </c>
      <c r="Q152" s="15" t="str">
        <f t="shared" si="40"/>
        <v/>
      </c>
      <c r="R152" s="15"/>
      <c r="S152" s="9"/>
    </row>
    <row r="153" spans="1:29" x14ac:dyDescent="0.3">
      <c r="A153" s="112"/>
      <c r="B153" s="230" t="s">
        <v>78</v>
      </c>
      <c r="C153" s="17" t="str">
        <f t="shared" si="41"/>
        <v/>
      </c>
      <c r="D153" s="17" t="str">
        <f t="shared" si="23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40"/>
        <v/>
      </c>
      <c r="K153" s="15" t="str">
        <f t="shared" si="40"/>
        <v/>
      </c>
      <c r="L153" s="15" t="str">
        <f t="shared" si="40"/>
        <v/>
      </c>
      <c r="M153" s="15" t="str">
        <f t="shared" si="40"/>
        <v/>
      </c>
      <c r="N153" s="15" t="str">
        <f t="shared" si="40"/>
        <v/>
      </c>
      <c r="O153" s="15" t="str">
        <f t="shared" si="40"/>
        <v/>
      </c>
      <c r="P153" s="15" t="str">
        <f t="shared" si="40"/>
        <v/>
      </c>
      <c r="Q153" s="15" t="str">
        <f t="shared" si="40"/>
        <v/>
      </c>
      <c r="R153" s="15"/>
      <c r="S153" s="9"/>
    </row>
    <row r="154" spans="1:29" x14ac:dyDescent="0.3">
      <c r="A154" s="112"/>
      <c r="B154" s="230" t="s">
        <v>79</v>
      </c>
      <c r="C154" s="17" t="str">
        <f t="shared" si="41"/>
        <v/>
      </c>
      <c r="D154" s="17" t="str">
        <f t="shared" si="23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40"/>
        <v/>
      </c>
      <c r="K154" s="15" t="str">
        <f t="shared" si="40"/>
        <v/>
      </c>
      <c r="L154" s="15" t="str">
        <f t="shared" si="40"/>
        <v/>
      </c>
      <c r="M154" s="15" t="str">
        <f t="shared" si="40"/>
        <v/>
      </c>
      <c r="N154" s="15" t="str">
        <f t="shared" si="40"/>
        <v/>
      </c>
      <c r="O154" s="15" t="str">
        <f t="shared" si="40"/>
        <v/>
      </c>
      <c r="P154" s="15" t="str">
        <f t="shared" si="40"/>
        <v/>
      </c>
      <c r="Q154" s="15" t="str">
        <f t="shared" si="40"/>
        <v/>
      </c>
      <c r="R154" s="15"/>
      <c r="S154" s="9"/>
    </row>
    <row r="155" spans="1:29" x14ac:dyDescent="0.3">
      <c r="A155" s="112"/>
      <c r="B155" s="230" t="s">
        <v>80</v>
      </c>
      <c r="C155" s="17" t="str">
        <f t="shared" si="41"/>
        <v/>
      </c>
      <c r="D155" s="17" t="str">
        <f t="shared" si="23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40"/>
        <v/>
      </c>
      <c r="K155" s="15" t="str">
        <f t="shared" si="40"/>
        <v/>
      </c>
      <c r="L155" s="15" t="str">
        <f t="shared" si="40"/>
        <v/>
      </c>
      <c r="M155" s="15" t="str">
        <f t="shared" si="40"/>
        <v/>
      </c>
      <c r="N155" s="15" t="str">
        <f t="shared" si="40"/>
        <v/>
      </c>
      <c r="O155" s="15" t="str">
        <f t="shared" si="40"/>
        <v/>
      </c>
      <c r="P155" s="15" t="str">
        <f t="shared" si="40"/>
        <v/>
      </c>
      <c r="Q155" s="15" t="str">
        <f t="shared" si="40"/>
        <v/>
      </c>
      <c r="R155" s="15">
        <f>SUM(Decsheets!$V$5:$V$12)-(SUM(J149:P155))</f>
        <v>28</v>
      </c>
      <c r="S155" s="9"/>
    </row>
    <row r="156" spans="1:29" x14ac:dyDescent="0.3">
      <c r="A156" s="114" t="s">
        <v>106</v>
      </c>
      <c r="B156" s="241"/>
      <c r="C156" s="20" t="s">
        <v>318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29" x14ac:dyDescent="0.3">
      <c r="A157" s="112"/>
      <c r="B157" s="230" t="s">
        <v>127</v>
      </c>
      <c r="C157" s="17" t="str">
        <f t="shared" ref="C157:C163" si="42">IF(A157="","",VLOOKUP($A$156,IF(LEN(A157)=2,U18MB,U18MA),VLOOKUP(LEFT(A157,1),club,6,FALSE),FALSE))</f>
        <v/>
      </c>
      <c r="D157" s="17" t="str">
        <f t="shared" si="23"/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IFERROR(IF(E157=".","",IF(E157&gt;Records!E17,"LR",IF(E157=Records!E17,"=LR","-"))),"???")</f>
        <v/>
      </c>
      <c r="J157" s="15" t="str">
        <f t="shared" ref="J157:Q163" si="43">IF($A157="","",IF(LEFT($A157,1)=J$12,$F157,""))</f>
        <v/>
      </c>
      <c r="K157" s="15" t="str">
        <f t="shared" si="43"/>
        <v/>
      </c>
      <c r="L157" s="15" t="str">
        <f t="shared" si="43"/>
        <v/>
      </c>
      <c r="M157" s="15" t="str">
        <f t="shared" si="43"/>
        <v/>
      </c>
      <c r="N157" s="15" t="str">
        <f t="shared" si="43"/>
        <v/>
      </c>
      <c r="O157" s="15" t="str">
        <f t="shared" si="43"/>
        <v/>
      </c>
      <c r="P157" s="15" t="str">
        <f t="shared" si="43"/>
        <v/>
      </c>
      <c r="Q157" s="15" t="str">
        <f t="shared" si="43"/>
        <v/>
      </c>
      <c r="R157" s="15"/>
      <c r="S157" s="9"/>
    </row>
    <row r="158" spans="1:29" x14ac:dyDescent="0.3">
      <c r="A158" s="112"/>
      <c r="B158" s="230" t="s">
        <v>128</v>
      </c>
      <c r="C158" s="17" t="str">
        <f t="shared" si="42"/>
        <v/>
      </c>
      <c r="D158" s="17" t="str">
        <f t="shared" si="23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43"/>
        <v/>
      </c>
      <c r="K158" s="15" t="str">
        <f t="shared" si="43"/>
        <v/>
      </c>
      <c r="L158" s="15" t="str">
        <f t="shared" si="43"/>
        <v/>
      </c>
      <c r="M158" s="15" t="str">
        <f t="shared" si="43"/>
        <v/>
      </c>
      <c r="N158" s="15" t="str">
        <f t="shared" si="43"/>
        <v/>
      </c>
      <c r="O158" s="15" t="str">
        <f t="shared" si="43"/>
        <v/>
      </c>
      <c r="P158" s="15" t="str">
        <f t="shared" si="43"/>
        <v/>
      </c>
      <c r="Q158" s="15" t="str">
        <f t="shared" si="43"/>
        <v/>
      </c>
      <c r="R158" s="15"/>
      <c r="S158" s="9"/>
    </row>
    <row r="159" spans="1:29" x14ac:dyDescent="0.3">
      <c r="A159" s="112"/>
      <c r="B159" s="230" t="s">
        <v>129</v>
      </c>
      <c r="C159" s="17" t="str">
        <f t="shared" si="42"/>
        <v/>
      </c>
      <c r="D159" s="17" t="str">
        <f t="shared" si="23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43"/>
        <v/>
      </c>
      <c r="K159" s="15" t="str">
        <f t="shared" si="43"/>
        <v/>
      </c>
      <c r="L159" s="15" t="str">
        <f t="shared" si="43"/>
        <v/>
      </c>
      <c r="M159" s="15" t="str">
        <f t="shared" si="43"/>
        <v/>
      </c>
      <c r="N159" s="15" t="str">
        <f t="shared" si="43"/>
        <v/>
      </c>
      <c r="O159" s="15" t="str">
        <f t="shared" si="43"/>
        <v/>
      </c>
      <c r="P159" s="15" t="str">
        <f t="shared" si="43"/>
        <v/>
      </c>
      <c r="Q159" s="15" t="str">
        <f t="shared" si="43"/>
        <v/>
      </c>
      <c r="R159" s="15"/>
      <c r="S159" s="9"/>
    </row>
    <row r="160" spans="1:29" x14ac:dyDescent="0.3">
      <c r="A160" s="112"/>
      <c r="B160" s="230" t="s">
        <v>77</v>
      </c>
      <c r="C160" s="17" t="str">
        <f t="shared" si="42"/>
        <v/>
      </c>
      <c r="D160" s="17" t="str">
        <f t="shared" si="23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43"/>
        <v/>
      </c>
      <c r="K160" s="15" t="str">
        <f t="shared" si="43"/>
        <v/>
      </c>
      <c r="L160" s="15" t="str">
        <f t="shared" si="43"/>
        <v/>
      </c>
      <c r="M160" s="15" t="str">
        <f t="shared" si="43"/>
        <v/>
      </c>
      <c r="N160" s="15" t="str">
        <f t="shared" si="43"/>
        <v/>
      </c>
      <c r="O160" s="15" t="str">
        <f t="shared" si="43"/>
        <v/>
      </c>
      <c r="P160" s="15" t="str">
        <f t="shared" si="43"/>
        <v/>
      </c>
      <c r="Q160" s="15" t="str">
        <f t="shared" si="43"/>
        <v/>
      </c>
      <c r="R160" s="15"/>
      <c r="S160" s="9"/>
    </row>
    <row r="161" spans="1:19" x14ac:dyDescent="0.3">
      <c r="A161" s="112"/>
      <c r="B161" s="230" t="s">
        <v>78</v>
      </c>
      <c r="C161" s="17" t="str">
        <f t="shared" si="42"/>
        <v/>
      </c>
      <c r="D161" s="17" t="str">
        <f t="shared" si="23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43"/>
        <v/>
      </c>
      <c r="K161" s="15" t="str">
        <f t="shared" si="43"/>
        <v/>
      </c>
      <c r="L161" s="15" t="str">
        <f t="shared" si="43"/>
        <v/>
      </c>
      <c r="M161" s="15" t="str">
        <f t="shared" si="43"/>
        <v/>
      </c>
      <c r="N161" s="15" t="str">
        <f t="shared" si="43"/>
        <v/>
      </c>
      <c r="O161" s="15" t="str">
        <f t="shared" si="43"/>
        <v/>
      </c>
      <c r="P161" s="15" t="str">
        <f t="shared" si="43"/>
        <v/>
      </c>
      <c r="Q161" s="15" t="str">
        <f t="shared" si="43"/>
        <v/>
      </c>
      <c r="R161" s="15"/>
      <c r="S161" s="9"/>
    </row>
    <row r="162" spans="1:19" x14ac:dyDescent="0.3">
      <c r="A162" s="112"/>
      <c r="B162" s="230" t="s">
        <v>79</v>
      </c>
      <c r="C162" s="17" t="str">
        <f t="shared" si="42"/>
        <v/>
      </c>
      <c r="D162" s="17" t="str">
        <f t="shared" si="23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43"/>
        <v/>
      </c>
      <c r="K162" s="15" t="str">
        <f t="shared" si="43"/>
        <v/>
      </c>
      <c r="L162" s="15" t="str">
        <f t="shared" si="43"/>
        <v/>
      </c>
      <c r="M162" s="15" t="str">
        <f t="shared" si="43"/>
        <v/>
      </c>
      <c r="N162" s="15" t="str">
        <f t="shared" si="43"/>
        <v/>
      </c>
      <c r="O162" s="15" t="str">
        <f t="shared" si="43"/>
        <v/>
      </c>
      <c r="P162" s="15" t="str">
        <f t="shared" si="43"/>
        <v/>
      </c>
      <c r="Q162" s="15" t="str">
        <f t="shared" si="43"/>
        <v/>
      </c>
      <c r="R162" s="15"/>
      <c r="S162" s="9"/>
    </row>
    <row r="163" spans="1:19" x14ac:dyDescent="0.3">
      <c r="A163" s="112"/>
      <c r="B163" s="230" t="s">
        <v>80</v>
      </c>
      <c r="C163" s="17" t="str">
        <f t="shared" si="42"/>
        <v/>
      </c>
      <c r="D163" s="17" t="str">
        <f t="shared" si="23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43"/>
        <v/>
      </c>
      <c r="K163" s="15" t="str">
        <f t="shared" si="43"/>
        <v/>
      </c>
      <c r="L163" s="15" t="str">
        <f t="shared" si="43"/>
        <v/>
      </c>
      <c r="M163" s="15" t="str">
        <f t="shared" si="43"/>
        <v/>
      </c>
      <c r="N163" s="15" t="str">
        <f t="shared" si="43"/>
        <v/>
      </c>
      <c r="O163" s="15" t="str">
        <f t="shared" si="43"/>
        <v/>
      </c>
      <c r="P163" s="15" t="str">
        <f t="shared" si="43"/>
        <v/>
      </c>
      <c r="Q163" s="15" t="str">
        <f t="shared" si="43"/>
        <v/>
      </c>
      <c r="R163" s="15">
        <f>SUM(Decsheets!$V$5:$V$12)-(SUM(J157:P163))</f>
        <v>28</v>
      </c>
      <c r="S163" s="9"/>
    </row>
    <row r="164" spans="1:19" x14ac:dyDescent="0.3">
      <c r="A164" s="114" t="s">
        <v>135</v>
      </c>
      <c r="B164" s="241"/>
      <c r="C164" s="20" t="s">
        <v>319</v>
      </c>
      <c r="D164" s="19"/>
      <c r="E164" s="8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136</v>
      </c>
    </row>
    <row r="165" spans="1:19" x14ac:dyDescent="0.3">
      <c r="A165" s="112"/>
      <c r="B165" s="230" t="s">
        <v>127</v>
      </c>
      <c r="C165" s="17" t="str">
        <f>IFERROR(IF(A165="","",VLOOKUP($A$164,IF(LEN(A165)=2,U18MB,U18MA),VLOOKUP(LEFT(A165,1),club,6,FALSE),FALSE)),"No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IFERROR(IF(E165=".","",IF(E165&gt;Records!E19,"LR",IF(E165=Records!E19,"=LR","-"))),"???")</f>
        <v/>
      </c>
      <c r="J165" s="15" t="str">
        <f t="shared" ref="J165:Q171" si="44">IF($A165="","",IF(LEFT($A165,1)=J$12,$F165,""))</f>
        <v/>
      </c>
      <c r="K165" s="15" t="str">
        <f t="shared" si="44"/>
        <v/>
      </c>
      <c r="L165" s="15" t="str">
        <f t="shared" si="44"/>
        <v/>
      </c>
      <c r="M165" s="15" t="str">
        <f t="shared" si="44"/>
        <v/>
      </c>
      <c r="N165" s="15" t="str">
        <f t="shared" si="44"/>
        <v/>
      </c>
      <c r="O165" s="15" t="str">
        <f t="shared" si="44"/>
        <v/>
      </c>
      <c r="P165" s="15" t="str">
        <f t="shared" si="44"/>
        <v/>
      </c>
      <c r="Q165" s="15" t="str">
        <f t="shared" si="44"/>
        <v/>
      </c>
      <c r="R165" s="15"/>
      <c r="S165" s="9"/>
    </row>
    <row r="166" spans="1:19" x14ac:dyDescent="0.3">
      <c r="A166" s="112"/>
      <c r="B166" s="230" t="s">
        <v>128</v>
      </c>
      <c r="C166" s="17" t="str">
        <f t="shared" ref="C166:C171" si="45">IF(A166="","",VLOOKUP($A$164,IF(LEN(A166)=2,U18MB,U18MA),VLOOKUP(LEFT(A166,1),club,6,FALSE),FALSE))</f>
        <v/>
      </c>
      <c r="D166" s="17" t="str">
        <f t="shared" ref="D166:D171" si="46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44"/>
        <v/>
      </c>
      <c r="K166" s="15" t="str">
        <f t="shared" si="44"/>
        <v/>
      </c>
      <c r="L166" s="15" t="str">
        <f t="shared" si="44"/>
        <v/>
      </c>
      <c r="M166" s="15" t="str">
        <f t="shared" si="44"/>
        <v/>
      </c>
      <c r="N166" s="15" t="str">
        <f t="shared" si="44"/>
        <v/>
      </c>
      <c r="O166" s="15" t="str">
        <f t="shared" si="44"/>
        <v/>
      </c>
      <c r="P166" s="15" t="str">
        <f t="shared" si="44"/>
        <v/>
      </c>
      <c r="Q166" s="15" t="str">
        <f t="shared" si="44"/>
        <v/>
      </c>
      <c r="R166" s="15"/>
      <c r="S166" s="9"/>
    </row>
    <row r="167" spans="1:19" x14ac:dyDescent="0.3">
      <c r="A167" s="112"/>
      <c r="B167" s="230" t="s">
        <v>129</v>
      </c>
      <c r="C167" s="17" t="str">
        <f t="shared" si="45"/>
        <v/>
      </c>
      <c r="D167" s="17" t="str">
        <f t="shared" si="46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44"/>
        <v/>
      </c>
      <c r="K167" s="15" t="str">
        <f t="shared" si="44"/>
        <v/>
      </c>
      <c r="L167" s="15" t="str">
        <f t="shared" si="44"/>
        <v/>
      </c>
      <c r="M167" s="15" t="str">
        <f t="shared" si="44"/>
        <v/>
      </c>
      <c r="N167" s="15" t="str">
        <f t="shared" si="44"/>
        <v/>
      </c>
      <c r="O167" s="15" t="str">
        <f t="shared" si="44"/>
        <v/>
      </c>
      <c r="P167" s="15" t="str">
        <f t="shared" si="44"/>
        <v/>
      </c>
      <c r="Q167" s="15" t="str">
        <f t="shared" si="44"/>
        <v/>
      </c>
      <c r="R167" s="15"/>
      <c r="S167" s="9"/>
    </row>
    <row r="168" spans="1:19" x14ac:dyDescent="0.3">
      <c r="A168" s="112"/>
      <c r="B168" s="230" t="s">
        <v>77</v>
      </c>
      <c r="C168" s="17" t="str">
        <f t="shared" si="45"/>
        <v/>
      </c>
      <c r="D168" s="17" t="str">
        <f t="shared" si="46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44"/>
        <v/>
      </c>
      <c r="K168" s="15" t="str">
        <f t="shared" si="44"/>
        <v/>
      </c>
      <c r="L168" s="15" t="str">
        <f t="shared" si="44"/>
        <v/>
      </c>
      <c r="M168" s="15" t="str">
        <f t="shared" si="44"/>
        <v/>
      </c>
      <c r="N168" s="15" t="str">
        <f t="shared" si="44"/>
        <v/>
      </c>
      <c r="O168" s="15" t="str">
        <f t="shared" si="44"/>
        <v/>
      </c>
      <c r="P168" s="15" t="str">
        <f t="shared" si="44"/>
        <v/>
      </c>
      <c r="Q168" s="15" t="str">
        <f t="shared" si="44"/>
        <v/>
      </c>
      <c r="R168" s="15"/>
      <c r="S168" s="9"/>
    </row>
    <row r="169" spans="1:19" x14ac:dyDescent="0.3">
      <c r="A169" s="112"/>
      <c r="B169" s="230" t="s">
        <v>78</v>
      </c>
      <c r="C169" s="17" t="str">
        <f t="shared" si="45"/>
        <v/>
      </c>
      <c r="D169" s="17" t="str">
        <f t="shared" si="46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44"/>
        <v/>
      </c>
      <c r="K169" s="15" t="str">
        <f t="shared" si="44"/>
        <v/>
      </c>
      <c r="L169" s="15" t="str">
        <f t="shared" si="44"/>
        <v/>
      </c>
      <c r="M169" s="15" t="str">
        <f t="shared" si="44"/>
        <v/>
      </c>
      <c r="N169" s="15" t="str">
        <f t="shared" si="44"/>
        <v/>
      </c>
      <c r="O169" s="15" t="str">
        <f t="shared" si="44"/>
        <v/>
      </c>
      <c r="P169" s="15" t="str">
        <f t="shared" si="44"/>
        <v/>
      </c>
      <c r="Q169" s="15" t="str">
        <f t="shared" si="44"/>
        <v/>
      </c>
      <c r="R169" s="15"/>
      <c r="S169" s="9"/>
    </row>
    <row r="170" spans="1:19" x14ac:dyDescent="0.3">
      <c r="A170" s="112"/>
      <c r="B170" s="230" t="s">
        <v>79</v>
      </c>
      <c r="C170" s="17" t="str">
        <f t="shared" si="45"/>
        <v/>
      </c>
      <c r="D170" s="17" t="str">
        <f t="shared" si="46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44"/>
        <v/>
      </c>
      <c r="K170" s="15" t="str">
        <f t="shared" si="44"/>
        <v/>
      </c>
      <c r="L170" s="15" t="str">
        <f t="shared" si="44"/>
        <v/>
      </c>
      <c r="M170" s="15" t="str">
        <f t="shared" si="44"/>
        <v/>
      </c>
      <c r="N170" s="15" t="str">
        <f t="shared" si="44"/>
        <v/>
      </c>
      <c r="O170" s="15" t="str">
        <f t="shared" si="44"/>
        <v/>
      </c>
      <c r="P170" s="15" t="str">
        <f t="shared" si="44"/>
        <v/>
      </c>
      <c r="Q170" s="15" t="str">
        <f t="shared" si="44"/>
        <v/>
      </c>
      <c r="R170" s="15"/>
      <c r="S170" s="9"/>
    </row>
    <row r="171" spans="1:19" x14ac:dyDescent="0.3">
      <c r="A171" s="112"/>
      <c r="B171" s="230" t="s">
        <v>80</v>
      </c>
      <c r="C171" s="17" t="str">
        <f t="shared" si="45"/>
        <v/>
      </c>
      <c r="D171" s="17" t="str">
        <f t="shared" si="46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44"/>
        <v/>
      </c>
      <c r="K171" s="15" t="str">
        <f t="shared" si="44"/>
        <v/>
      </c>
      <c r="L171" s="15" t="str">
        <f t="shared" si="44"/>
        <v/>
      </c>
      <c r="M171" s="15" t="str">
        <f t="shared" si="44"/>
        <v/>
      </c>
      <c r="N171" s="15" t="str">
        <f t="shared" si="44"/>
        <v/>
      </c>
      <c r="O171" s="15" t="str">
        <f t="shared" si="44"/>
        <v/>
      </c>
      <c r="P171" s="15" t="str">
        <f t="shared" si="44"/>
        <v/>
      </c>
      <c r="Q171" s="15" t="str">
        <f t="shared" si="44"/>
        <v/>
      </c>
      <c r="R171" s="15">
        <f>SUM(Decsheets!$V$5:$V$12)-(SUM(J165:P171))</f>
        <v>28</v>
      </c>
      <c r="S171" s="9"/>
    </row>
    <row r="172" spans="1:19" x14ac:dyDescent="0.3">
      <c r="A172" s="114" t="s">
        <v>109</v>
      </c>
      <c r="B172" s="241"/>
      <c r="C172" s="20" t="s">
        <v>320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12"/>
      <c r="B173" s="230" t="s">
        <v>127</v>
      </c>
      <c r="C173" s="17" t="str">
        <f>IFERROR(IF(A173="","",VLOOKUP($A$172,IF(LEN(A173)=2,U18MB,U18MA),VLOOKUP(LEFT(A173,1),club,6,FALSE),FALSE)),"No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IFERROR(IF(E173=".","",IF(E173&gt;Records!E23,"LR",IF(E173=Records!E23,"=LR","-"))),"???")</f>
        <v/>
      </c>
      <c r="J173" s="15" t="str">
        <f t="shared" ref="J173:Q179" si="47">IF($A173="","",IF(LEFT($A173,1)=J$12,$F173,""))</f>
        <v/>
      </c>
      <c r="K173" s="15" t="str">
        <f t="shared" si="47"/>
        <v/>
      </c>
      <c r="L173" s="15" t="str">
        <f t="shared" si="47"/>
        <v/>
      </c>
      <c r="M173" s="15" t="str">
        <f t="shared" si="47"/>
        <v/>
      </c>
      <c r="N173" s="15" t="str">
        <f t="shared" si="47"/>
        <v/>
      </c>
      <c r="O173" s="15" t="str">
        <f t="shared" si="47"/>
        <v/>
      </c>
      <c r="P173" s="15" t="str">
        <f t="shared" si="47"/>
        <v/>
      </c>
      <c r="Q173" s="15" t="str">
        <f t="shared" si="47"/>
        <v/>
      </c>
      <c r="R173" s="15"/>
      <c r="S173" s="9"/>
    </row>
    <row r="174" spans="1:19" x14ac:dyDescent="0.3">
      <c r="A174" s="112"/>
      <c r="B174" s="230" t="s">
        <v>128</v>
      </c>
      <c r="C174" s="17" t="str">
        <f t="shared" ref="C174:C179" si="48">IF(A174="","",VLOOKUP($A$172,IF(LEN(A174)=2,U18MB,U18MA),VLOOKUP(LEFT(A174,1),club,6,FALSE),FALSE))</f>
        <v/>
      </c>
      <c r="D174" s="17" t="str">
        <f t="shared" ref="D174:D221" si="49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47"/>
        <v/>
      </c>
      <c r="K174" s="15" t="str">
        <f t="shared" si="47"/>
        <v/>
      </c>
      <c r="L174" s="15" t="str">
        <f t="shared" si="47"/>
        <v/>
      </c>
      <c r="M174" s="15" t="str">
        <f t="shared" si="47"/>
        <v/>
      </c>
      <c r="N174" s="15" t="str">
        <f t="shared" si="47"/>
        <v/>
      </c>
      <c r="O174" s="15" t="str">
        <f t="shared" si="47"/>
        <v/>
      </c>
      <c r="P174" s="15" t="str">
        <f t="shared" si="47"/>
        <v/>
      </c>
      <c r="Q174" s="15" t="str">
        <f t="shared" si="47"/>
        <v/>
      </c>
      <c r="R174" s="15"/>
      <c r="S174" s="9"/>
    </row>
    <row r="175" spans="1:19" x14ac:dyDescent="0.3">
      <c r="A175" s="112"/>
      <c r="B175" s="230" t="s">
        <v>129</v>
      </c>
      <c r="C175" s="17" t="str">
        <f t="shared" si="48"/>
        <v/>
      </c>
      <c r="D175" s="17" t="str">
        <f t="shared" si="49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47"/>
        <v/>
      </c>
      <c r="K175" s="15" t="str">
        <f t="shared" si="47"/>
        <v/>
      </c>
      <c r="L175" s="15" t="str">
        <f t="shared" si="47"/>
        <v/>
      </c>
      <c r="M175" s="15" t="str">
        <f t="shared" si="47"/>
        <v/>
      </c>
      <c r="N175" s="15" t="str">
        <f t="shared" si="47"/>
        <v/>
      </c>
      <c r="O175" s="15" t="str">
        <f t="shared" si="47"/>
        <v/>
      </c>
      <c r="P175" s="15" t="str">
        <f t="shared" si="47"/>
        <v/>
      </c>
      <c r="Q175" s="15" t="str">
        <f t="shared" si="47"/>
        <v/>
      </c>
      <c r="R175" s="15"/>
      <c r="S175" s="9"/>
    </row>
    <row r="176" spans="1:19" x14ac:dyDescent="0.3">
      <c r="A176" s="112"/>
      <c r="B176" s="230" t="s">
        <v>77</v>
      </c>
      <c r="C176" s="17" t="str">
        <f t="shared" si="48"/>
        <v/>
      </c>
      <c r="D176" s="17" t="str">
        <f t="shared" si="49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47"/>
        <v/>
      </c>
      <c r="K176" s="15" t="str">
        <f t="shared" si="47"/>
        <v/>
      </c>
      <c r="L176" s="15" t="str">
        <f t="shared" si="47"/>
        <v/>
      </c>
      <c r="M176" s="15" t="str">
        <f t="shared" si="47"/>
        <v/>
      </c>
      <c r="N176" s="15" t="str">
        <f t="shared" si="47"/>
        <v/>
      </c>
      <c r="O176" s="15" t="str">
        <f t="shared" si="47"/>
        <v/>
      </c>
      <c r="P176" s="15" t="str">
        <f t="shared" si="47"/>
        <v/>
      </c>
      <c r="Q176" s="15" t="str">
        <f t="shared" si="47"/>
        <v/>
      </c>
      <c r="R176" s="15"/>
      <c r="S176" s="9"/>
    </row>
    <row r="177" spans="1:19" x14ac:dyDescent="0.3">
      <c r="A177" s="112"/>
      <c r="B177" s="230" t="s">
        <v>78</v>
      </c>
      <c r="C177" s="17" t="str">
        <f t="shared" si="48"/>
        <v/>
      </c>
      <c r="D177" s="17" t="str">
        <f t="shared" si="49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47"/>
        <v/>
      </c>
      <c r="K177" s="15" t="str">
        <f t="shared" si="47"/>
        <v/>
      </c>
      <c r="L177" s="15" t="str">
        <f t="shared" si="47"/>
        <v/>
      </c>
      <c r="M177" s="15" t="str">
        <f t="shared" si="47"/>
        <v/>
      </c>
      <c r="N177" s="15" t="str">
        <f t="shared" si="47"/>
        <v/>
      </c>
      <c r="O177" s="15" t="str">
        <f t="shared" si="47"/>
        <v/>
      </c>
      <c r="P177" s="15" t="str">
        <f t="shared" si="47"/>
        <v/>
      </c>
      <c r="Q177" s="15" t="str">
        <f t="shared" si="47"/>
        <v/>
      </c>
      <c r="R177" s="15"/>
      <c r="S177" s="9"/>
    </row>
    <row r="178" spans="1:19" x14ac:dyDescent="0.3">
      <c r="A178" s="112"/>
      <c r="B178" s="230" t="s">
        <v>79</v>
      </c>
      <c r="C178" s="17" t="str">
        <f t="shared" si="48"/>
        <v/>
      </c>
      <c r="D178" s="17" t="str">
        <f t="shared" si="49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47"/>
        <v/>
      </c>
      <c r="K178" s="15" t="str">
        <f t="shared" si="47"/>
        <v/>
      </c>
      <c r="L178" s="15" t="str">
        <f t="shared" si="47"/>
        <v/>
      </c>
      <c r="M178" s="15" t="str">
        <f t="shared" si="47"/>
        <v/>
      </c>
      <c r="N178" s="15" t="str">
        <f t="shared" si="47"/>
        <v/>
      </c>
      <c r="O178" s="15" t="str">
        <f t="shared" si="47"/>
        <v/>
      </c>
      <c r="P178" s="15" t="str">
        <f t="shared" si="47"/>
        <v/>
      </c>
      <c r="Q178" s="15" t="str">
        <f t="shared" si="47"/>
        <v/>
      </c>
      <c r="R178" s="15"/>
      <c r="S178" s="9"/>
    </row>
    <row r="179" spans="1:19" x14ac:dyDescent="0.3">
      <c r="A179" s="112"/>
      <c r="B179" s="230" t="s">
        <v>80</v>
      </c>
      <c r="C179" s="17" t="str">
        <f t="shared" si="48"/>
        <v/>
      </c>
      <c r="D179" s="17" t="str">
        <f t="shared" si="49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47"/>
        <v/>
      </c>
      <c r="K179" s="15" t="str">
        <f t="shared" si="47"/>
        <v/>
      </c>
      <c r="L179" s="15" t="str">
        <f t="shared" si="47"/>
        <v/>
      </c>
      <c r="M179" s="15" t="str">
        <f t="shared" si="47"/>
        <v/>
      </c>
      <c r="N179" s="15" t="str">
        <f t="shared" si="47"/>
        <v/>
      </c>
      <c r="O179" s="15" t="str">
        <f t="shared" si="47"/>
        <v/>
      </c>
      <c r="P179" s="15" t="str">
        <f t="shared" si="47"/>
        <v/>
      </c>
      <c r="Q179" s="15" t="str">
        <f t="shared" si="47"/>
        <v/>
      </c>
      <c r="R179" s="15">
        <f>SUM(Decsheets!$V$5:$V$12)-(SUM(J173:P179))</f>
        <v>28</v>
      </c>
      <c r="S179" s="9"/>
    </row>
    <row r="180" spans="1:19" x14ac:dyDescent="0.3">
      <c r="A180" s="114" t="s">
        <v>109</v>
      </c>
      <c r="B180" s="241"/>
      <c r="C180" s="20" t="s">
        <v>321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12"/>
      <c r="B181" s="230" t="s">
        <v>127</v>
      </c>
      <c r="C181" s="17" t="str">
        <f>IFERROR(IF(A181="","",VLOOKUP($A$180,IF(LEN(A181)=2,U18MB,U18MA),VLOOKUP(LEFT(A181,1),club,6,FALSE),FALSE)),"No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IFERROR(IF(E181=".","",IF(E181&gt;Records!E23,"LR",IF(E181=Records!E23,"=LR","-"))),"???")</f>
        <v/>
      </c>
      <c r="J181" s="15" t="str">
        <f t="shared" ref="J181:Q187" si="50">IF($A181="","",IF(LEFT($A181,1)=J$12,$F181,""))</f>
        <v/>
      </c>
      <c r="K181" s="15" t="str">
        <f t="shared" si="50"/>
        <v/>
      </c>
      <c r="L181" s="15" t="str">
        <f t="shared" si="50"/>
        <v/>
      </c>
      <c r="M181" s="15" t="str">
        <f t="shared" si="50"/>
        <v/>
      </c>
      <c r="N181" s="15" t="str">
        <f t="shared" si="50"/>
        <v/>
      </c>
      <c r="O181" s="15" t="str">
        <f t="shared" si="50"/>
        <v/>
      </c>
      <c r="P181" s="15" t="str">
        <f t="shared" si="50"/>
        <v/>
      </c>
      <c r="Q181" s="15" t="str">
        <f t="shared" si="50"/>
        <v/>
      </c>
      <c r="R181" s="15"/>
      <c r="S181" s="9"/>
    </row>
    <row r="182" spans="1:19" x14ac:dyDescent="0.3">
      <c r="A182" s="112"/>
      <c r="B182" s="230" t="s">
        <v>128</v>
      </c>
      <c r="C182" s="17" t="str">
        <f t="shared" ref="C182:C187" si="51">IF(A182="","",VLOOKUP($A$180,IF(LEN(A182)=2,U18MB,U18MA),VLOOKUP(LEFT(A182,1),club,6,FALSE),FALSE))</f>
        <v/>
      </c>
      <c r="D182" s="17" t="str">
        <f t="shared" si="49"/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50"/>
        <v/>
      </c>
      <c r="K182" s="15" t="str">
        <f t="shared" si="50"/>
        <v/>
      </c>
      <c r="L182" s="15" t="str">
        <f t="shared" si="50"/>
        <v/>
      </c>
      <c r="M182" s="15" t="str">
        <f t="shared" si="50"/>
        <v/>
      </c>
      <c r="N182" s="15" t="str">
        <f t="shared" si="50"/>
        <v/>
      </c>
      <c r="O182" s="15" t="str">
        <f t="shared" si="50"/>
        <v/>
      </c>
      <c r="P182" s="15" t="str">
        <f t="shared" si="50"/>
        <v/>
      </c>
      <c r="Q182" s="15" t="str">
        <f t="shared" si="50"/>
        <v/>
      </c>
      <c r="R182" s="15"/>
      <c r="S182" s="9"/>
    </row>
    <row r="183" spans="1:19" x14ac:dyDescent="0.3">
      <c r="A183" s="112"/>
      <c r="B183" s="230" t="s">
        <v>129</v>
      </c>
      <c r="C183" s="17" t="str">
        <f t="shared" si="51"/>
        <v/>
      </c>
      <c r="D183" s="17" t="str">
        <f t="shared" si="49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50"/>
        <v/>
      </c>
      <c r="K183" s="15" t="str">
        <f t="shared" si="50"/>
        <v/>
      </c>
      <c r="L183" s="15" t="str">
        <f t="shared" si="50"/>
        <v/>
      </c>
      <c r="M183" s="15" t="str">
        <f t="shared" si="50"/>
        <v/>
      </c>
      <c r="N183" s="15" t="str">
        <f t="shared" si="50"/>
        <v/>
      </c>
      <c r="O183" s="15" t="str">
        <f t="shared" si="50"/>
        <v/>
      </c>
      <c r="P183" s="15" t="str">
        <f t="shared" si="50"/>
        <v/>
      </c>
      <c r="Q183" s="15" t="str">
        <f t="shared" si="50"/>
        <v/>
      </c>
      <c r="R183" s="15"/>
      <c r="S183" s="9"/>
    </row>
    <row r="184" spans="1:19" x14ac:dyDescent="0.3">
      <c r="A184" s="112"/>
      <c r="B184" s="230" t="s">
        <v>77</v>
      </c>
      <c r="C184" s="17" t="str">
        <f t="shared" si="51"/>
        <v/>
      </c>
      <c r="D184" s="17" t="str">
        <f t="shared" si="49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50"/>
        <v/>
      </c>
      <c r="K184" s="15" t="str">
        <f t="shared" si="50"/>
        <v/>
      </c>
      <c r="L184" s="15" t="str">
        <f t="shared" si="50"/>
        <v/>
      </c>
      <c r="M184" s="15" t="str">
        <f t="shared" si="50"/>
        <v/>
      </c>
      <c r="N184" s="15" t="str">
        <f t="shared" si="50"/>
        <v/>
      </c>
      <c r="O184" s="15" t="str">
        <f t="shared" si="50"/>
        <v/>
      </c>
      <c r="P184" s="15" t="str">
        <f t="shared" si="50"/>
        <v/>
      </c>
      <c r="Q184" s="15" t="str">
        <f t="shared" si="50"/>
        <v/>
      </c>
      <c r="R184" s="15"/>
      <c r="S184" s="9"/>
    </row>
    <row r="185" spans="1:19" x14ac:dyDescent="0.3">
      <c r="A185" s="112"/>
      <c r="B185" s="230" t="s">
        <v>78</v>
      </c>
      <c r="C185" s="17" t="str">
        <f t="shared" si="51"/>
        <v/>
      </c>
      <c r="D185" s="17" t="str">
        <f t="shared" si="49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50"/>
        <v/>
      </c>
      <c r="K185" s="15" t="str">
        <f t="shared" si="50"/>
        <v/>
      </c>
      <c r="L185" s="15" t="str">
        <f t="shared" si="50"/>
        <v/>
      </c>
      <c r="M185" s="15" t="str">
        <f t="shared" si="50"/>
        <v/>
      </c>
      <c r="N185" s="15" t="str">
        <f t="shared" si="50"/>
        <v/>
      </c>
      <c r="O185" s="15" t="str">
        <f t="shared" si="50"/>
        <v/>
      </c>
      <c r="P185" s="15" t="str">
        <f t="shared" si="50"/>
        <v/>
      </c>
      <c r="Q185" s="15" t="str">
        <f t="shared" si="50"/>
        <v/>
      </c>
      <c r="R185" s="15"/>
      <c r="S185" s="9"/>
    </row>
    <row r="186" spans="1:19" x14ac:dyDescent="0.3">
      <c r="A186" s="112"/>
      <c r="B186" s="230" t="s">
        <v>79</v>
      </c>
      <c r="C186" s="17" t="str">
        <f t="shared" si="51"/>
        <v/>
      </c>
      <c r="D186" s="17" t="str">
        <f t="shared" si="49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50"/>
        <v/>
      </c>
      <c r="K186" s="15" t="str">
        <f t="shared" si="50"/>
        <v/>
      </c>
      <c r="L186" s="15" t="str">
        <f t="shared" si="50"/>
        <v/>
      </c>
      <c r="M186" s="15" t="str">
        <f t="shared" si="50"/>
        <v/>
      </c>
      <c r="N186" s="15" t="str">
        <f t="shared" si="50"/>
        <v/>
      </c>
      <c r="O186" s="15" t="str">
        <f t="shared" si="50"/>
        <v/>
      </c>
      <c r="P186" s="15" t="str">
        <f t="shared" si="50"/>
        <v/>
      </c>
      <c r="Q186" s="15" t="str">
        <f t="shared" si="50"/>
        <v/>
      </c>
      <c r="R186" s="15"/>
      <c r="S186" s="9"/>
    </row>
    <row r="187" spans="1:19" x14ac:dyDescent="0.3">
      <c r="A187" s="112"/>
      <c r="B187" s="230" t="s">
        <v>80</v>
      </c>
      <c r="C187" s="17" t="str">
        <f t="shared" si="51"/>
        <v/>
      </c>
      <c r="D187" s="17" t="str">
        <f t="shared" si="49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50"/>
        <v/>
      </c>
      <c r="K187" s="15" t="str">
        <f t="shared" si="50"/>
        <v/>
      </c>
      <c r="L187" s="15" t="str">
        <f t="shared" si="50"/>
        <v/>
      </c>
      <c r="M187" s="15" t="str">
        <f t="shared" si="50"/>
        <v/>
      </c>
      <c r="N187" s="15" t="str">
        <f t="shared" si="50"/>
        <v/>
      </c>
      <c r="O187" s="15" t="str">
        <f t="shared" si="50"/>
        <v/>
      </c>
      <c r="P187" s="15" t="str">
        <f t="shared" si="50"/>
        <v/>
      </c>
      <c r="Q187" s="15" t="str">
        <f t="shared" si="50"/>
        <v/>
      </c>
      <c r="R187" s="15">
        <f>SUM(Decsheets!$V$5:$V$12)-(SUM(J181:P187))</f>
        <v>28</v>
      </c>
      <c r="S187" s="9"/>
    </row>
    <row r="188" spans="1:19" x14ac:dyDescent="0.3">
      <c r="A188" s="114" t="s">
        <v>112</v>
      </c>
      <c r="B188" s="241"/>
      <c r="C188" s="20" t="s">
        <v>322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12"/>
      <c r="B189" s="230" t="s">
        <v>127</v>
      </c>
      <c r="C189" s="17" t="str">
        <f>IFERROR(IF(A189="","",VLOOKUP($A$188,IF(LEN(A189)=2,U18MB,U18MA),VLOOKUP(LEFT(A189,1),club,6,FALSE),FALSE)),"No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IFERROR(IF(E189=".","",IF(E189&gt;Records!E20,"LR",IF(E189=Records!E20,"=LR","-"))),"???")</f>
        <v/>
      </c>
      <c r="J189" s="15" t="str">
        <f t="shared" ref="J189:Q195" si="52">IF($A189="","",IF(LEFT($A189,1)=J$12,$F189,""))</f>
        <v/>
      </c>
      <c r="K189" s="15" t="str">
        <f t="shared" si="52"/>
        <v/>
      </c>
      <c r="L189" s="15" t="str">
        <f t="shared" si="52"/>
        <v/>
      </c>
      <c r="M189" s="15" t="str">
        <f t="shared" si="52"/>
        <v/>
      </c>
      <c r="N189" s="15" t="str">
        <f t="shared" si="52"/>
        <v/>
      </c>
      <c r="O189" s="15" t="str">
        <f t="shared" si="52"/>
        <v/>
      </c>
      <c r="P189" s="15" t="str">
        <f t="shared" si="52"/>
        <v/>
      </c>
      <c r="Q189" s="15" t="str">
        <f t="shared" si="52"/>
        <v/>
      </c>
      <c r="R189" s="15"/>
      <c r="S189" s="9"/>
    </row>
    <row r="190" spans="1:19" x14ac:dyDescent="0.3">
      <c r="A190" s="112"/>
      <c r="B190" s="230" t="s">
        <v>128</v>
      </c>
      <c r="C190" s="17" t="str">
        <f t="shared" ref="C190:C195" si="53">IF(A190="","",VLOOKUP($A$188,IF(LEN(A190)=2,U18MB,U18MA),VLOOKUP(LEFT(A190,1),club,6,FALSE),FALSE))</f>
        <v/>
      </c>
      <c r="D190" s="17" t="str">
        <f t="shared" si="49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2"/>
        <v/>
      </c>
      <c r="K190" s="15" t="str">
        <f t="shared" si="52"/>
        <v/>
      </c>
      <c r="L190" s="15" t="str">
        <f t="shared" si="52"/>
        <v/>
      </c>
      <c r="M190" s="15" t="str">
        <f t="shared" si="52"/>
        <v/>
      </c>
      <c r="N190" s="15" t="str">
        <f t="shared" si="52"/>
        <v/>
      </c>
      <c r="O190" s="15" t="str">
        <f t="shared" si="52"/>
        <v/>
      </c>
      <c r="P190" s="15" t="str">
        <f t="shared" si="52"/>
        <v/>
      </c>
      <c r="Q190" s="15" t="str">
        <f t="shared" si="52"/>
        <v/>
      </c>
      <c r="R190" s="15"/>
      <c r="S190" s="9"/>
    </row>
    <row r="191" spans="1:19" x14ac:dyDescent="0.3">
      <c r="A191" s="112"/>
      <c r="B191" s="230" t="s">
        <v>129</v>
      </c>
      <c r="C191" s="17" t="str">
        <f t="shared" si="53"/>
        <v/>
      </c>
      <c r="D191" s="17" t="str">
        <f t="shared" si="49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2"/>
        <v/>
      </c>
      <c r="K191" s="15" t="str">
        <f t="shared" si="52"/>
        <v/>
      </c>
      <c r="L191" s="15" t="str">
        <f t="shared" si="52"/>
        <v/>
      </c>
      <c r="M191" s="15" t="str">
        <f t="shared" si="52"/>
        <v/>
      </c>
      <c r="N191" s="15" t="str">
        <f t="shared" si="52"/>
        <v/>
      </c>
      <c r="O191" s="15" t="str">
        <f t="shared" si="52"/>
        <v/>
      </c>
      <c r="P191" s="15" t="str">
        <f t="shared" si="52"/>
        <v/>
      </c>
      <c r="Q191" s="15" t="str">
        <f t="shared" si="52"/>
        <v/>
      </c>
      <c r="R191" s="15"/>
      <c r="S191" s="9"/>
    </row>
    <row r="192" spans="1:19" x14ac:dyDescent="0.3">
      <c r="A192" s="112"/>
      <c r="B192" s="230" t="s">
        <v>77</v>
      </c>
      <c r="C192" s="17" t="str">
        <f t="shared" si="53"/>
        <v/>
      </c>
      <c r="D192" s="17" t="str">
        <f t="shared" si="49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2"/>
        <v/>
      </c>
      <c r="K192" s="15" t="str">
        <f t="shared" si="52"/>
        <v/>
      </c>
      <c r="L192" s="15" t="str">
        <f t="shared" si="52"/>
        <v/>
      </c>
      <c r="M192" s="15" t="str">
        <f t="shared" si="52"/>
        <v/>
      </c>
      <c r="N192" s="15" t="str">
        <f t="shared" si="52"/>
        <v/>
      </c>
      <c r="O192" s="15" t="str">
        <f t="shared" si="52"/>
        <v/>
      </c>
      <c r="P192" s="15" t="str">
        <f t="shared" si="52"/>
        <v/>
      </c>
      <c r="Q192" s="15" t="str">
        <f t="shared" si="52"/>
        <v/>
      </c>
      <c r="R192" s="15"/>
      <c r="S192" s="9"/>
    </row>
    <row r="193" spans="1:19" x14ac:dyDescent="0.3">
      <c r="A193" s="112"/>
      <c r="B193" s="230" t="s">
        <v>78</v>
      </c>
      <c r="C193" s="17" t="str">
        <f t="shared" si="53"/>
        <v/>
      </c>
      <c r="D193" s="17" t="str">
        <f t="shared" si="49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2"/>
        <v/>
      </c>
      <c r="K193" s="15" t="str">
        <f t="shared" si="52"/>
        <v/>
      </c>
      <c r="L193" s="15" t="str">
        <f t="shared" si="52"/>
        <v/>
      </c>
      <c r="M193" s="15" t="str">
        <f t="shared" si="52"/>
        <v/>
      </c>
      <c r="N193" s="15" t="str">
        <f t="shared" si="52"/>
        <v/>
      </c>
      <c r="O193" s="15" t="str">
        <f t="shared" si="52"/>
        <v/>
      </c>
      <c r="P193" s="15" t="str">
        <f t="shared" si="52"/>
        <v/>
      </c>
      <c r="Q193" s="15" t="str">
        <f t="shared" si="52"/>
        <v/>
      </c>
      <c r="R193" s="15"/>
      <c r="S193" s="9"/>
    </row>
    <row r="194" spans="1:19" x14ac:dyDescent="0.3">
      <c r="A194" s="112"/>
      <c r="B194" s="230" t="s">
        <v>79</v>
      </c>
      <c r="C194" s="17" t="str">
        <f t="shared" si="53"/>
        <v/>
      </c>
      <c r="D194" s="17" t="str">
        <f t="shared" si="49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2"/>
        <v/>
      </c>
      <c r="K194" s="15" t="str">
        <f t="shared" si="52"/>
        <v/>
      </c>
      <c r="L194" s="15" t="str">
        <f t="shared" si="52"/>
        <v/>
      </c>
      <c r="M194" s="15" t="str">
        <f t="shared" si="52"/>
        <v/>
      </c>
      <c r="N194" s="15" t="str">
        <f t="shared" si="52"/>
        <v/>
      </c>
      <c r="O194" s="15" t="str">
        <f t="shared" si="52"/>
        <v/>
      </c>
      <c r="P194" s="15" t="str">
        <f t="shared" si="52"/>
        <v/>
      </c>
      <c r="Q194" s="15" t="str">
        <f t="shared" si="52"/>
        <v/>
      </c>
      <c r="R194" s="15"/>
      <c r="S194" s="9"/>
    </row>
    <row r="195" spans="1:19" x14ac:dyDescent="0.3">
      <c r="A195" s="112"/>
      <c r="B195" s="230" t="s">
        <v>80</v>
      </c>
      <c r="C195" s="17" t="str">
        <f t="shared" si="53"/>
        <v/>
      </c>
      <c r="D195" s="17" t="str">
        <f t="shared" si="49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2"/>
        <v/>
      </c>
      <c r="K195" s="15" t="str">
        <f t="shared" si="52"/>
        <v/>
      </c>
      <c r="L195" s="15" t="str">
        <f t="shared" si="52"/>
        <v/>
      </c>
      <c r="M195" s="15" t="str">
        <f t="shared" si="52"/>
        <v/>
      </c>
      <c r="N195" s="15" t="str">
        <f t="shared" si="52"/>
        <v/>
      </c>
      <c r="O195" s="15" t="str">
        <f t="shared" si="52"/>
        <v/>
      </c>
      <c r="P195" s="15" t="str">
        <f t="shared" si="52"/>
        <v/>
      </c>
      <c r="Q195" s="15" t="str">
        <f t="shared" si="52"/>
        <v/>
      </c>
      <c r="R195" s="15">
        <f>SUM(Decsheets!$V$5:$V$12)-(SUM(J189:P195))</f>
        <v>28</v>
      </c>
      <c r="S195" s="9"/>
    </row>
    <row r="196" spans="1:19" x14ac:dyDescent="0.3">
      <c r="A196" s="114" t="s">
        <v>112</v>
      </c>
      <c r="B196" s="241"/>
      <c r="C196" s="20" t="s">
        <v>323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12"/>
      <c r="B197" s="230" t="s">
        <v>127</v>
      </c>
      <c r="C197" s="17" t="str">
        <f t="shared" ref="C197:C203" si="54">IF(A197="","",VLOOKUP($A$196,IF(LEN(A197)=2,U18MB,U18MA),VLOOKUP(LEFT(A197,1),club,6,FALSE),FALSE))</f>
        <v/>
      </c>
      <c r="D197" s="17" t="str">
        <f t="shared" si="49"/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IFERROR(IF(E197=".","",IF(E197&gt;Records!E20,"LR",IF(E197=Records!E20,"=LR","-"))),"???")</f>
        <v/>
      </c>
      <c r="J197" s="15" t="str">
        <f t="shared" ref="J197:Q203" si="55">IF($A197="","",IF(LEFT($A197,1)=J$12,$F197,""))</f>
        <v/>
      </c>
      <c r="K197" s="15" t="str">
        <f t="shared" si="55"/>
        <v/>
      </c>
      <c r="L197" s="15" t="str">
        <f t="shared" si="55"/>
        <v/>
      </c>
      <c r="M197" s="15" t="str">
        <f t="shared" si="55"/>
        <v/>
      </c>
      <c r="N197" s="15" t="str">
        <f t="shared" si="55"/>
        <v/>
      </c>
      <c r="O197" s="15" t="str">
        <f t="shared" si="55"/>
        <v/>
      </c>
      <c r="P197" s="15" t="str">
        <f t="shared" si="55"/>
        <v/>
      </c>
      <c r="Q197" s="15" t="str">
        <f t="shared" si="55"/>
        <v/>
      </c>
      <c r="R197" s="15"/>
      <c r="S197" s="9"/>
    </row>
    <row r="198" spans="1:19" x14ac:dyDescent="0.3">
      <c r="A198" s="112"/>
      <c r="B198" s="230" t="s">
        <v>128</v>
      </c>
      <c r="C198" s="17" t="str">
        <f t="shared" si="54"/>
        <v/>
      </c>
      <c r="D198" s="17" t="str">
        <f t="shared" si="49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5"/>
        <v/>
      </c>
      <c r="K198" s="15" t="str">
        <f t="shared" si="55"/>
        <v/>
      </c>
      <c r="L198" s="15" t="str">
        <f t="shared" si="55"/>
        <v/>
      </c>
      <c r="M198" s="15" t="str">
        <f t="shared" si="55"/>
        <v/>
      </c>
      <c r="N198" s="15" t="str">
        <f t="shared" si="55"/>
        <v/>
      </c>
      <c r="O198" s="15" t="str">
        <f t="shared" si="55"/>
        <v/>
      </c>
      <c r="P198" s="15" t="str">
        <f t="shared" si="55"/>
        <v/>
      </c>
      <c r="Q198" s="15" t="str">
        <f t="shared" si="55"/>
        <v/>
      </c>
      <c r="R198" s="15"/>
      <c r="S198" s="9"/>
    </row>
    <row r="199" spans="1:19" x14ac:dyDescent="0.3">
      <c r="A199" s="112"/>
      <c r="B199" s="230" t="s">
        <v>129</v>
      </c>
      <c r="C199" s="17" t="str">
        <f t="shared" si="54"/>
        <v/>
      </c>
      <c r="D199" s="17" t="str">
        <f t="shared" si="49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5"/>
        <v/>
      </c>
      <c r="K199" s="15" t="str">
        <f t="shared" si="55"/>
        <v/>
      </c>
      <c r="L199" s="15" t="str">
        <f t="shared" si="55"/>
        <v/>
      </c>
      <c r="M199" s="15" t="str">
        <f t="shared" si="55"/>
        <v/>
      </c>
      <c r="N199" s="15" t="str">
        <f t="shared" si="55"/>
        <v/>
      </c>
      <c r="O199" s="15" t="str">
        <f t="shared" si="55"/>
        <v/>
      </c>
      <c r="P199" s="15" t="str">
        <f t="shared" si="55"/>
        <v/>
      </c>
      <c r="Q199" s="15" t="str">
        <f t="shared" si="55"/>
        <v/>
      </c>
      <c r="R199" s="15"/>
      <c r="S199" s="9"/>
    </row>
    <row r="200" spans="1:19" x14ac:dyDescent="0.3">
      <c r="A200" s="112"/>
      <c r="B200" s="230" t="s">
        <v>77</v>
      </c>
      <c r="C200" s="17" t="str">
        <f t="shared" si="54"/>
        <v/>
      </c>
      <c r="D200" s="17" t="str">
        <f t="shared" si="49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5"/>
        <v/>
      </c>
      <c r="K200" s="15" t="str">
        <f t="shared" si="55"/>
        <v/>
      </c>
      <c r="L200" s="15" t="str">
        <f t="shared" si="55"/>
        <v/>
      </c>
      <c r="M200" s="15" t="str">
        <f t="shared" si="55"/>
        <v/>
      </c>
      <c r="N200" s="15" t="str">
        <f t="shared" si="55"/>
        <v/>
      </c>
      <c r="O200" s="15" t="str">
        <f t="shared" si="55"/>
        <v/>
      </c>
      <c r="P200" s="15" t="str">
        <f t="shared" si="55"/>
        <v/>
      </c>
      <c r="Q200" s="15" t="str">
        <f t="shared" si="55"/>
        <v/>
      </c>
      <c r="R200" s="15"/>
      <c r="S200" s="9"/>
    </row>
    <row r="201" spans="1:19" x14ac:dyDescent="0.3">
      <c r="A201" s="112"/>
      <c r="B201" s="230" t="s">
        <v>78</v>
      </c>
      <c r="C201" s="17" t="str">
        <f t="shared" si="54"/>
        <v/>
      </c>
      <c r="D201" s="17" t="str">
        <f t="shared" si="49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5"/>
        <v/>
      </c>
      <c r="K201" s="15" t="str">
        <f t="shared" si="55"/>
        <v/>
      </c>
      <c r="L201" s="15" t="str">
        <f t="shared" si="55"/>
        <v/>
      </c>
      <c r="M201" s="15" t="str">
        <f t="shared" si="55"/>
        <v/>
      </c>
      <c r="N201" s="15" t="str">
        <f t="shared" si="55"/>
        <v/>
      </c>
      <c r="O201" s="15" t="str">
        <f t="shared" si="55"/>
        <v/>
      </c>
      <c r="P201" s="15" t="str">
        <f t="shared" si="55"/>
        <v/>
      </c>
      <c r="Q201" s="15" t="str">
        <f t="shared" si="55"/>
        <v/>
      </c>
      <c r="R201" s="15"/>
      <c r="S201" s="9"/>
    </row>
    <row r="202" spans="1:19" x14ac:dyDescent="0.3">
      <c r="A202" s="112"/>
      <c r="B202" s="230" t="s">
        <v>79</v>
      </c>
      <c r="C202" s="17" t="str">
        <f t="shared" si="54"/>
        <v/>
      </c>
      <c r="D202" s="17" t="str">
        <f t="shared" si="49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5"/>
        <v/>
      </c>
      <c r="K202" s="15" t="str">
        <f t="shared" si="55"/>
        <v/>
      </c>
      <c r="L202" s="15" t="str">
        <f t="shared" si="55"/>
        <v/>
      </c>
      <c r="M202" s="15" t="str">
        <f t="shared" si="55"/>
        <v/>
      </c>
      <c r="N202" s="15" t="str">
        <f t="shared" si="55"/>
        <v/>
      </c>
      <c r="O202" s="15" t="str">
        <f t="shared" si="55"/>
        <v/>
      </c>
      <c r="P202" s="15" t="str">
        <f t="shared" si="55"/>
        <v/>
      </c>
      <c r="Q202" s="15" t="str">
        <f t="shared" si="55"/>
        <v/>
      </c>
      <c r="R202" s="15"/>
      <c r="S202" s="9"/>
    </row>
    <row r="203" spans="1:19" x14ac:dyDescent="0.3">
      <c r="A203" s="112"/>
      <c r="B203" s="230" t="s">
        <v>80</v>
      </c>
      <c r="C203" s="17" t="str">
        <f t="shared" si="54"/>
        <v/>
      </c>
      <c r="D203" s="17" t="str">
        <f t="shared" si="49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55"/>
        <v/>
      </c>
      <c r="K203" s="15" t="str">
        <f t="shared" si="55"/>
        <v/>
      </c>
      <c r="L203" s="15" t="str">
        <f t="shared" si="55"/>
        <v/>
      </c>
      <c r="M203" s="15" t="str">
        <f t="shared" si="55"/>
        <v/>
      </c>
      <c r="N203" s="15" t="str">
        <f t="shared" si="55"/>
        <v/>
      </c>
      <c r="O203" s="15" t="str">
        <f t="shared" si="55"/>
        <v/>
      </c>
      <c r="P203" s="15" t="str">
        <f t="shared" si="55"/>
        <v/>
      </c>
      <c r="Q203" s="15" t="str">
        <f t="shared" si="55"/>
        <v/>
      </c>
      <c r="R203" s="15">
        <f>SUM(Decsheets!$V$5:$V$12)-(SUM(J197:P203))</f>
        <v>28</v>
      </c>
      <c r="S203" s="9"/>
    </row>
    <row r="204" spans="1:19" x14ac:dyDescent="0.3">
      <c r="A204" s="114" t="s">
        <v>130</v>
      </c>
      <c r="B204" s="241"/>
      <c r="C204" s="20" t="s">
        <v>324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12"/>
      <c r="B205" s="230" t="s">
        <v>127</v>
      </c>
      <c r="C205" s="17" t="str">
        <f>IFERROR(IF(A205="","",VLOOKUP($A$204,IF(LEN(A205)=2,U18MB,U18MA),VLOOKUP(LEFT(A205,1),club,6,FALSE),FALSE)),"No athlete")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IFERROR(IF(E205=".","",IF(E205&gt;Records!E21,"LR",IF(E205=Records!E21,"=LR","-"))),"???")</f>
        <v/>
      </c>
      <c r="J205" s="15" t="str">
        <f t="shared" ref="J205:Q211" si="56">IF($A205="","",IF(LEFT($A205,1)=J$12,$F205,""))</f>
        <v/>
      </c>
      <c r="K205" s="15" t="str">
        <f t="shared" si="56"/>
        <v/>
      </c>
      <c r="L205" s="15" t="str">
        <f t="shared" si="56"/>
        <v/>
      </c>
      <c r="M205" s="15" t="str">
        <f t="shared" si="56"/>
        <v/>
      </c>
      <c r="N205" s="15" t="str">
        <f t="shared" si="56"/>
        <v/>
      </c>
      <c r="O205" s="15" t="str">
        <f t="shared" si="56"/>
        <v/>
      </c>
      <c r="P205" s="15" t="str">
        <f t="shared" si="56"/>
        <v/>
      </c>
      <c r="Q205" s="15" t="str">
        <f t="shared" si="56"/>
        <v/>
      </c>
      <c r="R205" s="15"/>
      <c r="S205" s="9"/>
    </row>
    <row r="206" spans="1:19" x14ac:dyDescent="0.3">
      <c r="A206" s="112"/>
      <c r="B206" s="230" t="s">
        <v>128</v>
      </c>
      <c r="C206" s="17" t="str">
        <f t="shared" ref="C206:C211" si="57">IF(A206="","",VLOOKUP($A$204,IF(LEN(A206)=2,U18MB,U18MA),VLOOKUP(LEFT(A206,1),club,6,FALSE),FALSE))</f>
        <v/>
      </c>
      <c r="D206" s="17" t="str">
        <f t="shared" si="49"/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56"/>
        <v/>
      </c>
      <c r="K206" s="15" t="str">
        <f t="shared" si="56"/>
        <v/>
      </c>
      <c r="L206" s="15" t="str">
        <f t="shared" si="56"/>
        <v/>
      </c>
      <c r="M206" s="15" t="str">
        <f t="shared" si="56"/>
        <v/>
      </c>
      <c r="N206" s="15" t="str">
        <f t="shared" si="56"/>
        <v/>
      </c>
      <c r="O206" s="15" t="str">
        <f t="shared" si="56"/>
        <v/>
      </c>
      <c r="P206" s="15" t="str">
        <f t="shared" si="56"/>
        <v/>
      </c>
      <c r="Q206" s="15" t="str">
        <f t="shared" si="56"/>
        <v/>
      </c>
      <c r="R206" s="15"/>
      <c r="S206" s="9"/>
    </row>
    <row r="207" spans="1:19" x14ac:dyDescent="0.3">
      <c r="A207" s="112"/>
      <c r="B207" s="230" t="s">
        <v>129</v>
      </c>
      <c r="C207" s="17" t="str">
        <f t="shared" si="57"/>
        <v/>
      </c>
      <c r="D207" s="17" t="str">
        <f t="shared" si="49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56"/>
        <v/>
      </c>
      <c r="K207" s="15" t="str">
        <f t="shared" si="56"/>
        <v/>
      </c>
      <c r="L207" s="15" t="str">
        <f t="shared" si="56"/>
        <v/>
      </c>
      <c r="M207" s="15" t="str">
        <f t="shared" si="56"/>
        <v/>
      </c>
      <c r="N207" s="15" t="str">
        <f t="shared" si="56"/>
        <v/>
      </c>
      <c r="O207" s="15" t="str">
        <f t="shared" si="56"/>
        <v/>
      </c>
      <c r="P207" s="15" t="str">
        <f t="shared" si="56"/>
        <v/>
      </c>
      <c r="Q207" s="15" t="str">
        <f t="shared" si="56"/>
        <v/>
      </c>
      <c r="R207" s="15"/>
      <c r="S207" s="9"/>
    </row>
    <row r="208" spans="1:19" x14ac:dyDescent="0.3">
      <c r="A208" s="112"/>
      <c r="B208" s="230" t="s">
        <v>77</v>
      </c>
      <c r="C208" s="17" t="str">
        <f t="shared" si="57"/>
        <v/>
      </c>
      <c r="D208" s="17" t="str">
        <f t="shared" si="49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56"/>
        <v/>
      </c>
      <c r="K208" s="15" t="str">
        <f t="shared" si="56"/>
        <v/>
      </c>
      <c r="L208" s="15" t="str">
        <f t="shared" si="56"/>
        <v/>
      </c>
      <c r="M208" s="15" t="str">
        <f t="shared" si="56"/>
        <v/>
      </c>
      <c r="N208" s="15" t="str">
        <f t="shared" si="56"/>
        <v/>
      </c>
      <c r="O208" s="15" t="str">
        <f t="shared" si="56"/>
        <v/>
      </c>
      <c r="P208" s="15" t="str">
        <f t="shared" si="56"/>
        <v/>
      </c>
      <c r="Q208" s="15" t="str">
        <f t="shared" si="56"/>
        <v/>
      </c>
      <c r="R208" s="15"/>
      <c r="S208" s="9"/>
    </row>
    <row r="209" spans="1:19" x14ac:dyDescent="0.3">
      <c r="A209" s="112"/>
      <c r="B209" s="230" t="s">
        <v>78</v>
      </c>
      <c r="C209" s="17" t="str">
        <f t="shared" si="57"/>
        <v/>
      </c>
      <c r="D209" s="17" t="str">
        <f t="shared" si="49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56"/>
        <v/>
      </c>
      <c r="K209" s="15" t="str">
        <f t="shared" si="56"/>
        <v/>
      </c>
      <c r="L209" s="15" t="str">
        <f t="shared" si="56"/>
        <v/>
      </c>
      <c r="M209" s="15" t="str">
        <f t="shared" si="56"/>
        <v/>
      </c>
      <c r="N209" s="15" t="str">
        <f t="shared" si="56"/>
        <v/>
      </c>
      <c r="O209" s="15" t="str">
        <f t="shared" si="56"/>
        <v/>
      </c>
      <c r="P209" s="15" t="str">
        <f t="shared" si="56"/>
        <v/>
      </c>
      <c r="Q209" s="15" t="str">
        <f t="shared" si="56"/>
        <v/>
      </c>
      <c r="R209" s="15"/>
      <c r="S209" s="9"/>
    </row>
    <row r="210" spans="1:19" x14ac:dyDescent="0.3">
      <c r="A210" s="112"/>
      <c r="B210" s="230" t="s">
        <v>79</v>
      </c>
      <c r="C210" s="17" t="str">
        <f t="shared" si="57"/>
        <v/>
      </c>
      <c r="D210" s="17" t="str">
        <f t="shared" si="49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56"/>
        <v/>
      </c>
      <c r="K210" s="15" t="str">
        <f t="shared" si="56"/>
        <v/>
      </c>
      <c r="L210" s="15" t="str">
        <f t="shared" si="56"/>
        <v/>
      </c>
      <c r="M210" s="15" t="str">
        <f t="shared" si="56"/>
        <v/>
      </c>
      <c r="N210" s="15" t="str">
        <f t="shared" si="56"/>
        <v/>
      </c>
      <c r="O210" s="15" t="str">
        <f t="shared" si="56"/>
        <v/>
      </c>
      <c r="P210" s="15" t="str">
        <f t="shared" si="56"/>
        <v/>
      </c>
      <c r="Q210" s="15" t="str">
        <f t="shared" si="56"/>
        <v/>
      </c>
      <c r="R210" s="15"/>
      <c r="S210" s="9"/>
    </row>
    <row r="211" spans="1:19" x14ac:dyDescent="0.3">
      <c r="A211" s="112"/>
      <c r="B211" s="230" t="s">
        <v>80</v>
      </c>
      <c r="C211" s="17" t="str">
        <f t="shared" si="57"/>
        <v/>
      </c>
      <c r="D211" s="17" t="str">
        <f t="shared" si="49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56"/>
        <v/>
      </c>
      <c r="K211" s="15" t="str">
        <f t="shared" si="56"/>
        <v/>
      </c>
      <c r="L211" s="15" t="str">
        <f t="shared" si="56"/>
        <v/>
      </c>
      <c r="M211" s="15" t="str">
        <f t="shared" si="56"/>
        <v/>
      </c>
      <c r="N211" s="15" t="str">
        <f t="shared" si="56"/>
        <v/>
      </c>
      <c r="O211" s="15" t="str">
        <f t="shared" si="56"/>
        <v/>
      </c>
      <c r="P211" s="15" t="str">
        <f t="shared" si="56"/>
        <v/>
      </c>
      <c r="Q211" s="15" t="str">
        <f t="shared" si="56"/>
        <v/>
      </c>
      <c r="R211" s="15">
        <f>SUM(Decsheets!$V$5:$V$12)-(SUM(J205:P211))</f>
        <v>28</v>
      </c>
      <c r="S211" s="9"/>
    </row>
    <row r="212" spans="1:19" x14ac:dyDescent="0.3">
      <c r="A212" s="114" t="s">
        <v>115</v>
      </c>
      <c r="B212" s="241"/>
      <c r="C212" s="20" t="s">
        <v>325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12"/>
      <c r="B213" s="230" t="s">
        <v>127</v>
      </c>
      <c r="C213" s="17" t="str">
        <f>IFERROR(IF(A213="","",VLOOKUP($A$212,IF(LEN(A213)=2,U18MB,U18MA),VLOOKUP(LEFT(A213,1),club,6,FALSE),FALSE)),"No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IFERROR(IF(E213=".","",IF(E213&gt;Records!E22,"LR",IF(E213=Records!E22,"=LR","-"))),"???")</f>
        <v/>
      </c>
      <c r="J213" s="15" t="str">
        <f t="shared" ref="J213:Q219" si="58">IF($A213="","",IF(LEFT($A213,1)=J$12,$F213,""))</f>
        <v/>
      </c>
      <c r="K213" s="15" t="str">
        <f t="shared" si="58"/>
        <v/>
      </c>
      <c r="L213" s="15" t="str">
        <f t="shared" si="58"/>
        <v/>
      </c>
      <c r="M213" s="15" t="str">
        <f t="shared" si="58"/>
        <v/>
      </c>
      <c r="N213" s="15" t="str">
        <f t="shared" si="58"/>
        <v/>
      </c>
      <c r="O213" s="15" t="str">
        <f t="shared" si="58"/>
        <v/>
      </c>
      <c r="P213" s="15" t="str">
        <f t="shared" si="58"/>
        <v/>
      </c>
      <c r="Q213" s="15" t="str">
        <f t="shared" si="58"/>
        <v/>
      </c>
      <c r="R213" s="15"/>
      <c r="S213" s="9"/>
    </row>
    <row r="214" spans="1:19" x14ac:dyDescent="0.3">
      <c r="A214" s="112"/>
      <c r="B214" s="230" t="s">
        <v>128</v>
      </c>
      <c r="C214" s="17" t="str">
        <f t="shared" ref="C214:C219" si="59">IF(A214="","",VLOOKUP($A$212,IF(LEN(A214)=2,U18MB,U18MA),VLOOKUP(LEFT(A214,1),club,6,FALSE),FALSE))</f>
        <v/>
      </c>
      <c r="D214" s="17" t="str">
        <f t="shared" si="49"/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58"/>
        <v/>
      </c>
      <c r="K214" s="15" t="str">
        <f t="shared" si="58"/>
        <v/>
      </c>
      <c r="L214" s="15" t="str">
        <f t="shared" si="58"/>
        <v/>
      </c>
      <c r="M214" s="15" t="str">
        <f t="shared" si="58"/>
        <v/>
      </c>
      <c r="N214" s="15" t="str">
        <f t="shared" si="58"/>
        <v/>
      </c>
      <c r="O214" s="15" t="str">
        <f t="shared" si="58"/>
        <v/>
      </c>
      <c r="P214" s="15" t="str">
        <f t="shared" si="58"/>
        <v/>
      </c>
      <c r="Q214" s="15" t="str">
        <f t="shared" si="58"/>
        <v/>
      </c>
      <c r="R214" s="15"/>
      <c r="S214" s="9"/>
    </row>
    <row r="215" spans="1:19" x14ac:dyDescent="0.3">
      <c r="A215" s="112"/>
      <c r="B215" s="230" t="s">
        <v>129</v>
      </c>
      <c r="C215" s="17" t="str">
        <f t="shared" si="59"/>
        <v/>
      </c>
      <c r="D215" s="17" t="str">
        <f t="shared" si="49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58"/>
        <v/>
      </c>
      <c r="K215" s="15" t="str">
        <f t="shared" si="58"/>
        <v/>
      </c>
      <c r="L215" s="15" t="str">
        <f t="shared" si="58"/>
        <v/>
      </c>
      <c r="M215" s="15" t="str">
        <f t="shared" si="58"/>
        <v/>
      </c>
      <c r="N215" s="15" t="str">
        <f t="shared" si="58"/>
        <v/>
      </c>
      <c r="O215" s="15" t="str">
        <f t="shared" si="58"/>
        <v/>
      </c>
      <c r="P215" s="15" t="str">
        <f t="shared" si="58"/>
        <v/>
      </c>
      <c r="Q215" s="15" t="str">
        <f t="shared" si="58"/>
        <v/>
      </c>
      <c r="R215" s="15"/>
      <c r="S215" s="9"/>
    </row>
    <row r="216" spans="1:19" x14ac:dyDescent="0.3">
      <c r="A216" s="112"/>
      <c r="B216" s="230" t="s">
        <v>77</v>
      </c>
      <c r="C216" s="17" t="str">
        <f t="shared" si="59"/>
        <v/>
      </c>
      <c r="D216" s="17" t="str">
        <f t="shared" si="49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58"/>
        <v/>
      </c>
      <c r="K216" s="15" t="str">
        <f t="shared" si="58"/>
        <v/>
      </c>
      <c r="L216" s="15" t="str">
        <f t="shared" si="58"/>
        <v/>
      </c>
      <c r="M216" s="15" t="str">
        <f t="shared" si="58"/>
        <v/>
      </c>
      <c r="N216" s="15" t="str">
        <f t="shared" si="58"/>
        <v/>
      </c>
      <c r="O216" s="15" t="str">
        <f t="shared" si="58"/>
        <v/>
      </c>
      <c r="P216" s="15" t="str">
        <f t="shared" si="58"/>
        <v/>
      </c>
      <c r="Q216" s="15" t="str">
        <f t="shared" si="58"/>
        <v/>
      </c>
      <c r="R216" s="15"/>
      <c r="S216" s="9"/>
    </row>
    <row r="217" spans="1:19" x14ac:dyDescent="0.3">
      <c r="A217" s="112"/>
      <c r="B217" s="230" t="s">
        <v>78</v>
      </c>
      <c r="C217" s="17" t="str">
        <f t="shared" si="59"/>
        <v/>
      </c>
      <c r="D217" s="17" t="str">
        <f t="shared" si="49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58"/>
        <v/>
      </c>
      <c r="K217" s="15" t="str">
        <f t="shared" si="58"/>
        <v/>
      </c>
      <c r="L217" s="15" t="str">
        <f t="shared" si="58"/>
        <v/>
      </c>
      <c r="M217" s="15" t="str">
        <f t="shared" si="58"/>
        <v/>
      </c>
      <c r="N217" s="15" t="str">
        <f t="shared" si="58"/>
        <v/>
      </c>
      <c r="O217" s="15" t="str">
        <f t="shared" si="58"/>
        <v/>
      </c>
      <c r="P217" s="15" t="str">
        <f t="shared" si="58"/>
        <v/>
      </c>
      <c r="Q217" s="15" t="str">
        <f t="shared" si="58"/>
        <v/>
      </c>
      <c r="R217" s="15"/>
      <c r="S217" s="9"/>
    </row>
    <row r="218" spans="1:19" x14ac:dyDescent="0.3">
      <c r="A218" s="112"/>
      <c r="B218" s="230" t="s">
        <v>79</v>
      </c>
      <c r="C218" s="17" t="str">
        <f t="shared" si="59"/>
        <v/>
      </c>
      <c r="D218" s="17" t="str">
        <f t="shared" si="49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58"/>
        <v/>
      </c>
      <c r="K218" s="15" t="str">
        <f t="shared" si="58"/>
        <v/>
      </c>
      <c r="L218" s="15" t="str">
        <f t="shared" si="58"/>
        <v/>
      </c>
      <c r="M218" s="15" t="str">
        <f t="shared" si="58"/>
        <v/>
      </c>
      <c r="N218" s="15" t="str">
        <f t="shared" si="58"/>
        <v/>
      </c>
      <c r="O218" s="15" t="str">
        <f t="shared" si="58"/>
        <v/>
      </c>
      <c r="P218" s="15" t="str">
        <f t="shared" si="58"/>
        <v/>
      </c>
      <c r="Q218" s="15" t="str">
        <f t="shared" si="58"/>
        <v/>
      </c>
      <c r="R218" s="15"/>
      <c r="S218" s="9"/>
    </row>
    <row r="219" spans="1:19" x14ac:dyDescent="0.3">
      <c r="A219" s="112"/>
      <c r="B219" s="230" t="s">
        <v>80</v>
      </c>
      <c r="C219" s="17" t="str">
        <f t="shared" si="59"/>
        <v/>
      </c>
      <c r="D219" s="17" t="str">
        <f t="shared" si="49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58"/>
        <v/>
      </c>
      <c r="K219" s="15" t="str">
        <f t="shared" si="58"/>
        <v/>
      </c>
      <c r="L219" s="15" t="str">
        <f t="shared" si="58"/>
        <v/>
      </c>
      <c r="M219" s="15" t="str">
        <f t="shared" si="58"/>
        <v/>
      </c>
      <c r="N219" s="15" t="str">
        <f t="shared" si="58"/>
        <v/>
      </c>
      <c r="O219" s="15" t="str">
        <f t="shared" si="58"/>
        <v/>
      </c>
      <c r="P219" s="15" t="str">
        <f t="shared" si="58"/>
        <v/>
      </c>
      <c r="Q219" s="15" t="str">
        <f t="shared" si="58"/>
        <v/>
      </c>
      <c r="R219" s="15">
        <f>SUM(Decsheets!$V$5:$V$12)-(SUM(J213:P219))</f>
        <v>28</v>
      </c>
      <c r="S219" s="9"/>
    </row>
    <row r="220" spans="1:19" x14ac:dyDescent="0.3">
      <c r="A220" s="114" t="s">
        <v>115</v>
      </c>
      <c r="B220" s="241"/>
      <c r="C220" s="20" t="s">
        <v>326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12"/>
      <c r="B221" s="230" t="s">
        <v>127</v>
      </c>
      <c r="C221" s="17" t="str">
        <f t="shared" ref="C221:C227" si="60">IF(A221="","",VLOOKUP($A$220,IF(LEN(A221)=2,U18MB,U18MA),VLOOKUP(LEFT(A221,1),club,6,FALSE),FALSE))</f>
        <v/>
      </c>
      <c r="D221" s="17" t="str">
        <f t="shared" si="49"/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IFERROR(IF(E221=".","",IF(E221&lt;Records!E22,"LR",IF(E221=Records!E22,"=LR","-"))),"???")</f>
        <v/>
      </c>
      <c r="J221" s="15" t="str">
        <f t="shared" ref="J221:Q227" si="61">IF($A221="","",IF(LEFT($A221,1)=J$12,$F221,""))</f>
        <v/>
      </c>
      <c r="K221" s="15" t="str">
        <f t="shared" si="61"/>
        <v/>
      </c>
      <c r="L221" s="15" t="str">
        <f t="shared" si="61"/>
        <v/>
      </c>
      <c r="M221" s="15" t="str">
        <f t="shared" si="61"/>
        <v/>
      </c>
      <c r="N221" s="15" t="str">
        <f t="shared" si="61"/>
        <v/>
      </c>
      <c r="O221" s="15" t="str">
        <f t="shared" si="61"/>
        <v/>
      </c>
      <c r="P221" s="15" t="str">
        <f t="shared" si="61"/>
        <v/>
      </c>
      <c r="Q221" s="15" t="str">
        <f t="shared" si="61"/>
        <v/>
      </c>
      <c r="R221" s="15"/>
      <c r="S221" s="9"/>
    </row>
    <row r="222" spans="1:19" x14ac:dyDescent="0.3">
      <c r="A222" s="112"/>
      <c r="B222" s="230" t="s">
        <v>128</v>
      </c>
      <c r="C222" s="17" t="str">
        <f t="shared" si="60"/>
        <v/>
      </c>
      <c r="D222" s="17" t="str">
        <f t="shared" ref="D222:D227" si="62">IF(A222="","",VLOOKUP(LEFT(A222,1),club,2,FALSE))</f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61"/>
        <v/>
      </c>
      <c r="K222" s="15" t="str">
        <f t="shared" si="61"/>
        <v/>
      </c>
      <c r="L222" s="15" t="str">
        <f t="shared" si="61"/>
        <v/>
      </c>
      <c r="M222" s="15" t="str">
        <f t="shared" si="61"/>
        <v/>
      </c>
      <c r="N222" s="15" t="str">
        <f t="shared" si="61"/>
        <v/>
      </c>
      <c r="O222" s="15" t="str">
        <f t="shared" si="61"/>
        <v/>
      </c>
      <c r="P222" s="15" t="str">
        <f t="shared" si="61"/>
        <v/>
      </c>
      <c r="Q222" s="15" t="str">
        <f t="shared" si="61"/>
        <v/>
      </c>
      <c r="R222" s="15"/>
      <c r="S222" s="9"/>
    </row>
    <row r="223" spans="1:19" x14ac:dyDescent="0.3">
      <c r="A223" s="112"/>
      <c r="B223" s="230" t="s">
        <v>129</v>
      </c>
      <c r="C223" s="17" t="str">
        <f t="shared" si="60"/>
        <v/>
      </c>
      <c r="D223" s="17" t="str">
        <f t="shared" si="62"/>
        <v/>
      </c>
      <c r="E223" s="98" t="s">
        <v>87</v>
      </c>
      <c r="F223" s="306">
        <f>Decsheets!$V$7</f>
        <v>5</v>
      </c>
      <c r="G223" s="9"/>
      <c r="H223" s="9"/>
      <c r="I223" s="19"/>
      <c r="J223" s="15" t="str">
        <f t="shared" si="61"/>
        <v/>
      </c>
      <c r="K223" s="15" t="str">
        <f t="shared" si="61"/>
        <v/>
      </c>
      <c r="L223" s="15" t="str">
        <f t="shared" si="61"/>
        <v/>
      </c>
      <c r="M223" s="15" t="str">
        <f t="shared" si="61"/>
        <v/>
      </c>
      <c r="N223" s="15" t="str">
        <f t="shared" si="61"/>
        <v/>
      </c>
      <c r="O223" s="15" t="str">
        <f t="shared" si="61"/>
        <v/>
      </c>
      <c r="P223" s="15" t="str">
        <f t="shared" si="61"/>
        <v/>
      </c>
      <c r="Q223" s="15" t="str">
        <f t="shared" si="61"/>
        <v/>
      </c>
      <c r="R223" s="15"/>
      <c r="S223" s="9"/>
    </row>
    <row r="224" spans="1:19" x14ac:dyDescent="0.3">
      <c r="A224" s="112"/>
      <c r="B224" s="230" t="s">
        <v>77</v>
      </c>
      <c r="C224" s="17" t="str">
        <f t="shared" si="60"/>
        <v/>
      </c>
      <c r="D224" s="17" t="str">
        <f t="shared" si="62"/>
        <v/>
      </c>
      <c r="E224" s="98" t="s">
        <v>87</v>
      </c>
      <c r="F224" s="306">
        <f>Decsheets!$V$8</f>
        <v>4</v>
      </c>
      <c r="G224" s="9"/>
      <c r="H224" s="9"/>
      <c r="I224" s="19"/>
      <c r="J224" s="15" t="str">
        <f t="shared" si="61"/>
        <v/>
      </c>
      <c r="K224" s="15" t="str">
        <f t="shared" si="61"/>
        <v/>
      </c>
      <c r="L224" s="15" t="str">
        <f t="shared" si="61"/>
        <v/>
      </c>
      <c r="M224" s="15" t="str">
        <f t="shared" si="61"/>
        <v/>
      </c>
      <c r="N224" s="15" t="str">
        <f t="shared" si="61"/>
        <v/>
      </c>
      <c r="O224" s="15" t="str">
        <f t="shared" si="61"/>
        <v/>
      </c>
      <c r="P224" s="15" t="str">
        <f t="shared" si="61"/>
        <v/>
      </c>
      <c r="Q224" s="15" t="str">
        <f t="shared" si="61"/>
        <v/>
      </c>
      <c r="R224" s="15"/>
      <c r="S224" s="9"/>
    </row>
    <row r="225" spans="1:19" x14ac:dyDescent="0.3">
      <c r="A225" s="112"/>
      <c r="B225" s="230" t="s">
        <v>78</v>
      </c>
      <c r="C225" s="17" t="str">
        <f t="shared" si="60"/>
        <v/>
      </c>
      <c r="D225" s="17" t="str">
        <f t="shared" si="62"/>
        <v/>
      </c>
      <c r="E225" s="98" t="s">
        <v>87</v>
      </c>
      <c r="F225" s="306">
        <f>Decsheets!$V$9</f>
        <v>3</v>
      </c>
      <c r="G225" s="9"/>
      <c r="H225" s="9"/>
      <c r="I225" s="19"/>
      <c r="J225" s="15" t="str">
        <f t="shared" si="61"/>
        <v/>
      </c>
      <c r="K225" s="15" t="str">
        <f t="shared" si="61"/>
        <v/>
      </c>
      <c r="L225" s="15" t="str">
        <f t="shared" si="61"/>
        <v/>
      </c>
      <c r="M225" s="15" t="str">
        <f t="shared" si="61"/>
        <v/>
      </c>
      <c r="N225" s="15" t="str">
        <f t="shared" si="61"/>
        <v/>
      </c>
      <c r="O225" s="15" t="str">
        <f t="shared" si="61"/>
        <v/>
      </c>
      <c r="P225" s="15" t="str">
        <f t="shared" si="61"/>
        <v/>
      </c>
      <c r="Q225" s="15" t="str">
        <f t="shared" si="61"/>
        <v/>
      </c>
      <c r="R225" s="15"/>
      <c r="S225" s="9"/>
    </row>
    <row r="226" spans="1:19" x14ac:dyDescent="0.3">
      <c r="A226" s="112"/>
      <c r="B226" s="230" t="s">
        <v>79</v>
      </c>
      <c r="C226" s="17" t="str">
        <f t="shared" si="60"/>
        <v/>
      </c>
      <c r="D226" s="17" t="str">
        <f t="shared" si="62"/>
        <v/>
      </c>
      <c r="E226" s="98" t="s">
        <v>87</v>
      </c>
      <c r="F226" s="306">
        <f>Decsheets!$V$10</f>
        <v>2</v>
      </c>
      <c r="G226" s="9"/>
      <c r="H226" s="9"/>
      <c r="I226" s="19"/>
      <c r="J226" s="15" t="str">
        <f t="shared" si="61"/>
        <v/>
      </c>
      <c r="K226" s="15" t="str">
        <f t="shared" si="61"/>
        <v/>
      </c>
      <c r="L226" s="15" t="str">
        <f t="shared" si="61"/>
        <v/>
      </c>
      <c r="M226" s="15" t="str">
        <f t="shared" si="61"/>
        <v/>
      </c>
      <c r="N226" s="15" t="str">
        <f t="shared" si="61"/>
        <v/>
      </c>
      <c r="O226" s="15" t="str">
        <f t="shared" si="61"/>
        <v/>
      </c>
      <c r="P226" s="15" t="str">
        <f t="shared" si="61"/>
        <v/>
      </c>
      <c r="Q226" s="15" t="str">
        <f t="shared" si="61"/>
        <v/>
      </c>
      <c r="R226" s="15"/>
      <c r="S226" s="9"/>
    </row>
    <row r="227" spans="1:19" x14ac:dyDescent="0.3">
      <c r="A227" s="112"/>
      <c r="B227" s="230" t="s">
        <v>80</v>
      </c>
      <c r="C227" s="17" t="str">
        <f t="shared" si="60"/>
        <v/>
      </c>
      <c r="D227" s="17" t="str">
        <f t="shared" si="62"/>
        <v/>
      </c>
      <c r="E227" s="98" t="s">
        <v>87</v>
      </c>
      <c r="F227" s="306">
        <f>Decsheets!$V$11</f>
        <v>1</v>
      </c>
      <c r="G227" s="9"/>
      <c r="H227" s="9"/>
      <c r="I227" s="19"/>
      <c r="J227" s="15" t="str">
        <f t="shared" si="61"/>
        <v/>
      </c>
      <c r="K227" s="15" t="str">
        <f t="shared" si="61"/>
        <v/>
      </c>
      <c r="L227" s="15" t="str">
        <f t="shared" si="61"/>
        <v/>
      </c>
      <c r="M227" s="15" t="str">
        <f t="shared" si="61"/>
        <v/>
      </c>
      <c r="N227" s="15" t="str">
        <f t="shared" si="61"/>
        <v/>
      </c>
      <c r="O227" s="15" t="str">
        <f t="shared" si="61"/>
        <v/>
      </c>
      <c r="P227" s="15" t="str">
        <f t="shared" si="61"/>
        <v/>
      </c>
      <c r="Q227" s="15" t="str">
        <f t="shared" si="61"/>
        <v/>
      </c>
      <c r="R227" s="15">
        <f>SUM(Decsheets!$V$5:$V$12)-(SUM(J221:P227))</f>
        <v>28</v>
      </c>
      <c r="S227" s="9"/>
    </row>
    <row r="228" spans="1:19" x14ac:dyDescent="0.3">
      <c r="A228" s="114" t="s">
        <v>118</v>
      </c>
      <c r="B228" s="241"/>
      <c r="C228" s="20" t="s">
        <v>397</v>
      </c>
      <c r="D228" s="303" t="s">
        <v>426</v>
      </c>
      <c r="E228" s="116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12"/>
      <c r="B229" s="230" t="s">
        <v>127</v>
      </c>
      <c r="C229" s="17" t="str">
        <f>IFERROR(IF(A229="","",VLOOKUP($A$228,IF(LEN(A229)=2,U18MB,U18MA),VLOOKUP(LEFT(A229,1),club,6,FALSE),FALSE)),"No athlete")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IFERROR(IF(E229=".","",IF(E229&lt;Records!E24,"LR",IF(E229=Records!E24,"=LR","-"))),"???")</f>
        <v/>
      </c>
      <c r="J229" s="15" t="str">
        <f t="shared" ref="J229:Q235" si="63">IF($A229="","",IF(LEFT($A229,1)=J$12,$F229,""))</f>
        <v/>
      </c>
      <c r="K229" s="15" t="str">
        <f t="shared" si="63"/>
        <v/>
      </c>
      <c r="L229" s="15" t="str">
        <f t="shared" si="63"/>
        <v/>
      </c>
      <c r="M229" s="15" t="str">
        <f t="shared" si="63"/>
        <v/>
      </c>
      <c r="N229" s="15" t="str">
        <f t="shared" si="63"/>
        <v/>
      </c>
      <c r="O229" s="15" t="str">
        <f t="shared" si="63"/>
        <v/>
      </c>
      <c r="P229" s="15" t="str">
        <f t="shared" si="63"/>
        <v/>
      </c>
      <c r="Q229" s="15" t="str">
        <f t="shared" si="63"/>
        <v/>
      </c>
      <c r="R229" s="15"/>
      <c r="S229" s="9"/>
    </row>
    <row r="230" spans="1:19" x14ac:dyDescent="0.3">
      <c r="A230" s="112"/>
      <c r="B230" s="230" t="s">
        <v>128</v>
      </c>
      <c r="C230" s="17" t="str">
        <f t="shared" ref="C230:C235" si="64">IF(A230="","",VLOOKUP($A$228,IF(LEN(A230)=2,U18MB,U18MA),VLOOKUP(LEFT(A230,1),club,6,FALSE),FALSE))</f>
        <v/>
      </c>
      <c r="D230" s="17" t="str">
        <f t="shared" ref="D230:D235" si="65">IF(A230="","",VLOOKUP(LEFT(A230,1),club,2,FALSE))</f>
        <v/>
      </c>
      <c r="E230" s="97" t="s">
        <v>87</v>
      </c>
      <c r="F230" s="306">
        <f>Decsheets!$V$6</f>
        <v>6</v>
      </c>
      <c r="G230" s="9"/>
      <c r="H230" s="9"/>
      <c r="I230" s="19"/>
      <c r="J230" s="15" t="str">
        <f t="shared" si="63"/>
        <v/>
      </c>
      <c r="K230" s="15" t="str">
        <f t="shared" si="63"/>
        <v/>
      </c>
      <c r="L230" s="15" t="str">
        <f t="shared" si="63"/>
        <v/>
      </c>
      <c r="M230" s="15" t="str">
        <f t="shared" si="63"/>
        <v/>
      </c>
      <c r="N230" s="15" t="str">
        <f t="shared" si="63"/>
        <v/>
      </c>
      <c r="O230" s="15" t="str">
        <f t="shared" si="63"/>
        <v/>
      </c>
      <c r="P230" s="15" t="str">
        <f t="shared" si="63"/>
        <v/>
      </c>
      <c r="Q230" s="15" t="str">
        <f t="shared" si="63"/>
        <v/>
      </c>
      <c r="R230" s="15"/>
      <c r="S230" s="9"/>
    </row>
    <row r="231" spans="1:19" x14ac:dyDescent="0.3">
      <c r="A231" s="112"/>
      <c r="B231" s="230" t="s">
        <v>129</v>
      </c>
      <c r="C231" s="17" t="str">
        <f t="shared" si="64"/>
        <v/>
      </c>
      <c r="D231" s="17" t="str">
        <f t="shared" si="65"/>
        <v/>
      </c>
      <c r="E231" s="97" t="s">
        <v>87</v>
      </c>
      <c r="F231" s="306">
        <f>Decsheets!$V$7</f>
        <v>5</v>
      </c>
      <c r="G231" s="9"/>
      <c r="H231" s="9"/>
      <c r="I231" s="19"/>
      <c r="J231" s="15" t="str">
        <f t="shared" si="63"/>
        <v/>
      </c>
      <c r="K231" s="15" t="str">
        <f t="shared" si="63"/>
        <v/>
      </c>
      <c r="L231" s="15" t="str">
        <f t="shared" si="63"/>
        <v/>
      </c>
      <c r="M231" s="15" t="str">
        <f t="shared" si="63"/>
        <v/>
      </c>
      <c r="N231" s="15" t="str">
        <f t="shared" si="63"/>
        <v/>
      </c>
      <c r="O231" s="15" t="str">
        <f t="shared" si="63"/>
        <v/>
      </c>
      <c r="P231" s="15" t="str">
        <f t="shared" si="63"/>
        <v/>
      </c>
      <c r="Q231" s="15" t="str">
        <f t="shared" si="63"/>
        <v/>
      </c>
      <c r="R231" s="15"/>
      <c r="S231" s="9"/>
    </row>
    <row r="232" spans="1:19" x14ac:dyDescent="0.3">
      <c r="A232" s="112"/>
      <c r="B232" s="230" t="s">
        <v>77</v>
      </c>
      <c r="C232" s="17" t="str">
        <f t="shared" si="64"/>
        <v/>
      </c>
      <c r="D232" s="17" t="str">
        <f t="shared" si="65"/>
        <v/>
      </c>
      <c r="E232" s="97" t="s">
        <v>87</v>
      </c>
      <c r="F232" s="306">
        <f>Decsheets!$V$8</f>
        <v>4</v>
      </c>
      <c r="G232" s="9"/>
      <c r="H232" s="9"/>
      <c r="I232" s="19"/>
      <c r="J232" s="15" t="str">
        <f t="shared" si="63"/>
        <v/>
      </c>
      <c r="K232" s="15" t="str">
        <f t="shared" si="63"/>
        <v/>
      </c>
      <c r="L232" s="15" t="str">
        <f t="shared" si="63"/>
        <v/>
      </c>
      <c r="M232" s="15" t="str">
        <f t="shared" si="63"/>
        <v/>
      </c>
      <c r="N232" s="15" t="str">
        <f t="shared" si="63"/>
        <v/>
      </c>
      <c r="O232" s="15" t="str">
        <f t="shared" si="63"/>
        <v/>
      </c>
      <c r="P232" s="15" t="str">
        <f t="shared" si="63"/>
        <v/>
      </c>
      <c r="Q232" s="15" t="str">
        <f t="shared" si="63"/>
        <v/>
      </c>
      <c r="R232" s="15"/>
      <c r="S232" s="9"/>
    </row>
    <row r="233" spans="1:19" x14ac:dyDescent="0.3">
      <c r="A233" s="112"/>
      <c r="B233" s="230" t="s">
        <v>78</v>
      </c>
      <c r="C233" s="17" t="str">
        <f t="shared" si="64"/>
        <v/>
      </c>
      <c r="D233" s="17" t="str">
        <f t="shared" si="65"/>
        <v/>
      </c>
      <c r="E233" s="97" t="s">
        <v>87</v>
      </c>
      <c r="F233" s="306">
        <f>Decsheets!$V$9</f>
        <v>3</v>
      </c>
      <c r="G233" s="9"/>
      <c r="H233" s="9"/>
      <c r="I233" s="19"/>
      <c r="J233" s="15" t="str">
        <f t="shared" si="63"/>
        <v/>
      </c>
      <c r="K233" s="15" t="str">
        <f t="shared" si="63"/>
        <v/>
      </c>
      <c r="L233" s="15" t="str">
        <f t="shared" si="63"/>
        <v/>
      </c>
      <c r="M233" s="15" t="str">
        <f t="shared" si="63"/>
        <v/>
      </c>
      <c r="N233" s="15" t="str">
        <f t="shared" si="63"/>
        <v/>
      </c>
      <c r="O233" s="15" t="str">
        <f t="shared" si="63"/>
        <v/>
      </c>
      <c r="P233" s="15" t="str">
        <f t="shared" si="63"/>
        <v/>
      </c>
      <c r="Q233" s="15" t="str">
        <f t="shared" si="63"/>
        <v/>
      </c>
      <c r="R233" s="15"/>
      <c r="S233" s="9"/>
    </row>
    <row r="234" spans="1:19" x14ac:dyDescent="0.3">
      <c r="A234" s="112"/>
      <c r="B234" s="230" t="s">
        <v>79</v>
      </c>
      <c r="C234" s="17" t="str">
        <f t="shared" si="64"/>
        <v/>
      </c>
      <c r="D234" s="17" t="str">
        <f t="shared" si="65"/>
        <v/>
      </c>
      <c r="E234" s="97" t="s">
        <v>87</v>
      </c>
      <c r="F234" s="306">
        <f>Decsheets!$V$10</f>
        <v>2</v>
      </c>
      <c r="G234" s="9"/>
      <c r="H234" s="9"/>
      <c r="I234" s="19"/>
      <c r="J234" s="15" t="str">
        <f t="shared" si="63"/>
        <v/>
      </c>
      <c r="K234" s="15" t="str">
        <f t="shared" si="63"/>
        <v/>
      </c>
      <c r="L234" s="15" t="str">
        <f t="shared" si="63"/>
        <v/>
      </c>
      <c r="M234" s="15" t="str">
        <f t="shared" si="63"/>
        <v/>
      </c>
      <c r="N234" s="15" t="str">
        <f t="shared" si="63"/>
        <v/>
      </c>
      <c r="O234" s="15" t="str">
        <f t="shared" si="63"/>
        <v/>
      </c>
      <c r="P234" s="15" t="str">
        <f t="shared" si="63"/>
        <v/>
      </c>
      <c r="Q234" s="15" t="str">
        <f t="shared" si="63"/>
        <v/>
      </c>
      <c r="R234" s="15"/>
      <c r="S234" s="9"/>
    </row>
    <row r="235" spans="1:19" x14ac:dyDescent="0.3">
      <c r="A235" s="112"/>
      <c r="B235" s="230" t="s">
        <v>80</v>
      </c>
      <c r="C235" s="17" t="str">
        <f t="shared" si="64"/>
        <v/>
      </c>
      <c r="D235" s="17" t="str">
        <f t="shared" si="65"/>
        <v/>
      </c>
      <c r="E235" s="97" t="s">
        <v>87</v>
      </c>
      <c r="F235" s="306">
        <f>Decsheets!$V$11</f>
        <v>1</v>
      </c>
      <c r="G235" s="9"/>
      <c r="H235" s="9"/>
      <c r="I235" s="19"/>
      <c r="J235" s="15" t="str">
        <f t="shared" si="63"/>
        <v/>
      </c>
      <c r="K235" s="15" t="str">
        <f t="shared" si="63"/>
        <v/>
      </c>
      <c r="L235" s="15" t="str">
        <f t="shared" si="63"/>
        <v/>
      </c>
      <c r="M235" s="15" t="str">
        <f t="shared" si="63"/>
        <v/>
      </c>
      <c r="N235" s="15" t="str">
        <f t="shared" si="63"/>
        <v/>
      </c>
      <c r="O235" s="15" t="str">
        <f t="shared" si="63"/>
        <v/>
      </c>
      <c r="P235" s="15" t="str">
        <f t="shared" si="63"/>
        <v/>
      </c>
      <c r="Q235" s="15" t="str">
        <f t="shared" si="63"/>
        <v/>
      </c>
      <c r="R235" s="15">
        <f>SUM(Decsheets!$V$5:$V$12)-(SUM(J229:P235))</f>
        <v>28</v>
      </c>
      <c r="S235" s="9"/>
    </row>
  </sheetData>
  <sheetProtection algorithmName="SHA-512" hashValue="grdBBTBhdWEY7tY4rvi/pRKvPT7VFgoYJHMEiY78dzHGLRbDGY8w0NxdMUiu/6poIqfbj5NEuaV65E0I+PlnDw==" saltValue="7ErTzlQTAUoF02tpEA7Bag==" spinCount="100000" sheet="1" selectLockedCells="1"/>
  <mergeCells count="4">
    <mergeCell ref="P1:R1"/>
    <mergeCell ref="R10:R12"/>
    <mergeCell ref="A1:E1"/>
    <mergeCell ref="W1:AB1"/>
  </mergeCells>
  <printOptions horizontalCentered="1" verticalCentered="1"/>
  <pageMargins left="0.51181102362204722" right="0.51181102362204722" top="0.43307086614173229" bottom="0.43307086614173229" header="0.39370078740157483" footer="0"/>
  <pageSetup paperSize="9" scale="72" fitToHeight="2" orientation="portrait" r:id="rId1"/>
  <headerFooter>
    <oddHeader>&amp;RUnder 17 men Page &amp;P of &amp;N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G506"/>
  <sheetViews>
    <sheetView workbookViewId="0">
      <selection activeCell="K30" sqref="K30"/>
    </sheetView>
  </sheetViews>
  <sheetFormatPr defaultRowHeight="14.4" x14ac:dyDescent="0.3"/>
  <cols>
    <col min="1" max="1" width="10.21875" style="4" customWidth="1"/>
    <col min="2" max="2" width="9.21875" style="4" customWidth="1"/>
    <col min="3" max="3" width="7.44140625" customWidth="1"/>
    <col min="4" max="4" width="20.21875" customWidth="1"/>
    <col min="5" max="5" width="16" customWidth="1"/>
    <col min="6" max="6" width="11.21875" style="184" customWidth="1"/>
    <col min="7" max="7" width="4" customWidth="1"/>
    <col min="8" max="8" width="36.77734375" customWidth="1"/>
    <col min="9" max="9" width="2.77734375" customWidth="1"/>
    <col min="10" max="10" width="6.21875" customWidth="1"/>
    <col min="11" max="11" width="23.5546875" customWidth="1"/>
    <col min="12" max="12" width="11.21875" customWidth="1"/>
    <col min="23" max="24" width="9.21875" style="81" customWidth="1"/>
    <col min="25" max="25" width="18.77734375" customWidth="1"/>
    <col min="26" max="26" width="13.44140625" customWidth="1"/>
    <col min="27" max="27" width="11.21875" style="184" customWidth="1"/>
    <col min="28" max="28" width="10" customWidth="1"/>
    <col min="29" max="30" width="9.21875" style="81" customWidth="1"/>
    <col min="31" max="31" width="18.77734375" customWidth="1"/>
    <col min="32" max="32" width="13.44140625" customWidth="1"/>
    <col min="33" max="33" width="11.21875" style="81" customWidth="1"/>
  </cols>
  <sheetData>
    <row r="1" spans="1:33" ht="17.399999999999999" x14ac:dyDescent="0.3">
      <c r="A1" s="333" t="s">
        <v>143</v>
      </c>
      <c r="B1" s="333"/>
      <c r="C1" s="333"/>
      <c r="D1" s="333"/>
      <c r="E1" s="333"/>
      <c r="F1" s="333"/>
      <c r="G1" s="333"/>
      <c r="H1" s="6"/>
      <c r="W1" s="339" t="s">
        <v>144</v>
      </c>
      <c r="X1" s="339"/>
      <c r="Y1" s="339"/>
      <c r="Z1" s="339"/>
      <c r="AA1" s="339"/>
      <c r="AB1" s="187" t="s">
        <v>145</v>
      </c>
      <c r="AC1" s="340">
        <f>D2</f>
        <v>0</v>
      </c>
      <c r="AD1" s="340"/>
      <c r="AE1" s="188" t="s">
        <v>146</v>
      </c>
      <c r="AF1" s="189" t="str">
        <f>E2</f>
        <v>-</v>
      </c>
    </row>
    <row r="2" spans="1:33" ht="16.2" thickBot="1" x14ac:dyDescent="0.35">
      <c r="D2" s="91">
        <f>Overallresults!I38</f>
        <v>0</v>
      </c>
      <c r="E2" s="92" t="str">
        <f>Overallresults!L38</f>
        <v>-</v>
      </c>
      <c r="H2" s="176" t="s">
        <v>147</v>
      </c>
      <c r="K2" s="58" t="s">
        <v>148</v>
      </c>
      <c r="L2" s="58"/>
      <c r="M2" s="58"/>
      <c r="N2" s="58"/>
      <c r="O2" s="58"/>
      <c r="P2" s="58"/>
      <c r="Q2" s="58"/>
      <c r="R2" s="58"/>
      <c r="S2" s="58"/>
    </row>
    <row r="3" spans="1:33" x14ac:dyDescent="0.3">
      <c r="A3" s="173" t="s">
        <v>149</v>
      </c>
      <c r="B3" s="174" t="s">
        <v>150</v>
      </c>
      <c r="C3" s="175" t="s">
        <v>151</v>
      </c>
      <c r="D3" s="175" t="s">
        <v>152</v>
      </c>
      <c r="E3" s="175" t="s">
        <v>59</v>
      </c>
      <c r="F3" s="185" t="s">
        <v>84</v>
      </c>
      <c r="G3" s="83"/>
      <c r="H3" s="176" t="s">
        <v>153</v>
      </c>
      <c r="I3" s="83"/>
      <c r="K3" s="58" t="s">
        <v>154</v>
      </c>
      <c r="L3" s="58"/>
      <c r="M3" s="58"/>
      <c r="N3" s="58"/>
      <c r="O3" s="58"/>
      <c r="P3" s="58"/>
      <c r="Q3" s="58"/>
      <c r="R3" s="58"/>
      <c r="S3" s="58"/>
      <c r="W3" s="81" t="s">
        <v>149</v>
      </c>
      <c r="X3" s="81" t="s">
        <v>150</v>
      </c>
      <c r="Y3" t="s">
        <v>152</v>
      </c>
      <c r="Z3" t="s">
        <v>59</v>
      </c>
      <c r="AA3" s="184" t="s">
        <v>155</v>
      </c>
      <c r="AC3" s="81" t="s">
        <v>149</v>
      </c>
      <c r="AD3" s="81" t="s">
        <v>150</v>
      </c>
      <c r="AE3" t="s">
        <v>152</v>
      </c>
      <c r="AF3" t="s">
        <v>59</v>
      </c>
      <c r="AG3" s="184" t="s">
        <v>155</v>
      </c>
    </row>
    <row r="4" spans="1:33" x14ac:dyDescent="0.3">
      <c r="A4" s="208" t="s">
        <v>87</v>
      </c>
      <c r="B4" s="190" t="s">
        <v>87</v>
      </c>
      <c r="C4" s="191" t="s">
        <v>87</v>
      </c>
      <c r="D4" s="93" t="str">
        <f>VLOOKUP($C4,$J$6:$M$506,2,TRUE)</f>
        <v>.</v>
      </c>
      <c r="E4" s="93" t="str">
        <f>VLOOKUP($C4,$J$6:$M$506,3,TRUE)</f>
        <v>.</v>
      </c>
      <c r="F4" s="199" t="s">
        <v>87</v>
      </c>
      <c r="G4" s="84"/>
      <c r="H4" s="176" t="s">
        <v>156</v>
      </c>
      <c r="I4" s="84"/>
      <c r="W4" s="81" t="str">
        <f>$A4</f>
        <v>.</v>
      </c>
      <c r="X4" s="81" t="str">
        <f>$B4</f>
        <v>.</v>
      </c>
      <c r="Y4" t="str">
        <f>$D4</f>
        <v>.</v>
      </c>
      <c r="Z4" t="str">
        <f>$E4</f>
        <v>.</v>
      </c>
      <c r="AA4" s="184" t="str">
        <f>$F4</f>
        <v>.</v>
      </c>
      <c r="AC4" s="81" t="str">
        <f>$A71</f>
        <v>.</v>
      </c>
      <c r="AD4" s="81" t="str">
        <f>$B71</f>
        <v>.</v>
      </c>
      <c r="AE4" t="str">
        <f>$D71</f>
        <v>.</v>
      </c>
      <c r="AF4" t="str">
        <f>$E71</f>
        <v>.</v>
      </c>
      <c r="AG4" s="184" t="str">
        <f>$F71</f>
        <v>.</v>
      </c>
    </row>
    <row r="5" spans="1:33" x14ac:dyDescent="0.3">
      <c r="A5" s="208" t="s">
        <v>87</v>
      </c>
      <c r="B5" s="190" t="s">
        <v>87</v>
      </c>
      <c r="C5" s="192" t="s">
        <v>87</v>
      </c>
      <c r="D5" s="93" t="str">
        <f t="shared" ref="D5:D68" si="0">VLOOKUP($C5,$J$6:$M$506,2,TRUE)</f>
        <v>.</v>
      </c>
      <c r="E5" s="93" t="str">
        <f t="shared" ref="E5:E68" si="1">VLOOKUP($C5,$J$6:$M$506,3,TRUE)</f>
        <v>.</v>
      </c>
      <c r="F5" s="199" t="s">
        <v>87</v>
      </c>
      <c r="G5" s="83"/>
      <c r="H5" s="176" t="s">
        <v>157</v>
      </c>
      <c r="I5" s="83"/>
      <c r="K5" s="181" t="s">
        <v>152</v>
      </c>
      <c r="L5" s="182" t="s">
        <v>59</v>
      </c>
      <c r="M5" s="19"/>
      <c r="W5" s="81" t="str">
        <f t="shared" ref="W5:W58" si="2">$A5</f>
        <v>.</v>
      </c>
      <c r="X5" s="81" t="str">
        <f t="shared" ref="X5:X58" si="3">$B5</f>
        <v>.</v>
      </c>
      <c r="Y5" t="str">
        <f t="shared" ref="Y5:Y58" si="4">$D5</f>
        <v>.</v>
      </c>
      <c r="Z5" t="str">
        <f t="shared" ref="Z5:Z58" si="5">$E5</f>
        <v>.</v>
      </c>
      <c r="AA5" s="184" t="str">
        <f t="shared" ref="AA5:AA58" si="6">$F5</f>
        <v>.</v>
      </c>
      <c r="AC5" s="81" t="str">
        <f t="shared" ref="AC5:AC68" si="7">$A72</f>
        <v>.</v>
      </c>
      <c r="AD5" s="81" t="str">
        <f t="shared" ref="AD5:AD68" si="8">$B72</f>
        <v>.</v>
      </c>
      <c r="AE5" t="str">
        <f t="shared" ref="AE5:AE68" si="9">$D72</f>
        <v>.</v>
      </c>
      <c r="AF5" t="str">
        <f t="shared" ref="AF5:AF68" si="10">$E72</f>
        <v>.</v>
      </c>
      <c r="AG5" s="184" t="str">
        <f t="shared" ref="AG5:AG68" si="11">$F72</f>
        <v>.</v>
      </c>
    </row>
    <row r="6" spans="1:33" x14ac:dyDescent="0.3">
      <c r="A6" s="208" t="s">
        <v>87</v>
      </c>
      <c r="B6" s="190" t="s">
        <v>87</v>
      </c>
      <c r="C6" s="192" t="s">
        <v>87</v>
      </c>
      <c r="D6" s="93" t="str">
        <f t="shared" si="0"/>
        <v>.</v>
      </c>
      <c r="E6" s="93" t="str">
        <f t="shared" si="1"/>
        <v>.</v>
      </c>
      <c r="F6" s="199" t="s">
        <v>87</v>
      </c>
      <c r="G6" s="83"/>
      <c r="I6" s="83"/>
      <c r="J6">
        <v>1</v>
      </c>
      <c r="K6" s="179" t="s">
        <v>158</v>
      </c>
      <c r="L6" s="180" t="s">
        <v>87</v>
      </c>
      <c r="M6" s="19"/>
      <c r="W6" s="81" t="str">
        <f t="shared" si="2"/>
        <v>.</v>
      </c>
      <c r="X6" s="81" t="str">
        <f t="shared" si="3"/>
        <v>.</v>
      </c>
      <c r="Y6" t="str">
        <f t="shared" si="4"/>
        <v>.</v>
      </c>
      <c r="Z6" t="str">
        <f t="shared" si="5"/>
        <v>.</v>
      </c>
      <c r="AA6" s="184" t="str">
        <f t="shared" si="6"/>
        <v>.</v>
      </c>
      <c r="AC6" s="81" t="str">
        <f t="shared" si="7"/>
        <v>.</v>
      </c>
      <c r="AD6" s="81" t="str">
        <f t="shared" si="8"/>
        <v>.</v>
      </c>
      <c r="AE6" t="str">
        <f t="shared" si="9"/>
        <v>.</v>
      </c>
      <c r="AF6" t="str">
        <f t="shared" si="10"/>
        <v>.</v>
      </c>
      <c r="AG6" s="184" t="str">
        <f t="shared" si="11"/>
        <v>.</v>
      </c>
    </row>
    <row r="7" spans="1:33" x14ac:dyDescent="0.3">
      <c r="A7" s="208" t="s">
        <v>87</v>
      </c>
      <c r="B7" s="190" t="s">
        <v>87</v>
      </c>
      <c r="C7" s="192" t="s">
        <v>87</v>
      </c>
      <c r="D7" s="93" t="str">
        <f t="shared" si="0"/>
        <v>.</v>
      </c>
      <c r="E7" s="93" t="str">
        <f t="shared" si="1"/>
        <v>.</v>
      </c>
      <c r="F7" s="199" t="s">
        <v>87</v>
      </c>
      <c r="G7" s="83"/>
      <c r="H7" s="176" t="s">
        <v>159</v>
      </c>
      <c r="I7" s="83"/>
      <c r="J7">
        <v>2</v>
      </c>
      <c r="K7" s="194" t="s">
        <v>87</v>
      </c>
      <c r="L7" s="195" t="s">
        <v>87</v>
      </c>
      <c r="M7" s="19"/>
      <c r="W7" s="81" t="str">
        <f t="shared" si="2"/>
        <v>.</v>
      </c>
      <c r="X7" s="81" t="str">
        <f t="shared" si="3"/>
        <v>.</v>
      </c>
      <c r="Y7" t="str">
        <f t="shared" si="4"/>
        <v>.</v>
      </c>
      <c r="Z7" t="str">
        <f t="shared" si="5"/>
        <v>.</v>
      </c>
      <c r="AA7" s="184" t="str">
        <f t="shared" si="6"/>
        <v>.</v>
      </c>
      <c r="AC7" s="81" t="str">
        <f t="shared" si="7"/>
        <v>.</v>
      </c>
      <c r="AD7" s="81" t="str">
        <f t="shared" si="8"/>
        <v>.</v>
      </c>
      <c r="AE7" t="str">
        <f t="shared" si="9"/>
        <v>.</v>
      </c>
      <c r="AF7" t="str">
        <f t="shared" si="10"/>
        <v>.</v>
      </c>
      <c r="AG7" s="184" t="str">
        <f t="shared" si="11"/>
        <v>.</v>
      </c>
    </row>
    <row r="8" spans="1:33" x14ac:dyDescent="0.3">
      <c r="A8" s="208" t="s">
        <v>87</v>
      </c>
      <c r="B8" s="190" t="s">
        <v>87</v>
      </c>
      <c r="C8" s="192" t="s">
        <v>87</v>
      </c>
      <c r="D8" s="93" t="str">
        <f t="shared" si="0"/>
        <v>.</v>
      </c>
      <c r="E8" s="93" t="str">
        <f t="shared" si="1"/>
        <v>.</v>
      </c>
      <c r="F8" s="199" t="s">
        <v>87</v>
      </c>
      <c r="G8" s="83"/>
      <c r="H8" s="176" t="s">
        <v>160</v>
      </c>
      <c r="I8" s="83"/>
      <c r="J8">
        <v>3</v>
      </c>
      <c r="K8" s="194" t="s">
        <v>87</v>
      </c>
      <c r="L8" s="195" t="s">
        <v>87</v>
      </c>
      <c r="M8" s="19"/>
      <c r="W8" s="81" t="str">
        <f t="shared" si="2"/>
        <v>.</v>
      </c>
      <c r="X8" s="81" t="str">
        <f t="shared" si="3"/>
        <v>.</v>
      </c>
      <c r="Y8" t="str">
        <f t="shared" si="4"/>
        <v>.</v>
      </c>
      <c r="Z8" t="str">
        <f t="shared" si="5"/>
        <v>.</v>
      </c>
      <c r="AA8" s="184" t="str">
        <f t="shared" si="6"/>
        <v>.</v>
      </c>
      <c r="AC8" s="81" t="str">
        <f t="shared" si="7"/>
        <v>.</v>
      </c>
      <c r="AD8" s="81" t="str">
        <f t="shared" si="8"/>
        <v>.</v>
      </c>
      <c r="AE8" t="str">
        <f t="shared" si="9"/>
        <v>.</v>
      </c>
      <c r="AF8" t="str">
        <f t="shared" si="10"/>
        <v>.</v>
      </c>
      <c r="AG8" s="184" t="str">
        <f t="shared" si="11"/>
        <v>.</v>
      </c>
    </row>
    <row r="9" spans="1:33" x14ac:dyDescent="0.3">
      <c r="A9" s="208" t="s">
        <v>87</v>
      </c>
      <c r="B9" s="190" t="s">
        <v>87</v>
      </c>
      <c r="C9" s="192" t="s">
        <v>87</v>
      </c>
      <c r="D9" s="93" t="str">
        <f t="shared" si="0"/>
        <v>.</v>
      </c>
      <c r="E9" s="93" t="str">
        <f t="shared" si="1"/>
        <v>.</v>
      </c>
      <c r="F9" s="199" t="s">
        <v>87</v>
      </c>
      <c r="G9" s="83"/>
      <c r="H9" s="176" t="s">
        <v>161</v>
      </c>
      <c r="I9" s="83"/>
      <c r="J9">
        <v>4</v>
      </c>
      <c r="K9" s="194" t="s">
        <v>87</v>
      </c>
      <c r="L9" s="195" t="s">
        <v>87</v>
      </c>
      <c r="M9" s="19"/>
      <c r="W9" s="81" t="str">
        <f t="shared" si="2"/>
        <v>.</v>
      </c>
      <c r="X9" s="81" t="str">
        <f t="shared" si="3"/>
        <v>.</v>
      </c>
      <c r="Y9" t="str">
        <f t="shared" si="4"/>
        <v>.</v>
      </c>
      <c r="Z9" t="str">
        <f t="shared" si="5"/>
        <v>.</v>
      </c>
      <c r="AA9" s="184" t="str">
        <f t="shared" si="6"/>
        <v>.</v>
      </c>
      <c r="AC9" s="81" t="str">
        <f t="shared" si="7"/>
        <v>.</v>
      </c>
      <c r="AD9" s="81" t="str">
        <f t="shared" si="8"/>
        <v>.</v>
      </c>
      <c r="AE9" t="str">
        <f t="shared" si="9"/>
        <v>.</v>
      </c>
      <c r="AF9" t="str">
        <f t="shared" si="10"/>
        <v>.</v>
      </c>
      <c r="AG9" s="184" t="str">
        <f t="shared" si="11"/>
        <v>.</v>
      </c>
    </row>
    <row r="10" spans="1:33" x14ac:dyDescent="0.3">
      <c r="A10" s="208" t="s">
        <v>87</v>
      </c>
      <c r="B10" s="190" t="s">
        <v>87</v>
      </c>
      <c r="C10" s="192" t="s">
        <v>87</v>
      </c>
      <c r="D10" s="93" t="str">
        <f t="shared" si="0"/>
        <v>.</v>
      </c>
      <c r="E10" s="93" t="str">
        <f t="shared" si="1"/>
        <v>.</v>
      </c>
      <c r="F10" s="199" t="s">
        <v>87</v>
      </c>
      <c r="G10" s="83"/>
      <c r="H10" s="176" t="s">
        <v>162</v>
      </c>
      <c r="I10" s="83"/>
      <c r="J10">
        <v>5</v>
      </c>
      <c r="K10" s="194" t="s">
        <v>87</v>
      </c>
      <c r="L10" s="195" t="s">
        <v>87</v>
      </c>
      <c r="M10" s="19"/>
      <c r="W10" s="81" t="str">
        <f t="shared" si="2"/>
        <v>.</v>
      </c>
      <c r="X10" s="81" t="str">
        <f t="shared" si="3"/>
        <v>.</v>
      </c>
      <c r="Y10" t="str">
        <f t="shared" si="4"/>
        <v>.</v>
      </c>
      <c r="Z10" t="str">
        <f t="shared" si="5"/>
        <v>.</v>
      </c>
      <c r="AA10" s="184" t="str">
        <f t="shared" si="6"/>
        <v>.</v>
      </c>
      <c r="AC10" s="81" t="str">
        <f t="shared" si="7"/>
        <v>.</v>
      </c>
      <c r="AD10" s="81" t="str">
        <f t="shared" si="8"/>
        <v>.</v>
      </c>
      <c r="AE10" t="str">
        <f t="shared" si="9"/>
        <v>.</v>
      </c>
      <c r="AF10" t="str">
        <f t="shared" si="10"/>
        <v>.</v>
      </c>
      <c r="AG10" s="184" t="str">
        <f t="shared" si="11"/>
        <v>.</v>
      </c>
    </row>
    <row r="11" spans="1:33" x14ac:dyDescent="0.3">
      <c r="A11" s="208" t="s">
        <v>87</v>
      </c>
      <c r="B11" s="190" t="s">
        <v>87</v>
      </c>
      <c r="C11" s="192" t="s">
        <v>87</v>
      </c>
      <c r="D11" s="93" t="str">
        <f t="shared" si="0"/>
        <v>.</v>
      </c>
      <c r="E11" s="93" t="str">
        <f t="shared" si="1"/>
        <v>.</v>
      </c>
      <c r="F11" s="199" t="s">
        <v>87</v>
      </c>
      <c r="G11" s="83"/>
      <c r="I11" s="83"/>
      <c r="J11">
        <v>6</v>
      </c>
      <c r="K11" s="194" t="s">
        <v>87</v>
      </c>
      <c r="L11" s="195" t="s">
        <v>87</v>
      </c>
      <c r="M11" s="19"/>
      <c r="W11" s="81" t="str">
        <f t="shared" si="2"/>
        <v>.</v>
      </c>
      <c r="X11" s="81" t="str">
        <f t="shared" si="3"/>
        <v>.</v>
      </c>
      <c r="Y11" t="str">
        <f t="shared" si="4"/>
        <v>.</v>
      </c>
      <c r="Z11" t="str">
        <f t="shared" si="5"/>
        <v>.</v>
      </c>
      <c r="AA11" s="184" t="str">
        <f t="shared" si="6"/>
        <v>.</v>
      </c>
      <c r="AC11" s="81" t="str">
        <f t="shared" si="7"/>
        <v>.</v>
      </c>
      <c r="AD11" s="81" t="str">
        <f t="shared" si="8"/>
        <v>.</v>
      </c>
      <c r="AE11" t="str">
        <f t="shared" si="9"/>
        <v>.</v>
      </c>
      <c r="AF11" t="str">
        <f t="shared" si="10"/>
        <v>.</v>
      </c>
      <c r="AG11" s="184" t="str">
        <f t="shared" si="11"/>
        <v>.</v>
      </c>
    </row>
    <row r="12" spans="1:33" x14ac:dyDescent="0.3">
      <c r="A12" s="208" t="s">
        <v>87</v>
      </c>
      <c r="B12" s="190" t="s">
        <v>87</v>
      </c>
      <c r="C12" s="192" t="s">
        <v>87</v>
      </c>
      <c r="D12" s="93" t="str">
        <f t="shared" si="0"/>
        <v>.</v>
      </c>
      <c r="E12" s="93" t="str">
        <f t="shared" si="1"/>
        <v>.</v>
      </c>
      <c r="F12" s="199" t="s">
        <v>87</v>
      </c>
      <c r="G12" s="83"/>
      <c r="H12" s="176" t="s">
        <v>163</v>
      </c>
      <c r="I12" s="83"/>
      <c r="J12">
        <v>7</v>
      </c>
      <c r="K12" s="194" t="s">
        <v>87</v>
      </c>
      <c r="L12" s="195" t="s">
        <v>87</v>
      </c>
      <c r="M12" s="19"/>
      <c r="W12" s="81" t="str">
        <f t="shared" si="2"/>
        <v>.</v>
      </c>
      <c r="X12" s="81" t="str">
        <f t="shared" si="3"/>
        <v>.</v>
      </c>
      <c r="Y12" t="str">
        <f t="shared" si="4"/>
        <v>.</v>
      </c>
      <c r="Z12" t="str">
        <f t="shared" si="5"/>
        <v>.</v>
      </c>
      <c r="AA12" s="184" t="str">
        <f t="shared" si="6"/>
        <v>.</v>
      </c>
      <c r="AC12" s="81" t="str">
        <f t="shared" si="7"/>
        <v>.</v>
      </c>
      <c r="AD12" s="81" t="str">
        <f t="shared" si="8"/>
        <v>.</v>
      </c>
      <c r="AE12" t="str">
        <f t="shared" si="9"/>
        <v>.</v>
      </c>
      <c r="AF12" t="str">
        <f t="shared" si="10"/>
        <v>.</v>
      </c>
      <c r="AG12" s="184" t="str">
        <f t="shared" si="11"/>
        <v>.</v>
      </c>
    </row>
    <row r="13" spans="1:33" x14ac:dyDescent="0.3">
      <c r="A13" s="208" t="s">
        <v>87</v>
      </c>
      <c r="B13" s="190" t="s">
        <v>87</v>
      </c>
      <c r="C13" s="192" t="s">
        <v>87</v>
      </c>
      <c r="D13" s="93" t="str">
        <f t="shared" si="0"/>
        <v>.</v>
      </c>
      <c r="E13" s="93" t="str">
        <f t="shared" si="1"/>
        <v>.</v>
      </c>
      <c r="F13" s="199" t="s">
        <v>87</v>
      </c>
      <c r="G13" s="83"/>
      <c r="H13" s="183" t="s">
        <v>164</v>
      </c>
      <c r="I13" s="83"/>
      <c r="J13">
        <v>8</v>
      </c>
      <c r="K13" s="194" t="s">
        <v>87</v>
      </c>
      <c r="L13" s="195" t="s">
        <v>87</v>
      </c>
      <c r="M13" s="19"/>
      <c r="W13" s="81" t="str">
        <f t="shared" si="2"/>
        <v>.</v>
      </c>
      <c r="X13" s="81" t="str">
        <f t="shared" si="3"/>
        <v>.</v>
      </c>
      <c r="Y13" t="str">
        <f t="shared" si="4"/>
        <v>.</v>
      </c>
      <c r="Z13" t="str">
        <f t="shared" si="5"/>
        <v>.</v>
      </c>
      <c r="AA13" s="184" t="str">
        <f t="shared" si="6"/>
        <v>.</v>
      </c>
      <c r="AC13" s="81" t="str">
        <f t="shared" si="7"/>
        <v>.</v>
      </c>
      <c r="AD13" s="81" t="str">
        <f t="shared" si="8"/>
        <v>.</v>
      </c>
      <c r="AE13" t="str">
        <f t="shared" si="9"/>
        <v>.</v>
      </c>
      <c r="AF13" t="str">
        <f t="shared" si="10"/>
        <v>.</v>
      </c>
      <c r="AG13" s="184" t="str">
        <f t="shared" si="11"/>
        <v>.</v>
      </c>
    </row>
    <row r="14" spans="1:33" x14ac:dyDescent="0.3">
      <c r="A14" s="208" t="s">
        <v>87</v>
      </c>
      <c r="B14" s="190" t="s">
        <v>87</v>
      </c>
      <c r="C14" s="192" t="s">
        <v>87</v>
      </c>
      <c r="D14" s="93" t="str">
        <f t="shared" si="0"/>
        <v>.</v>
      </c>
      <c r="E14" s="93" t="str">
        <f t="shared" si="1"/>
        <v>.</v>
      </c>
      <c r="F14" s="199" t="s">
        <v>87</v>
      </c>
      <c r="G14" s="83"/>
      <c r="H14" s="183" t="s">
        <v>165</v>
      </c>
      <c r="I14" s="83"/>
      <c r="J14">
        <v>9</v>
      </c>
      <c r="K14" s="194" t="s">
        <v>87</v>
      </c>
      <c r="L14" s="195" t="s">
        <v>87</v>
      </c>
      <c r="M14" s="19"/>
      <c r="W14" s="81" t="str">
        <f t="shared" si="2"/>
        <v>.</v>
      </c>
      <c r="X14" s="81" t="str">
        <f t="shared" si="3"/>
        <v>.</v>
      </c>
      <c r="Y14" t="str">
        <f t="shared" si="4"/>
        <v>.</v>
      </c>
      <c r="Z14" t="str">
        <f t="shared" si="5"/>
        <v>.</v>
      </c>
      <c r="AA14" s="184" t="str">
        <f t="shared" si="6"/>
        <v>.</v>
      </c>
      <c r="AC14" s="81" t="str">
        <f t="shared" si="7"/>
        <v>.</v>
      </c>
      <c r="AD14" s="81" t="str">
        <f t="shared" si="8"/>
        <v>.</v>
      </c>
      <c r="AE14" t="str">
        <f t="shared" si="9"/>
        <v>.</v>
      </c>
      <c r="AF14" t="str">
        <f t="shared" si="10"/>
        <v>.</v>
      </c>
      <c r="AG14" s="184" t="str">
        <f t="shared" si="11"/>
        <v>.</v>
      </c>
    </row>
    <row r="15" spans="1:33" x14ac:dyDescent="0.3">
      <c r="A15" s="208" t="s">
        <v>87</v>
      </c>
      <c r="B15" s="190" t="s">
        <v>87</v>
      </c>
      <c r="C15" s="192" t="s">
        <v>87</v>
      </c>
      <c r="D15" s="93" t="str">
        <f t="shared" si="0"/>
        <v>.</v>
      </c>
      <c r="E15" s="93" t="str">
        <f t="shared" si="1"/>
        <v>.</v>
      </c>
      <c r="F15" s="199" t="s">
        <v>87</v>
      </c>
      <c r="G15" s="83"/>
      <c r="H15" s="200" t="s">
        <v>166</v>
      </c>
      <c r="I15" s="83"/>
      <c r="J15">
        <v>10</v>
      </c>
      <c r="K15" s="194" t="s">
        <v>87</v>
      </c>
      <c r="L15" s="195" t="s">
        <v>87</v>
      </c>
      <c r="M15" s="19"/>
      <c r="W15" s="81" t="str">
        <f t="shared" si="2"/>
        <v>.</v>
      </c>
      <c r="X15" s="81" t="str">
        <f t="shared" si="3"/>
        <v>.</v>
      </c>
      <c r="Y15" t="str">
        <f t="shared" si="4"/>
        <v>.</v>
      </c>
      <c r="Z15" t="str">
        <f t="shared" si="5"/>
        <v>.</v>
      </c>
      <c r="AA15" s="184" t="str">
        <f t="shared" si="6"/>
        <v>.</v>
      </c>
      <c r="AC15" s="81" t="str">
        <f t="shared" si="7"/>
        <v>.</v>
      </c>
      <c r="AD15" s="81" t="str">
        <f t="shared" si="8"/>
        <v>.</v>
      </c>
      <c r="AE15" t="str">
        <f t="shared" si="9"/>
        <v>.</v>
      </c>
      <c r="AF15" t="str">
        <f t="shared" si="10"/>
        <v>.</v>
      </c>
      <c r="AG15" s="184" t="str">
        <f t="shared" si="11"/>
        <v>.</v>
      </c>
    </row>
    <row r="16" spans="1:33" x14ac:dyDescent="0.3">
      <c r="A16" s="208" t="s">
        <v>87</v>
      </c>
      <c r="B16" s="190" t="s">
        <v>87</v>
      </c>
      <c r="C16" s="192" t="s">
        <v>87</v>
      </c>
      <c r="D16" s="93" t="str">
        <f t="shared" si="0"/>
        <v>.</v>
      </c>
      <c r="E16" s="93" t="str">
        <f t="shared" si="1"/>
        <v>.</v>
      </c>
      <c r="F16" s="199" t="s">
        <v>87</v>
      </c>
      <c r="G16" s="83"/>
      <c r="I16" s="83"/>
      <c r="J16">
        <v>11</v>
      </c>
      <c r="K16" s="196" t="s">
        <v>158</v>
      </c>
      <c r="L16" s="197" t="s">
        <v>87</v>
      </c>
      <c r="M16" s="19"/>
      <c r="W16" s="81" t="str">
        <f t="shared" si="2"/>
        <v>.</v>
      </c>
      <c r="X16" s="81" t="str">
        <f t="shared" si="3"/>
        <v>.</v>
      </c>
      <c r="Y16" t="str">
        <f t="shared" si="4"/>
        <v>.</v>
      </c>
      <c r="Z16" t="str">
        <f t="shared" si="5"/>
        <v>.</v>
      </c>
      <c r="AA16" s="184" t="str">
        <f t="shared" si="6"/>
        <v>.</v>
      </c>
      <c r="AC16" s="81" t="str">
        <f t="shared" si="7"/>
        <v>.</v>
      </c>
      <c r="AD16" s="81" t="str">
        <f t="shared" si="8"/>
        <v>.</v>
      </c>
      <c r="AE16" t="str">
        <f t="shared" si="9"/>
        <v>.</v>
      </c>
      <c r="AF16" t="str">
        <f t="shared" si="10"/>
        <v>.</v>
      </c>
      <c r="AG16" s="184" t="str">
        <f t="shared" si="11"/>
        <v>.</v>
      </c>
    </row>
    <row r="17" spans="1:33" x14ac:dyDescent="0.3">
      <c r="A17" s="208" t="s">
        <v>87</v>
      </c>
      <c r="B17" s="190" t="s">
        <v>87</v>
      </c>
      <c r="C17" s="192" t="s">
        <v>87</v>
      </c>
      <c r="D17" s="93" t="str">
        <f t="shared" si="0"/>
        <v>.</v>
      </c>
      <c r="E17" s="93" t="str">
        <f t="shared" si="1"/>
        <v>.</v>
      </c>
      <c r="F17" s="199" t="s">
        <v>87</v>
      </c>
      <c r="G17" s="83"/>
      <c r="H17" s="176" t="s">
        <v>167</v>
      </c>
      <c r="I17" s="83"/>
      <c r="J17">
        <v>12</v>
      </c>
      <c r="K17" s="194" t="s">
        <v>87</v>
      </c>
      <c r="L17" s="195" t="s">
        <v>87</v>
      </c>
      <c r="M17" s="19"/>
      <c r="W17" s="81" t="str">
        <f t="shared" si="2"/>
        <v>.</v>
      </c>
      <c r="X17" s="81" t="str">
        <f t="shared" si="3"/>
        <v>.</v>
      </c>
      <c r="Y17" t="str">
        <f t="shared" si="4"/>
        <v>.</v>
      </c>
      <c r="Z17" t="str">
        <f t="shared" si="5"/>
        <v>.</v>
      </c>
      <c r="AA17" s="184" t="str">
        <f t="shared" si="6"/>
        <v>.</v>
      </c>
      <c r="AC17" s="81" t="str">
        <f t="shared" si="7"/>
        <v>.</v>
      </c>
      <c r="AD17" s="81" t="str">
        <f t="shared" si="8"/>
        <v>.</v>
      </c>
      <c r="AE17" t="str">
        <f t="shared" si="9"/>
        <v>.</v>
      </c>
      <c r="AF17" t="str">
        <f t="shared" si="10"/>
        <v>.</v>
      </c>
      <c r="AG17" s="184" t="str">
        <f t="shared" si="11"/>
        <v>.</v>
      </c>
    </row>
    <row r="18" spans="1:33" x14ac:dyDescent="0.3">
      <c r="A18" s="208" t="s">
        <v>87</v>
      </c>
      <c r="B18" s="190" t="s">
        <v>87</v>
      </c>
      <c r="C18" s="192" t="s">
        <v>87</v>
      </c>
      <c r="D18" s="93" t="str">
        <f t="shared" si="0"/>
        <v>.</v>
      </c>
      <c r="E18" s="93" t="str">
        <f t="shared" si="1"/>
        <v>.</v>
      </c>
      <c r="F18" s="199" t="s">
        <v>87</v>
      </c>
      <c r="G18" s="83"/>
      <c r="H18" s="176" t="s">
        <v>168</v>
      </c>
      <c r="I18" s="83"/>
      <c r="J18">
        <v>13</v>
      </c>
      <c r="K18" s="194" t="s">
        <v>87</v>
      </c>
      <c r="L18" s="195" t="s">
        <v>87</v>
      </c>
      <c r="M18" s="19"/>
      <c r="W18" s="81" t="str">
        <f t="shared" si="2"/>
        <v>.</v>
      </c>
      <c r="X18" s="81" t="str">
        <f t="shared" si="3"/>
        <v>.</v>
      </c>
      <c r="Y18" t="str">
        <f t="shared" si="4"/>
        <v>.</v>
      </c>
      <c r="Z18" t="str">
        <f t="shared" si="5"/>
        <v>.</v>
      </c>
      <c r="AA18" s="184" t="str">
        <f t="shared" si="6"/>
        <v>.</v>
      </c>
      <c r="AC18" s="81" t="str">
        <f t="shared" si="7"/>
        <v>.</v>
      </c>
      <c r="AD18" s="81" t="str">
        <f t="shared" si="8"/>
        <v>.</v>
      </c>
      <c r="AE18" t="str">
        <f t="shared" si="9"/>
        <v>.</v>
      </c>
      <c r="AF18" t="str">
        <f t="shared" si="10"/>
        <v>.</v>
      </c>
      <c r="AG18" s="184" t="str">
        <f t="shared" si="11"/>
        <v>.</v>
      </c>
    </row>
    <row r="19" spans="1:33" x14ac:dyDescent="0.3">
      <c r="A19" s="208" t="s">
        <v>87</v>
      </c>
      <c r="B19" s="190" t="s">
        <v>87</v>
      </c>
      <c r="C19" s="192" t="s">
        <v>87</v>
      </c>
      <c r="D19" s="93" t="str">
        <f t="shared" si="0"/>
        <v>.</v>
      </c>
      <c r="E19" s="93" t="str">
        <f t="shared" si="1"/>
        <v>.</v>
      </c>
      <c r="F19" s="199" t="s">
        <v>87</v>
      </c>
      <c r="G19" s="83"/>
      <c r="H19" s="176" t="s">
        <v>169</v>
      </c>
      <c r="I19" s="83"/>
      <c r="J19">
        <v>14</v>
      </c>
      <c r="K19" s="194" t="s">
        <v>87</v>
      </c>
      <c r="L19" s="195" t="s">
        <v>87</v>
      </c>
      <c r="M19" s="19"/>
      <c r="W19" s="81" t="str">
        <f t="shared" si="2"/>
        <v>.</v>
      </c>
      <c r="X19" s="81" t="str">
        <f t="shared" si="3"/>
        <v>.</v>
      </c>
      <c r="Y19" t="str">
        <f t="shared" si="4"/>
        <v>.</v>
      </c>
      <c r="Z19" t="str">
        <f t="shared" si="5"/>
        <v>.</v>
      </c>
      <c r="AA19" s="184" t="str">
        <f t="shared" si="6"/>
        <v>.</v>
      </c>
      <c r="AC19" s="81" t="str">
        <f t="shared" si="7"/>
        <v>.</v>
      </c>
      <c r="AD19" s="81" t="str">
        <f t="shared" si="8"/>
        <v>.</v>
      </c>
      <c r="AE19" t="str">
        <f t="shared" si="9"/>
        <v>.</v>
      </c>
      <c r="AF19" t="str">
        <f t="shared" si="10"/>
        <v>.</v>
      </c>
      <c r="AG19" s="184" t="str">
        <f t="shared" si="11"/>
        <v>.</v>
      </c>
    </row>
    <row r="20" spans="1:33" x14ac:dyDescent="0.3">
      <c r="A20" s="208" t="s">
        <v>87</v>
      </c>
      <c r="B20" s="190" t="s">
        <v>87</v>
      </c>
      <c r="C20" s="192" t="s">
        <v>87</v>
      </c>
      <c r="D20" s="93" t="str">
        <f t="shared" si="0"/>
        <v>.</v>
      </c>
      <c r="E20" s="93" t="str">
        <f t="shared" si="1"/>
        <v>.</v>
      </c>
      <c r="F20" s="199" t="s">
        <v>87</v>
      </c>
      <c r="G20" s="83"/>
      <c r="H20" s="176" t="s">
        <v>170</v>
      </c>
      <c r="I20" s="83"/>
      <c r="J20">
        <v>15</v>
      </c>
      <c r="K20" s="194" t="s">
        <v>87</v>
      </c>
      <c r="L20" s="195" t="s">
        <v>87</v>
      </c>
      <c r="M20" s="19"/>
      <c r="W20" s="81" t="str">
        <f t="shared" si="2"/>
        <v>.</v>
      </c>
      <c r="X20" s="81" t="str">
        <f t="shared" si="3"/>
        <v>.</v>
      </c>
      <c r="Y20" t="str">
        <f t="shared" si="4"/>
        <v>.</v>
      </c>
      <c r="Z20" t="str">
        <f t="shared" si="5"/>
        <v>.</v>
      </c>
      <c r="AA20" s="184" t="str">
        <f t="shared" si="6"/>
        <v>.</v>
      </c>
      <c r="AC20" s="81" t="str">
        <f t="shared" si="7"/>
        <v>.</v>
      </c>
      <c r="AD20" s="81" t="str">
        <f t="shared" si="8"/>
        <v>.</v>
      </c>
      <c r="AE20" t="str">
        <f t="shared" si="9"/>
        <v>.</v>
      </c>
      <c r="AF20" t="str">
        <f t="shared" si="10"/>
        <v>.</v>
      </c>
      <c r="AG20" s="184" t="str">
        <f t="shared" si="11"/>
        <v>.</v>
      </c>
    </row>
    <row r="21" spans="1:33" x14ac:dyDescent="0.3">
      <c r="A21" s="208" t="s">
        <v>87</v>
      </c>
      <c r="B21" s="190" t="s">
        <v>87</v>
      </c>
      <c r="C21" s="192" t="s">
        <v>87</v>
      </c>
      <c r="D21" s="93" t="str">
        <f t="shared" si="0"/>
        <v>.</v>
      </c>
      <c r="E21" s="93" t="str">
        <f t="shared" si="1"/>
        <v>.</v>
      </c>
      <c r="F21" s="199" t="s">
        <v>87</v>
      </c>
      <c r="G21" s="83"/>
      <c r="H21" s="176" t="s">
        <v>171</v>
      </c>
      <c r="I21" s="83"/>
      <c r="J21">
        <v>16</v>
      </c>
      <c r="K21" s="194" t="s">
        <v>87</v>
      </c>
      <c r="L21" s="195" t="s">
        <v>87</v>
      </c>
      <c r="M21" s="19"/>
      <c r="W21" s="81" t="str">
        <f t="shared" si="2"/>
        <v>.</v>
      </c>
      <c r="X21" s="81" t="str">
        <f t="shared" si="3"/>
        <v>.</v>
      </c>
      <c r="Y21" t="str">
        <f t="shared" si="4"/>
        <v>.</v>
      </c>
      <c r="Z21" t="str">
        <f t="shared" si="5"/>
        <v>.</v>
      </c>
      <c r="AA21" s="184" t="str">
        <f t="shared" si="6"/>
        <v>.</v>
      </c>
      <c r="AC21" s="81" t="str">
        <f t="shared" si="7"/>
        <v>.</v>
      </c>
      <c r="AD21" s="81" t="str">
        <f t="shared" si="8"/>
        <v>.</v>
      </c>
      <c r="AE21" t="str">
        <f t="shared" si="9"/>
        <v>.</v>
      </c>
      <c r="AF21" t="str">
        <f t="shared" si="10"/>
        <v>.</v>
      </c>
      <c r="AG21" s="184" t="str">
        <f t="shared" si="11"/>
        <v>.</v>
      </c>
    </row>
    <row r="22" spans="1:33" x14ac:dyDescent="0.3">
      <c r="A22" s="208" t="s">
        <v>87</v>
      </c>
      <c r="B22" s="190" t="s">
        <v>87</v>
      </c>
      <c r="C22" s="192" t="s">
        <v>87</v>
      </c>
      <c r="D22" s="93" t="str">
        <f t="shared" si="0"/>
        <v>.</v>
      </c>
      <c r="E22" s="93" t="str">
        <f t="shared" si="1"/>
        <v>.</v>
      </c>
      <c r="F22" s="199" t="s">
        <v>87</v>
      </c>
      <c r="G22" s="83"/>
      <c r="H22" s="177" t="s">
        <v>172</v>
      </c>
      <c r="I22" s="83"/>
      <c r="J22">
        <v>17</v>
      </c>
      <c r="K22" s="194" t="s">
        <v>87</v>
      </c>
      <c r="L22" s="195" t="s">
        <v>87</v>
      </c>
      <c r="M22" s="19"/>
      <c r="W22" s="81" t="str">
        <f t="shared" si="2"/>
        <v>.</v>
      </c>
      <c r="X22" s="81" t="str">
        <f t="shared" si="3"/>
        <v>.</v>
      </c>
      <c r="Y22" t="str">
        <f t="shared" si="4"/>
        <v>.</v>
      </c>
      <c r="Z22" t="str">
        <f t="shared" si="5"/>
        <v>.</v>
      </c>
      <c r="AA22" s="184" t="str">
        <f t="shared" si="6"/>
        <v>.</v>
      </c>
      <c r="AC22" s="81" t="str">
        <f t="shared" si="7"/>
        <v>.</v>
      </c>
      <c r="AD22" s="81" t="str">
        <f t="shared" si="8"/>
        <v>.</v>
      </c>
      <c r="AE22" t="str">
        <f t="shared" si="9"/>
        <v>.</v>
      </c>
      <c r="AF22" t="str">
        <f t="shared" si="10"/>
        <v>.</v>
      </c>
      <c r="AG22" s="184" t="str">
        <f t="shared" si="11"/>
        <v>.</v>
      </c>
    </row>
    <row r="23" spans="1:33" x14ac:dyDescent="0.3">
      <c r="A23" s="208" t="s">
        <v>87</v>
      </c>
      <c r="B23" s="190" t="s">
        <v>87</v>
      </c>
      <c r="C23" s="192" t="s">
        <v>87</v>
      </c>
      <c r="D23" s="93" t="str">
        <f t="shared" si="0"/>
        <v>.</v>
      </c>
      <c r="E23" s="93" t="str">
        <f t="shared" si="1"/>
        <v>.</v>
      </c>
      <c r="F23" s="199" t="s">
        <v>87</v>
      </c>
      <c r="G23" s="83"/>
      <c r="H23" s="86" t="s">
        <v>173</v>
      </c>
      <c r="I23" s="83"/>
      <c r="J23">
        <v>18</v>
      </c>
      <c r="K23" s="194" t="s">
        <v>87</v>
      </c>
      <c r="L23" s="195" t="s">
        <v>87</v>
      </c>
      <c r="M23" s="19"/>
      <c r="W23" s="81" t="str">
        <f t="shared" si="2"/>
        <v>.</v>
      </c>
      <c r="X23" s="81" t="str">
        <f t="shared" si="3"/>
        <v>.</v>
      </c>
      <c r="Y23" t="str">
        <f t="shared" si="4"/>
        <v>.</v>
      </c>
      <c r="Z23" t="str">
        <f t="shared" si="5"/>
        <v>.</v>
      </c>
      <c r="AA23" s="184" t="str">
        <f t="shared" si="6"/>
        <v>.</v>
      </c>
      <c r="AC23" s="81" t="str">
        <f t="shared" si="7"/>
        <v>.</v>
      </c>
      <c r="AD23" s="81" t="str">
        <f t="shared" si="8"/>
        <v>.</v>
      </c>
      <c r="AE23" t="str">
        <f t="shared" si="9"/>
        <v>.</v>
      </c>
      <c r="AF23" t="str">
        <f t="shared" si="10"/>
        <v>.</v>
      </c>
      <c r="AG23" s="184" t="str">
        <f t="shared" si="11"/>
        <v>.</v>
      </c>
    </row>
    <row r="24" spans="1:33" x14ac:dyDescent="0.3">
      <c r="A24" s="208" t="s">
        <v>87</v>
      </c>
      <c r="B24" s="190" t="s">
        <v>87</v>
      </c>
      <c r="C24" s="192" t="s">
        <v>87</v>
      </c>
      <c r="D24" s="93" t="str">
        <f t="shared" si="0"/>
        <v>.</v>
      </c>
      <c r="E24" s="93" t="str">
        <f t="shared" si="1"/>
        <v>.</v>
      </c>
      <c r="F24" s="199" t="s">
        <v>87</v>
      </c>
      <c r="G24" s="83"/>
      <c r="H24" s="86" t="s">
        <v>174</v>
      </c>
      <c r="I24" s="83"/>
      <c r="J24">
        <v>19</v>
      </c>
      <c r="K24" s="194" t="s">
        <v>87</v>
      </c>
      <c r="L24" s="195" t="s">
        <v>87</v>
      </c>
      <c r="M24" s="19"/>
      <c r="W24" s="81" t="str">
        <f t="shared" si="2"/>
        <v>.</v>
      </c>
      <c r="X24" s="81" t="str">
        <f t="shared" si="3"/>
        <v>.</v>
      </c>
      <c r="Y24" t="str">
        <f t="shared" si="4"/>
        <v>.</v>
      </c>
      <c r="Z24" t="str">
        <f t="shared" si="5"/>
        <v>.</v>
      </c>
      <c r="AA24" s="184" t="str">
        <f t="shared" si="6"/>
        <v>.</v>
      </c>
      <c r="AC24" s="81" t="str">
        <f t="shared" si="7"/>
        <v>.</v>
      </c>
      <c r="AD24" s="81" t="str">
        <f t="shared" si="8"/>
        <v>.</v>
      </c>
      <c r="AE24" t="str">
        <f t="shared" si="9"/>
        <v>.</v>
      </c>
      <c r="AF24" t="str">
        <f t="shared" si="10"/>
        <v>.</v>
      </c>
      <c r="AG24" s="184" t="str">
        <f t="shared" si="11"/>
        <v>.</v>
      </c>
    </row>
    <row r="25" spans="1:33" x14ac:dyDescent="0.3">
      <c r="A25" s="208" t="s">
        <v>87</v>
      </c>
      <c r="B25" s="190" t="s">
        <v>87</v>
      </c>
      <c r="C25" s="192" t="s">
        <v>87</v>
      </c>
      <c r="D25" s="93" t="str">
        <f t="shared" si="0"/>
        <v>.</v>
      </c>
      <c r="E25" s="93" t="str">
        <f t="shared" si="1"/>
        <v>.</v>
      </c>
      <c r="F25" s="199" t="s">
        <v>87</v>
      </c>
      <c r="G25" s="83"/>
      <c r="H25" s="86" t="s">
        <v>175</v>
      </c>
      <c r="I25" s="83"/>
      <c r="J25">
        <v>20</v>
      </c>
      <c r="K25" s="194" t="s">
        <v>87</v>
      </c>
      <c r="L25" s="195" t="s">
        <v>87</v>
      </c>
      <c r="M25" s="19"/>
      <c r="W25" s="81" t="str">
        <f t="shared" si="2"/>
        <v>.</v>
      </c>
      <c r="X25" s="81" t="str">
        <f t="shared" si="3"/>
        <v>.</v>
      </c>
      <c r="Y25" t="str">
        <f t="shared" si="4"/>
        <v>.</v>
      </c>
      <c r="Z25" t="str">
        <f t="shared" si="5"/>
        <v>.</v>
      </c>
      <c r="AA25" s="184" t="str">
        <f t="shared" si="6"/>
        <v>.</v>
      </c>
      <c r="AC25" s="81" t="str">
        <f t="shared" si="7"/>
        <v>.</v>
      </c>
      <c r="AD25" s="81" t="str">
        <f t="shared" si="8"/>
        <v>.</v>
      </c>
      <c r="AE25" t="str">
        <f t="shared" si="9"/>
        <v>.</v>
      </c>
      <c r="AF25" t="str">
        <f t="shared" si="10"/>
        <v>.</v>
      </c>
      <c r="AG25" s="184" t="str">
        <f t="shared" si="11"/>
        <v>.</v>
      </c>
    </row>
    <row r="26" spans="1:33" x14ac:dyDescent="0.3">
      <c r="A26" s="208" t="s">
        <v>87</v>
      </c>
      <c r="B26" s="190" t="s">
        <v>87</v>
      </c>
      <c r="C26" s="192" t="s">
        <v>87</v>
      </c>
      <c r="D26" s="93" t="str">
        <f t="shared" si="0"/>
        <v>.</v>
      </c>
      <c r="E26" s="93" t="str">
        <f t="shared" si="1"/>
        <v>.</v>
      </c>
      <c r="F26" s="199" t="s">
        <v>87</v>
      </c>
      <c r="G26" s="83"/>
      <c r="H26" s="83"/>
      <c r="I26" s="83"/>
      <c r="J26">
        <v>21</v>
      </c>
      <c r="K26" s="194" t="s">
        <v>87</v>
      </c>
      <c r="L26" s="195" t="s">
        <v>87</v>
      </c>
      <c r="M26" s="19"/>
      <c r="W26" s="81" t="str">
        <f t="shared" si="2"/>
        <v>.</v>
      </c>
      <c r="X26" s="81" t="str">
        <f t="shared" si="3"/>
        <v>.</v>
      </c>
      <c r="Y26" t="str">
        <f t="shared" si="4"/>
        <v>.</v>
      </c>
      <c r="Z26" t="str">
        <f t="shared" si="5"/>
        <v>.</v>
      </c>
      <c r="AA26" s="184" t="str">
        <f t="shared" si="6"/>
        <v>.</v>
      </c>
      <c r="AC26" s="81" t="str">
        <f t="shared" si="7"/>
        <v>.</v>
      </c>
      <c r="AD26" s="81" t="str">
        <f t="shared" si="8"/>
        <v>.</v>
      </c>
      <c r="AE26" t="str">
        <f t="shared" si="9"/>
        <v>.</v>
      </c>
      <c r="AF26" t="str">
        <f t="shared" si="10"/>
        <v>.</v>
      </c>
      <c r="AG26" s="184" t="str">
        <f t="shared" si="11"/>
        <v>.</v>
      </c>
    </row>
    <row r="27" spans="1:33" x14ac:dyDescent="0.3">
      <c r="A27" s="208" t="s">
        <v>87</v>
      </c>
      <c r="B27" s="190" t="s">
        <v>87</v>
      </c>
      <c r="C27" s="192" t="s">
        <v>87</v>
      </c>
      <c r="D27" s="93" t="str">
        <f t="shared" si="0"/>
        <v>.</v>
      </c>
      <c r="E27" s="93" t="str">
        <f t="shared" si="1"/>
        <v>.</v>
      </c>
      <c r="F27" s="199" t="s">
        <v>87</v>
      </c>
      <c r="G27" s="83"/>
      <c r="H27" s="85" t="s">
        <v>176</v>
      </c>
      <c r="I27" s="83"/>
      <c r="J27">
        <v>22</v>
      </c>
      <c r="K27" s="194" t="s">
        <v>87</v>
      </c>
      <c r="L27" s="195" t="s">
        <v>87</v>
      </c>
      <c r="M27" s="19"/>
      <c r="W27" s="81" t="str">
        <f t="shared" si="2"/>
        <v>.</v>
      </c>
      <c r="X27" s="81" t="str">
        <f t="shared" si="3"/>
        <v>.</v>
      </c>
      <c r="Y27" t="str">
        <f t="shared" si="4"/>
        <v>.</v>
      </c>
      <c r="Z27" t="str">
        <f t="shared" si="5"/>
        <v>.</v>
      </c>
      <c r="AA27" s="184" t="str">
        <f t="shared" si="6"/>
        <v>.</v>
      </c>
      <c r="AC27" s="81" t="str">
        <f t="shared" si="7"/>
        <v>.</v>
      </c>
      <c r="AD27" s="81" t="str">
        <f t="shared" si="8"/>
        <v>.</v>
      </c>
      <c r="AE27" t="str">
        <f t="shared" si="9"/>
        <v>.</v>
      </c>
      <c r="AF27" t="str">
        <f t="shared" si="10"/>
        <v>.</v>
      </c>
      <c r="AG27" s="184" t="str">
        <f t="shared" si="11"/>
        <v>.</v>
      </c>
    </row>
    <row r="28" spans="1:33" x14ac:dyDescent="0.3">
      <c r="A28" s="208" t="s">
        <v>87</v>
      </c>
      <c r="B28" s="190" t="s">
        <v>87</v>
      </c>
      <c r="C28" s="192" t="s">
        <v>87</v>
      </c>
      <c r="D28" s="93" t="str">
        <f t="shared" si="0"/>
        <v>.</v>
      </c>
      <c r="E28" s="93" t="str">
        <f t="shared" si="1"/>
        <v>.</v>
      </c>
      <c r="F28" s="199" t="s">
        <v>87</v>
      </c>
      <c r="G28" s="83"/>
      <c r="H28" s="85" t="s">
        <v>87</v>
      </c>
      <c r="I28" s="83"/>
      <c r="J28">
        <v>23</v>
      </c>
      <c r="K28" s="194" t="s">
        <v>87</v>
      </c>
      <c r="L28" s="195" t="s">
        <v>87</v>
      </c>
      <c r="M28" s="19"/>
      <c r="W28" s="81" t="str">
        <f t="shared" si="2"/>
        <v>.</v>
      </c>
      <c r="X28" s="81" t="str">
        <f t="shared" si="3"/>
        <v>.</v>
      </c>
      <c r="Y28" t="str">
        <f t="shared" si="4"/>
        <v>.</v>
      </c>
      <c r="Z28" t="str">
        <f t="shared" si="5"/>
        <v>.</v>
      </c>
      <c r="AA28" s="184" t="str">
        <f t="shared" si="6"/>
        <v>.</v>
      </c>
      <c r="AC28" s="81" t="str">
        <f t="shared" si="7"/>
        <v>.</v>
      </c>
      <c r="AD28" s="81" t="str">
        <f t="shared" si="8"/>
        <v>.</v>
      </c>
      <c r="AE28" t="str">
        <f t="shared" si="9"/>
        <v>.</v>
      </c>
      <c r="AF28" t="str">
        <f t="shared" si="10"/>
        <v>.</v>
      </c>
      <c r="AG28" s="184" t="str">
        <f t="shared" si="11"/>
        <v>.</v>
      </c>
    </row>
    <row r="29" spans="1:33" x14ac:dyDescent="0.3">
      <c r="A29" s="208" t="s">
        <v>87</v>
      </c>
      <c r="B29" s="190" t="s">
        <v>87</v>
      </c>
      <c r="C29" s="192" t="s">
        <v>87</v>
      </c>
      <c r="D29" s="93" t="str">
        <f t="shared" si="0"/>
        <v>.</v>
      </c>
      <c r="E29" s="93" t="str">
        <f t="shared" si="1"/>
        <v>.</v>
      </c>
      <c r="F29" s="199" t="s">
        <v>87</v>
      </c>
      <c r="G29" s="83"/>
      <c r="H29" s="85" t="s">
        <v>334</v>
      </c>
      <c r="I29" s="83"/>
      <c r="J29">
        <v>24</v>
      </c>
      <c r="K29" s="194" t="s">
        <v>87</v>
      </c>
      <c r="L29" s="195" t="s">
        <v>87</v>
      </c>
      <c r="M29" s="19"/>
      <c r="W29" s="81" t="str">
        <f t="shared" si="2"/>
        <v>.</v>
      </c>
      <c r="X29" s="81" t="str">
        <f t="shared" si="3"/>
        <v>.</v>
      </c>
      <c r="Y29" t="str">
        <f t="shared" si="4"/>
        <v>.</v>
      </c>
      <c r="Z29" t="str">
        <f t="shared" si="5"/>
        <v>.</v>
      </c>
      <c r="AA29" s="184" t="str">
        <f t="shared" si="6"/>
        <v>.</v>
      </c>
      <c r="AC29" s="81" t="str">
        <f t="shared" si="7"/>
        <v>.</v>
      </c>
      <c r="AD29" s="81" t="str">
        <f t="shared" si="8"/>
        <v>.</v>
      </c>
      <c r="AE29" t="str">
        <f t="shared" si="9"/>
        <v>.</v>
      </c>
      <c r="AF29" t="str">
        <f t="shared" si="10"/>
        <v>.</v>
      </c>
      <c r="AG29" s="184" t="str">
        <f t="shared" si="11"/>
        <v>.</v>
      </c>
    </row>
    <row r="30" spans="1:33" x14ac:dyDescent="0.3">
      <c r="A30" s="208" t="s">
        <v>87</v>
      </c>
      <c r="B30" s="190" t="s">
        <v>87</v>
      </c>
      <c r="C30" s="192" t="s">
        <v>87</v>
      </c>
      <c r="D30" s="93" t="str">
        <f t="shared" si="0"/>
        <v>.</v>
      </c>
      <c r="E30" s="93" t="str">
        <f t="shared" si="1"/>
        <v>.</v>
      </c>
      <c r="F30" s="199" t="s">
        <v>87</v>
      </c>
      <c r="G30" s="83"/>
      <c r="H30" s="85" t="s">
        <v>333</v>
      </c>
      <c r="I30" s="83"/>
      <c r="J30">
        <v>25</v>
      </c>
      <c r="K30" s="194" t="s">
        <v>87</v>
      </c>
      <c r="L30" s="195" t="s">
        <v>87</v>
      </c>
      <c r="M30" s="19"/>
      <c r="W30" s="81" t="str">
        <f t="shared" si="2"/>
        <v>.</v>
      </c>
      <c r="X30" s="81" t="str">
        <f t="shared" si="3"/>
        <v>.</v>
      </c>
      <c r="Y30" t="str">
        <f t="shared" si="4"/>
        <v>.</v>
      </c>
      <c r="Z30" t="str">
        <f t="shared" si="5"/>
        <v>.</v>
      </c>
      <c r="AA30" s="184" t="str">
        <f t="shared" si="6"/>
        <v>.</v>
      </c>
      <c r="AC30" s="81" t="str">
        <f t="shared" si="7"/>
        <v>.</v>
      </c>
      <c r="AD30" s="81" t="str">
        <f t="shared" si="8"/>
        <v>.</v>
      </c>
      <c r="AE30" t="str">
        <f t="shared" si="9"/>
        <v>.</v>
      </c>
      <c r="AF30" t="str">
        <f t="shared" si="10"/>
        <v>.</v>
      </c>
      <c r="AG30" s="184" t="str">
        <f t="shared" si="11"/>
        <v>.</v>
      </c>
    </row>
    <row r="31" spans="1:33" x14ac:dyDescent="0.3">
      <c r="A31" s="208" t="s">
        <v>87</v>
      </c>
      <c r="B31" s="190" t="s">
        <v>87</v>
      </c>
      <c r="C31" s="192" t="s">
        <v>87</v>
      </c>
      <c r="D31" s="93" t="str">
        <f t="shared" si="0"/>
        <v>.</v>
      </c>
      <c r="E31" s="93" t="str">
        <f t="shared" si="1"/>
        <v>.</v>
      </c>
      <c r="F31" s="199" t="s">
        <v>87</v>
      </c>
      <c r="G31" s="83"/>
      <c r="H31" s="85" t="s">
        <v>332</v>
      </c>
      <c r="I31" s="83"/>
      <c r="J31">
        <v>26</v>
      </c>
      <c r="K31" s="194" t="s">
        <v>87</v>
      </c>
      <c r="L31" s="195" t="s">
        <v>87</v>
      </c>
      <c r="M31" s="19"/>
      <c r="W31" s="81" t="str">
        <f t="shared" si="2"/>
        <v>.</v>
      </c>
      <c r="X31" s="81" t="str">
        <f t="shared" si="3"/>
        <v>.</v>
      </c>
      <c r="Y31" t="str">
        <f t="shared" si="4"/>
        <v>.</v>
      </c>
      <c r="Z31" t="str">
        <f t="shared" si="5"/>
        <v>.</v>
      </c>
      <c r="AA31" s="184" t="str">
        <f t="shared" si="6"/>
        <v>.</v>
      </c>
      <c r="AC31" s="81" t="str">
        <f t="shared" si="7"/>
        <v>.</v>
      </c>
      <c r="AD31" s="81" t="str">
        <f t="shared" si="8"/>
        <v>.</v>
      </c>
      <c r="AE31" t="str">
        <f t="shared" si="9"/>
        <v>.</v>
      </c>
      <c r="AF31" t="str">
        <f t="shared" si="10"/>
        <v>.</v>
      </c>
      <c r="AG31" s="184" t="str">
        <f t="shared" si="11"/>
        <v>.</v>
      </c>
    </row>
    <row r="32" spans="1:33" x14ac:dyDescent="0.3">
      <c r="A32" s="208" t="s">
        <v>87</v>
      </c>
      <c r="B32" s="190" t="s">
        <v>87</v>
      </c>
      <c r="C32" s="192" t="s">
        <v>87</v>
      </c>
      <c r="D32" s="93" t="str">
        <f t="shared" si="0"/>
        <v>.</v>
      </c>
      <c r="E32" s="93" t="str">
        <f t="shared" si="1"/>
        <v>.</v>
      </c>
      <c r="F32" s="199" t="s">
        <v>87</v>
      </c>
      <c r="G32" s="83"/>
      <c r="H32" s="85" t="s">
        <v>331</v>
      </c>
      <c r="I32" s="83"/>
      <c r="J32">
        <v>27</v>
      </c>
      <c r="K32" s="194" t="s">
        <v>87</v>
      </c>
      <c r="L32" s="195" t="s">
        <v>87</v>
      </c>
      <c r="M32" s="19"/>
      <c r="W32" s="81" t="str">
        <f t="shared" si="2"/>
        <v>.</v>
      </c>
      <c r="X32" s="81" t="str">
        <f t="shared" si="3"/>
        <v>.</v>
      </c>
      <c r="Y32" t="str">
        <f t="shared" si="4"/>
        <v>.</v>
      </c>
      <c r="Z32" t="str">
        <f t="shared" si="5"/>
        <v>.</v>
      </c>
      <c r="AA32" s="184" t="str">
        <f t="shared" si="6"/>
        <v>.</v>
      </c>
      <c r="AC32" s="81" t="str">
        <f t="shared" si="7"/>
        <v>.</v>
      </c>
      <c r="AD32" s="81" t="str">
        <f t="shared" si="8"/>
        <v>.</v>
      </c>
      <c r="AE32" t="str">
        <f t="shared" si="9"/>
        <v>.</v>
      </c>
      <c r="AF32" t="str">
        <f t="shared" si="10"/>
        <v>.</v>
      </c>
      <c r="AG32" s="184" t="str">
        <f t="shared" si="11"/>
        <v>.</v>
      </c>
    </row>
    <row r="33" spans="1:33" x14ac:dyDescent="0.3">
      <c r="A33" s="208" t="s">
        <v>87</v>
      </c>
      <c r="B33" s="190" t="s">
        <v>87</v>
      </c>
      <c r="C33" s="192" t="s">
        <v>87</v>
      </c>
      <c r="D33" s="93" t="str">
        <f t="shared" si="0"/>
        <v>.</v>
      </c>
      <c r="E33" s="93" t="str">
        <f t="shared" si="1"/>
        <v>.</v>
      </c>
      <c r="F33" s="199" t="s">
        <v>87</v>
      </c>
      <c r="G33" s="83"/>
      <c r="H33" s="85" t="s">
        <v>330</v>
      </c>
      <c r="I33" s="83"/>
      <c r="J33">
        <v>28</v>
      </c>
      <c r="K33" s="194" t="s">
        <v>87</v>
      </c>
      <c r="L33" s="195" t="s">
        <v>87</v>
      </c>
      <c r="M33" s="19"/>
      <c r="W33" s="81" t="str">
        <f t="shared" si="2"/>
        <v>.</v>
      </c>
      <c r="X33" s="81" t="str">
        <f t="shared" si="3"/>
        <v>.</v>
      </c>
      <c r="Y33" t="str">
        <f t="shared" si="4"/>
        <v>.</v>
      </c>
      <c r="Z33" t="str">
        <f t="shared" si="5"/>
        <v>.</v>
      </c>
      <c r="AA33" s="184" t="str">
        <f t="shared" si="6"/>
        <v>.</v>
      </c>
      <c r="AC33" s="81" t="str">
        <f t="shared" si="7"/>
        <v>.</v>
      </c>
      <c r="AD33" s="81" t="str">
        <f t="shared" si="8"/>
        <v>.</v>
      </c>
      <c r="AE33" t="str">
        <f t="shared" si="9"/>
        <v>.</v>
      </c>
      <c r="AF33" t="str">
        <f t="shared" si="10"/>
        <v>.</v>
      </c>
      <c r="AG33" s="184" t="str">
        <f t="shared" si="11"/>
        <v>.</v>
      </c>
    </row>
    <row r="34" spans="1:33" x14ac:dyDescent="0.3">
      <c r="A34" s="208" t="s">
        <v>87</v>
      </c>
      <c r="B34" s="190" t="s">
        <v>87</v>
      </c>
      <c r="C34" s="192" t="s">
        <v>87</v>
      </c>
      <c r="D34" s="93" t="str">
        <f t="shared" si="0"/>
        <v>.</v>
      </c>
      <c r="E34" s="93" t="str">
        <f t="shared" si="1"/>
        <v>.</v>
      </c>
      <c r="F34" s="199" t="s">
        <v>87</v>
      </c>
      <c r="G34" s="83"/>
      <c r="H34" s="85" t="s">
        <v>329</v>
      </c>
      <c r="I34" s="83"/>
      <c r="J34">
        <v>29</v>
      </c>
      <c r="K34" s="194" t="s">
        <v>87</v>
      </c>
      <c r="L34" s="195" t="s">
        <v>87</v>
      </c>
      <c r="M34" s="19"/>
      <c r="W34" s="81" t="str">
        <f t="shared" si="2"/>
        <v>.</v>
      </c>
      <c r="X34" s="81" t="str">
        <f t="shared" si="3"/>
        <v>.</v>
      </c>
      <c r="Y34" t="str">
        <f t="shared" si="4"/>
        <v>.</v>
      </c>
      <c r="Z34" t="str">
        <f t="shared" si="5"/>
        <v>.</v>
      </c>
      <c r="AA34" s="184" t="str">
        <f t="shared" si="6"/>
        <v>.</v>
      </c>
      <c r="AC34" s="81" t="str">
        <f t="shared" si="7"/>
        <v>.</v>
      </c>
      <c r="AD34" s="81" t="str">
        <f t="shared" si="8"/>
        <v>.</v>
      </c>
      <c r="AE34" t="str">
        <f t="shared" si="9"/>
        <v>.</v>
      </c>
      <c r="AF34" t="str">
        <f t="shared" si="10"/>
        <v>.</v>
      </c>
      <c r="AG34" s="184" t="str">
        <f t="shared" si="11"/>
        <v>.</v>
      </c>
    </row>
    <row r="35" spans="1:33" x14ac:dyDescent="0.3">
      <c r="A35" s="208" t="s">
        <v>87</v>
      </c>
      <c r="B35" s="190" t="s">
        <v>87</v>
      </c>
      <c r="C35" s="192" t="s">
        <v>87</v>
      </c>
      <c r="D35" s="93" t="str">
        <f t="shared" si="0"/>
        <v>.</v>
      </c>
      <c r="E35" s="93" t="str">
        <f t="shared" si="1"/>
        <v>.</v>
      </c>
      <c r="F35" s="199" t="s">
        <v>87</v>
      </c>
      <c r="G35" s="83"/>
      <c r="H35" s="83"/>
      <c r="I35" s="83"/>
      <c r="J35">
        <v>30</v>
      </c>
      <c r="K35" s="194" t="s">
        <v>87</v>
      </c>
      <c r="L35" s="195" t="s">
        <v>87</v>
      </c>
      <c r="M35" s="19"/>
      <c r="W35" s="81" t="str">
        <f t="shared" si="2"/>
        <v>.</v>
      </c>
      <c r="X35" s="81" t="str">
        <f t="shared" si="3"/>
        <v>.</v>
      </c>
      <c r="Y35" t="str">
        <f t="shared" si="4"/>
        <v>.</v>
      </c>
      <c r="Z35" t="str">
        <f t="shared" si="5"/>
        <v>.</v>
      </c>
      <c r="AA35" s="184" t="str">
        <f t="shared" si="6"/>
        <v>.</v>
      </c>
      <c r="AC35" s="81" t="str">
        <f t="shared" si="7"/>
        <v>.</v>
      </c>
      <c r="AD35" s="81" t="str">
        <f t="shared" si="8"/>
        <v>.</v>
      </c>
      <c r="AE35" t="str">
        <f t="shared" si="9"/>
        <v>.</v>
      </c>
      <c r="AF35" t="str">
        <f t="shared" si="10"/>
        <v>.</v>
      </c>
      <c r="AG35" s="184" t="str">
        <f t="shared" si="11"/>
        <v>.</v>
      </c>
    </row>
    <row r="36" spans="1:33" x14ac:dyDescent="0.3">
      <c r="A36" s="208" t="s">
        <v>87</v>
      </c>
      <c r="B36" s="190" t="s">
        <v>87</v>
      </c>
      <c r="C36" s="192" t="s">
        <v>87</v>
      </c>
      <c r="D36" s="93" t="str">
        <f t="shared" si="0"/>
        <v>.</v>
      </c>
      <c r="E36" s="93" t="str">
        <f t="shared" si="1"/>
        <v>.</v>
      </c>
      <c r="F36" s="199" t="s">
        <v>87</v>
      </c>
      <c r="G36" s="83"/>
      <c r="H36" s="85" t="s">
        <v>177</v>
      </c>
      <c r="I36" s="83"/>
      <c r="J36">
        <v>31</v>
      </c>
      <c r="K36" s="194" t="s">
        <v>87</v>
      </c>
      <c r="L36" s="195" t="s">
        <v>87</v>
      </c>
      <c r="M36" s="19"/>
      <c r="W36" s="81" t="str">
        <f t="shared" si="2"/>
        <v>.</v>
      </c>
      <c r="X36" s="81" t="str">
        <f t="shared" si="3"/>
        <v>.</v>
      </c>
      <c r="Y36" t="str">
        <f t="shared" si="4"/>
        <v>.</v>
      </c>
      <c r="Z36" t="str">
        <f t="shared" si="5"/>
        <v>.</v>
      </c>
      <c r="AA36" s="184" t="str">
        <f t="shared" si="6"/>
        <v>.</v>
      </c>
      <c r="AC36" s="81" t="str">
        <f t="shared" si="7"/>
        <v>.</v>
      </c>
      <c r="AD36" s="81" t="str">
        <f t="shared" si="8"/>
        <v>.</v>
      </c>
      <c r="AE36" t="str">
        <f t="shared" si="9"/>
        <v>.</v>
      </c>
      <c r="AF36" t="str">
        <f t="shared" si="10"/>
        <v>.</v>
      </c>
      <c r="AG36" s="184" t="str">
        <f t="shared" si="11"/>
        <v>.</v>
      </c>
    </row>
    <row r="37" spans="1:33" x14ac:dyDescent="0.3">
      <c r="A37" s="208" t="s">
        <v>87</v>
      </c>
      <c r="B37" s="190" t="s">
        <v>87</v>
      </c>
      <c r="C37" s="192" t="s">
        <v>87</v>
      </c>
      <c r="D37" s="93" t="str">
        <f t="shared" si="0"/>
        <v>.</v>
      </c>
      <c r="E37" s="93" t="str">
        <f t="shared" si="1"/>
        <v>.</v>
      </c>
      <c r="F37" s="199" t="s">
        <v>87</v>
      </c>
      <c r="G37" s="83"/>
      <c r="H37" s="85"/>
      <c r="I37" s="83"/>
      <c r="J37">
        <v>32</v>
      </c>
      <c r="K37" s="194" t="s">
        <v>87</v>
      </c>
      <c r="L37" s="195" t="s">
        <v>87</v>
      </c>
      <c r="M37" s="19"/>
      <c r="W37" s="81" t="str">
        <f t="shared" si="2"/>
        <v>.</v>
      </c>
      <c r="X37" s="81" t="str">
        <f t="shared" si="3"/>
        <v>.</v>
      </c>
      <c r="Y37" t="str">
        <f t="shared" si="4"/>
        <v>.</v>
      </c>
      <c r="Z37" t="str">
        <f t="shared" si="5"/>
        <v>.</v>
      </c>
      <c r="AA37" s="184" t="str">
        <f t="shared" si="6"/>
        <v>.</v>
      </c>
      <c r="AC37" s="81" t="str">
        <f t="shared" si="7"/>
        <v>.</v>
      </c>
      <c r="AD37" s="81" t="str">
        <f t="shared" si="8"/>
        <v>.</v>
      </c>
      <c r="AE37" t="str">
        <f t="shared" si="9"/>
        <v>.</v>
      </c>
      <c r="AF37" t="str">
        <f t="shared" si="10"/>
        <v>.</v>
      </c>
      <c r="AG37" s="184" t="str">
        <f t="shared" si="11"/>
        <v>.</v>
      </c>
    </row>
    <row r="38" spans="1:33" x14ac:dyDescent="0.3">
      <c r="A38" s="208" t="s">
        <v>87</v>
      </c>
      <c r="B38" s="190" t="s">
        <v>87</v>
      </c>
      <c r="C38" s="192" t="s">
        <v>87</v>
      </c>
      <c r="D38" s="93" t="str">
        <f t="shared" si="0"/>
        <v>.</v>
      </c>
      <c r="E38" s="93" t="str">
        <f t="shared" si="1"/>
        <v>.</v>
      </c>
      <c r="F38" s="199" t="s">
        <v>87</v>
      </c>
      <c r="G38" s="83"/>
      <c r="H38" s="85" t="s">
        <v>87</v>
      </c>
      <c r="I38" s="83"/>
      <c r="J38">
        <v>33</v>
      </c>
      <c r="K38" s="194" t="s">
        <v>87</v>
      </c>
      <c r="L38" s="195" t="s">
        <v>87</v>
      </c>
      <c r="M38" s="19"/>
      <c r="W38" s="81" t="str">
        <f t="shared" si="2"/>
        <v>.</v>
      </c>
      <c r="X38" s="81" t="str">
        <f t="shared" si="3"/>
        <v>.</v>
      </c>
      <c r="Y38" t="str">
        <f t="shared" si="4"/>
        <v>.</v>
      </c>
      <c r="Z38" t="str">
        <f t="shared" si="5"/>
        <v>.</v>
      </c>
      <c r="AA38" s="184" t="str">
        <f t="shared" si="6"/>
        <v>.</v>
      </c>
      <c r="AC38" s="81" t="str">
        <f t="shared" si="7"/>
        <v>.</v>
      </c>
      <c r="AD38" s="81" t="str">
        <f t="shared" si="8"/>
        <v>.</v>
      </c>
      <c r="AE38" t="str">
        <f t="shared" si="9"/>
        <v>.</v>
      </c>
      <c r="AF38" t="str">
        <f t="shared" si="10"/>
        <v>.</v>
      </c>
      <c r="AG38" s="184" t="str">
        <f t="shared" si="11"/>
        <v>.</v>
      </c>
    </row>
    <row r="39" spans="1:33" x14ac:dyDescent="0.3">
      <c r="A39" s="208" t="s">
        <v>87</v>
      </c>
      <c r="B39" s="190" t="s">
        <v>87</v>
      </c>
      <c r="C39" s="192" t="s">
        <v>87</v>
      </c>
      <c r="D39" s="93" t="str">
        <f t="shared" si="0"/>
        <v>.</v>
      </c>
      <c r="E39" s="93" t="str">
        <f t="shared" si="1"/>
        <v>.</v>
      </c>
      <c r="F39" s="199" t="s">
        <v>87</v>
      </c>
      <c r="G39" s="83"/>
      <c r="H39" s="85">
        <v>100</v>
      </c>
      <c r="I39" s="83"/>
      <c r="J39">
        <v>34</v>
      </c>
      <c r="K39" s="194" t="s">
        <v>87</v>
      </c>
      <c r="L39" s="195" t="s">
        <v>87</v>
      </c>
      <c r="M39" s="19"/>
      <c r="W39" s="81" t="str">
        <f t="shared" si="2"/>
        <v>.</v>
      </c>
      <c r="X39" s="81" t="str">
        <f t="shared" si="3"/>
        <v>.</v>
      </c>
      <c r="Y39" t="str">
        <f t="shared" si="4"/>
        <v>.</v>
      </c>
      <c r="Z39" t="str">
        <f t="shared" si="5"/>
        <v>.</v>
      </c>
      <c r="AA39" s="184" t="str">
        <f t="shared" si="6"/>
        <v>.</v>
      </c>
      <c r="AC39" s="81" t="str">
        <f t="shared" si="7"/>
        <v>.</v>
      </c>
      <c r="AD39" s="81" t="str">
        <f t="shared" si="8"/>
        <v>.</v>
      </c>
      <c r="AE39" t="str">
        <f t="shared" si="9"/>
        <v>.</v>
      </c>
      <c r="AF39" t="str">
        <f t="shared" si="10"/>
        <v>.</v>
      </c>
      <c r="AG39" s="184" t="str">
        <f t="shared" si="11"/>
        <v>.</v>
      </c>
    </row>
    <row r="40" spans="1:33" x14ac:dyDescent="0.3">
      <c r="A40" s="208" t="s">
        <v>87</v>
      </c>
      <c r="B40" s="190" t="s">
        <v>87</v>
      </c>
      <c r="C40" s="192" t="s">
        <v>87</v>
      </c>
      <c r="D40" s="93" t="str">
        <f t="shared" si="0"/>
        <v>.</v>
      </c>
      <c r="E40" s="93" t="str">
        <f t="shared" si="1"/>
        <v>.</v>
      </c>
      <c r="F40" s="199" t="s">
        <v>87</v>
      </c>
      <c r="G40" s="83"/>
      <c r="H40" s="85">
        <v>200</v>
      </c>
      <c r="I40" s="83"/>
      <c r="J40">
        <v>35</v>
      </c>
      <c r="K40" s="194" t="s">
        <v>87</v>
      </c>
      <c r="L40" s="195" t="s">
        <v>87</v>
      </c>
      <c r="M40" s="19"/>
      <c r="W40" s="81" t="str">
        <f t="shared" si="2"/>
        <v>.</v>
      </c>
      <c r="X40" s="81" t="str">
        <f t="shared" si="3"/>
        <v>.</v>
      </c>
      <c r="Y40" t="str">
        <f t="shared" si="4"/>
        <v>.</v>
      </c>
      <c r="Z40" t="str">
        <f t="shared" si="5"/>
        <v>.</v>
      </c>
      <c r="AA40" s="184" t="str">
        <f t="shared" si="6"/>
        <v>.</v>
      </c>
      <c r="AC40" s="81" t="str">
        <f t="shared" si="7"/>
        <v>.</v>
      </c>
      <c r="AD40" s="81" t="str">
        <f t="shared" si="8"/>
        <v>.</v>
      </c>
      <c r="AE40" t="str">
        <f t="shared" si="9"/>
        <v>.</v>
      </c>
      <c r="AF40" t="str">
        <f t="shared" si="10"/>
        <v>.</v>
      </c>
      <c r="AG40" s="184" t="str">
        <f t="shared" si="11"/>
        <v>.</v>
      </c>
    </row>
    <row r="41" spans="1:33" x14ac:dyDescent="0.3">
      <c r="A41" s="208" t="s">
        <v>87</v>
      </c>
      <c r="B41" s="190" t="s">
        <v>87</v>
      </c>
      <c r="C41" s="192" t="s">
        <v>87</v>
      </c>
      <c r="D41" s="93" t="str">
        <f t="shared" si="0"/>
        <v>.</v>
      </c>
      <c r="E41" s="93" t="str">
        <f t="shared" si="1"/>
        <v>.</v>
      </c>
      <c r="F41" s="199" t="s">
        <v>87</v>
      </c>
      <c r="G41" s="83"/>
      <c r="H41" s="85">
        <v>300</v>
      </c>
      <c r="I41" s="83"/>
      <c r="J41">
        <v>36</v>
      </c>
      <c r="K41" s="194" t="s">
        <v>87</v>
      </c>
      <c r="L41" s="195" t="s">
        <v>87</v>
      </c>
      <c r="M41" s="19"/>
      <c r="W41" s="81" t="str">
        <f t="shared" si="2"/>
        <v>.</v>
      </c>
      <c r="X41" s="81" t="str">
        <f t="shared" si="3"/>
        <v>.</v>
      </c>
      <c r="Y41" t="str">
        <f t="shared" si="4"/>
        <v>.</v>
      </c>
      <c r="Z41" t="str">
        <f t="shared" si="5"/>
        <v>.</v>
      </c>
      <c r="AA41" s="184" t="str">
        <f t="shared" si="6"/>
        <v>.</v>
      </c>
      <c r="AC41" s="81" t="str">
        <f t="shared" si="7"/>
        <v>.</v>
      </c>
      <c r="AD41" s="81" t="str">
        <f t="shared" si="8"/>
        <v>.</v>
      </c>
      <c r="AE41" t="str">
        <f t="shared" si="9"/>
        <v>.</v>
      </c>
      <c r="AF41" t="str">
        <f t="shared" si="10"/>
        <v>.</v>
      </c>
      <c r="AG41" s="184" t="str">
        <f t="shared" si="11"/>
        <v>.</v>
      </c>
    </row>
    <row r="42" spans="1:33" x14ac:dyDescent="0.3">
      <c r="A42" s="208" t="s">
        <v>87</v>
      </c>
      <c r="B42" s="190" t="s">
        <v>87</v>
      </c>
      <c r="C42" s="192" t="s">
        <v>87</v>
      </c>
      <c r="D42" s="93" t="str">
        <f t="shared" si="0"/>
        <v>.</v>
      </c>
      <c r="E42" s="93" t="str">
        <f t="shared" si="1"/>
        <v>.</v>
      </c>
      <c r="F42" s="199" t="s">
        <v>87</v>
      </c>
      <c r="G42" s="83"/>
      <c r="H42" s="85">
        <v>400</v>
      </c>
      <c r="I42" s="83"/>
      <c r="J42">
        <v>37</v>
      </c>
      <c r="K42" s="194" t="s">
        <v>87</v>
      </c>
      <c r="L42" s="195" t="s">
        <v>87</v>
      </c>
      <c r="M42" s="19"/>
      <c r="W42" s="81" t="str">
        <f t="shared" si="2"/>
        <v>.</v>
      </c>
      <c r="X42" s="81" t="str">
        <f t="shared" si="3"/>
        <v>.</v>
      </c>
      <c r="Y42" t="str">
        <f t="shared" si="4"/>
        <v>.</v>
      </c>
      <c r="Z42" t="str">
        <f t="shared" si="5"/>
        <v>.</v>
      </c>
      <c r="AA42" s="184" t="str">
        <f t="shared" si="6"/>
        <v>.</v>
      </c>
      <c r="AC42" s="81" t="str">
        <f t="shared" si="7"/>
        <v>.</v>
      </c>
      <c r="AD42" s="81" t="str">
        <f t="shared" si="8"/>
        <v>.</v>
      </c>
      <c r="AE42" t="str">
        <f t="shared" si="9"/>
        <v>.</v>
      </c>
      <c r="AF42" t="str">
        <f t="shared" si="10"/>
        <v>.</v>
      </c>
      <c r="AG42" s="184" t="str">
        <f t="shared" si="11"/>
        <v>.</v>
      </c>
    </row>
    <row r="43" spans="1:33" x14ac:dyDescent="0.3">
      <c r="A43" s="208" t="s">
        <v>87</v>
      </c>
      <c r="B43" s="190" t="s">
        <v>87</v>
      </c>
      <c r="C43" s="192" t="s">
        <v>87</v>
      </c>
      <c r="D43" s="93" t="str">
        <f t="shared" si="0"/>
        <v>.</v>
      </c>
      <c r="E43" s="93" t="str">
        <f t="shared" si="1"/>
        <v>.</v>
      </c>
      <c r="F43" s="199" t="s">
        <v>87</v>
      </c>
      <c r="G43" s="83"/>
      <c r="H43" s="85">
        <v>800</v>
      </c>
      <c r="I43" s="83"/>
      <c r="J43">
        <v>38</v>
      </c>
      <c r="K43" s="194" t="s">
        <v>87</v>
      </c>
      <c r="L43" s="195" t="s">
        <v>87</v>
      </c>
      <c r="M43" s="19"/>
      <c r="W43" s="81" t="str">
        <f t="shared" si="2"/>
        <v>.</v>
      </c>
      <c r="X43" s="81" t="str">
        <f t="shared" si="3"/>
        <v>.</v>
      </c>
      <c r="Y43" t="str">
        <f t="shared" si="4"/>
        <v>.</v>
      </c>
      <c r="Z43" t="str">
        <f t="shared" si="5"/>
        <v>.</v>
      </c>
      <c r="AA43" s="184" t="str">
        <f t="shared" si="6"/>
        <v>.</v>
      </c>
      <c r="AC43" s="81" t="str">
        <f t="shared" si="7"/>
        <v>.</v>
      </c>
      <c r="AD43" s="81" t="str">
        <f t="shared" si="8"/>
        <v>.</v>
      </c>
      <c r="AE43" t="str">
        <f t="shared" si="9"/>
        <v>.</v>
      </c>
      <c r="AF43" t="str">
        <f t="shared" si="10"/>
        <v>.</v>
      </c>
      <c r="AG43" s="184" t="str">
        <f t="shared" si="11"/>
        <v>.</v>
      </c>
    </row>
    <row r="44" spans="1:33" x14ac:dyDescent="0.3">
      <c r="A44" s="208" t="s">
        <v>87</v>
      </c>
      <c r="B44" s="190" t="s">
        <v>87</v>
      </c>
      <c r="C44" s="192" t="s">
        <v>87</v>
      </c>
      <c r="D44" s="93" t="str">
        <f t="shared" si="0"/>
        <v>.</v>
      </c>
      <c r="E44" s="93" t="str">
        <f t="shared" si="1"/>
        <v>.</v>
      </c>
      <c r="F44" s="199" t="s">
        <v>87</v>
      </c>
      <c r="G44" s="83"/>
      <c r="H44" s="85">
        <v>1500</v>
      </c>
      <c r="I44" s="83"/>
      <c r="J44">
        <v>39</v>
      </c>
      <c r="K44" s="194" t="s">
        <v>87</v>
      </c>
      <c r="L44" s="195" t="s">
        <v>87</v>
      </c>
      <c r="M44" s="19"/>
      <c r="W44" s="81" t="str">
        <f t="shared" si="2"/>
        <v>.</v>
      </c>
      <c r="X44" s="81" t="str">
        <f t="shared" si="3"/>
        <v>.</v>
      </c>
      <c r="Y44" t="str">
        <f t="shared" si="4"/>
        <v>.</v>
      </c>
      <c r="Z44" t="str">
        <f t="shared" si="5"/>
        <v>.</v>
      </c>
      <c r="AA44" s="184" t="str">
        <f t="shared" si="6"/>
        <v>.</v>
      </c>
      <c r="AC44" s="81" t="str">
        <f t="shared" si="7"/>
        <v>.</v>
      </c>
      <c r="AD44" s="81" t="str">
        <f t="shared" si="8"/>
        <v>.</v>
      </c>
      <c r="AE44" t="str">
        <f t="shared" si="9"/>
        <v>.</v>
      </c>
      <c r="AF44" t="str">
        <f t="shared" si="10"/>
        <v>.</v>
      </c>
      <c r="AG44" s="184" t="str">
        <f t="shared" si="11"/>
        <v>.</v>
      </c>
    </row>
    <row r="45" spans="1:33" x14ac:dyDescent="0.3">
      <c r="A45" s="208" t="s">
        <v>87</v>
      </c>
      <c r="B45" s="190" t="s">
        <v>87</v>
      </c>
      <c r="C45" s="192" t="s">
        <v>87</v>
      </c>
      <c r="D45" s="93" t="str">
        <f t="shared" si="0"/>
        <v>.</v>
      </c>
      <c r="E45" s="93" t="str">
        <f t="shared" si="1"/>
        <v>.</v>
      </c>
      <c r="F45" s="199" t="s">
        <v>87</v>
      </c>
      <c r="G45" s="83"/>
      <c r="H45" s="85" t="s">
        <v>122</v>
      </c>
      <c r="I45" s="83"/>
      <c r="J45">
        <v>40</v>
      </c>
      <c r="K45" s="194" t="s">
        <v>87</v>
      </c>
      <c r="L45" s="195" t="s">
        <v>87</v>
      </c>
      <c r="M45" s="19"/>
      <c r="W45" s="81" t="str">
        <f t="shared" si="2"/>
        <v>.</v>
      </c>
      <c r="X45" s="81" t="str">
        <f t="shared" si="3"/>
        <v>.</v>
      </c>
      <c r="Y45" t="str">
        <f t="shared" si="4"/>
        <v>.</v>
      </c>
      <c r="Z45" t="str">
        <f t="shared" si="5"/>
        <v>.</v>
      </c>
      <c r="AA45" s="184" t="str">
        <f t="shared" si="6"/>
        <v>.</v>
      </c>
      <c r="AC45" s="81" t="str">
        <f t="shared" si="7"/>
        <v>.</v>
      </c>
      <c r="AD45" s="81" t="str">
        <f t="shared" si="8"/>
        <v>.</v>
      </c>
      <c r="AE45" t="str">
        <f t="shared" si="9"/>
        <v>.</v>
      </c>
      <c r="AF45" t="str">
        <f t="shared" si="10"/>
        <v>.</v>
      </c>
      <c r="AG45" s="184" t="str">
        <f t="shared" si="11"/>
        <v>.</v>
      </c>
    </row>
    <row r="46" spans="1:33" x14ac:dyDescent="0.3">
      <c r="A46" s="208" t="s">
        <v>87</v>
      </c>
      <c r="B46" s="190" t="s">
        <v>87</v>
      </c>
      <c r="C46" s="192" t="s">
        <v>87</v>
      </c>
      <c r="D46" s="93" t="str">
        <f t="shared" si="0"/>
        <v>.</v>
      </c>
      <c r="E46" s="93" t="str">
        <f t="shared" si="1"/>
        <v>.</v>
      </c>
      <c r="F46" s="199" t="s">
        <v>87</v>
      </c>
      <c r="G46" s="83"/>
      <c r="H46" s="85" t="s">
        <v>132</v>
      </c>
      <c r="I46" s="83"/>
      <c r="J46">
        <v>41</v>
      </c>
      <c r="K46" s="194" t="s">
        <v>87</v>
      </c>
      <c r="L46" s="195" t="s">
        <v>87</v>
      </c>
      <c r="M46" s="19"/>
      <c r="W46" s="81" t="str">
        <f t="shared" si="2"/>
        <v>.</v>
      </c>
      <c r="X46" s="81" t="str">
        <f t="shared" si="3"/>
        <v>.</v>
      </c>
      <c r="Y46" t="str">
        <f t="shared" si="4"/>
        <v>.</v>
      </c>
      <c r="Z46" t="str">
        <f t="shared" si="5"/>
        <v>.</v>
      </c>
      <c r="AA46" s="184" t="str">
        <f t="shared" si="6"/>
        <v>.</v>
      </c>
      <c r="AC46" s="81" t="str">
        <f t="shared" si="7"/>
        <v>.</v>
      </c>
      <c r="AD46" s="81" t="str">
        <f t="shared" si="8"/>
        <v>.</v>
      </c>
      <c r="AE46" t="str">
        <f t="shared" si="9"/>
        <v>.</v>
      </c>
      <c r="AF46" t="str">
        <f t="shared" si="10"/>
        <v>.</v>
      </c>
      <c r="AG46" s="184" t="str">
        <f t="shared" si="11"/>
        <v>.</v>
      </c>
    </row>
    <row r="47" spans="1:33" x14ac:dyDescent="0.3">
      <c r="A47" s="208" t="s">
        <v>87</v>
      </c>
      <c r="B47" s="190" t="s">
        <v>87</v>
      </c>
      <c r="C47" s="192" t="s">
        <v>87</v>
      </c>
      <c r="D47" s="93" t="str">
        <f t="shared" si="0"/>
        <v>.</v>
      </c>
      <c r="E47" s="93" t="str">
        <f t="shared" si="1"/>
        <v>.</v>
      </c>
      <c r="F47" s="199" t="s">
        <v>87</v>
      </c>
      <c r="G47" s="83"/>
      <c r="H47" s="85" t="s">
        <v>140</v>
      </c>
      <c r="I47" s="83"/>
      <c r="J47">
        <v>42</v>
      </c>
      <c r="K47" s="194" t="s">
        <v>87</v>
      </c>
      <c r="L47" s="195" t="s">
        <v>87</v>
      </c>
      <c r="M47" s="19"/>
      <c r="W47" s="81" t="str">
        <f t="shared" si="2"/>
        <v>.</v>
      </c>
      <c r="X47" s="81" t="str">
        <f t="shared" si="3"/>
        <v>.</v>
      </c>
      <c r="Y47" t="str">
        <f t="shared" si="4"/>
        <v>.</v>
      </c>
      <c r="Z47" t="str">
        <f t="shared" si="5"/>
        <v>.</v>
      </c>
      <c r="AA47" s="184" t="str">
        <f t="shared" si="6"/>
        <v>.</v>
      </c>
      <c r="AC47" s="81" t="str">
        <f t="shared" si="7"/>
        <v>.</v>
      </c>
      <c r="AD47" s="81" t="str">
        <f t="shared" si="8"/>
        <v>.</v>
      </c>
      <c r="AE47" t="str">
        <f t="shared" si="9"/>
        <v>.</v>
      </c>
      <c r="AF47" t="str">
        <f t="shared" si="10"/>
        <v>.</v>
      </c>
      <c r="AG47" s="184" t="str">
        <f t="shared" si="11"/>
        <v>.</v>
      </c>
    </row>
    <row r="48" spans="1:33" x14ac:dyDescent="0.3">
      <c r="A48" s="208" t="s">
        <v>87</v>
      </c>
      <c r="B48" s="190" t="s">
        <v>87</v>
      </c>
      <c r="C48" s="192" t="s">
        <v>87</v>
      </c>
      <c r="D48" s="93" t="str">
        <f t="shared" si="0"/>
        <v>.</v>
      </c>
      <c r="E48" s="93" t="str">
        <f t="shared" si="1"/>
        <v>.</v>
      </c>
      <c r="F48" s="199" t="s">
        <v>87</v>
      </c>
      <c r="G48" s="83"/>
      <c r="H48" s="85" t="s">
        <v>336</v>
      </c>
      <c r="I48" s="83"/>
      <c r="J48">
        <v>43</v>
      </c>
      <c r="K48" s="194" t="s">
        <v>87</v>
      </c>
      <c r="L48" s="195" t="s">
        <v>87</v>
      </c>
      <c r="M48" s="19"/>
      <c r="W48" s="81" t="str">
        <f t="shared" si="2"/>
        <v>.</v>
      </c>
      <c r="X48" s="81" t="str">
        <f t="shared" si="3"/>
        <v>.</v>
      </c>
      <c r="Y48" t="str">
        <f t="shared" si="4"/>
        <v>.</v>
      </c>
      <c r="Z48" t="str">
        <f t="shared" si="5"/>
        <v>.</v>
      </c>
      <c r="AA48" s="184" t="str">
        <f t="shared" si="6"/>
        <v>.</v>
      </c>
      <c r="AC48" s="81" t="str">
        <f t="shared" si="7"/>
        <v>.</v>
      </c>
      <c r="AD48" s="81" t="str">
        <f t="shared" si="8"/>
        <v>.</v>
      </c>
      <c r="AE48" t="str">
        <f t="shared" si="9"/>
        <v>.</v>
      </c>
      <c r="AF48" t="str">
        <f t="shared" si="10"/>
        <v>.</v>
      </c>
      <c r="AG48" s="184" t="str">
        <f t="shared" si="11"/>
        <v>.</v>
      </c>
    </row>
    <row r="49" spans="1:33" x14ac:dyDescent="0.3">
      <c r="A49" s="208" t="s">
        <v>87</v>
      </c>
      <c r="B49" s="190" t="s">
        <v>87</v>
      </c>
      <c r="C49" s="192" t="s">
        <v>87</v>
      </c>
      <c r="D49" s="93" t="str">
        <f t="shared" si="0"/>
        <v>.</v>
      </c>
      <c r="E49" s="93" t="str">
        <f t="shared" si="1"/>
        <v>.</v>
      </c>
      <c r="F49" s="199" t="s">
        <v>87</v>
      </c>
      <c r="G49" s="83"/>
      <c r="H49" s="85" t="s">
        <v>382</v>
      </c>
      <c r="I49" s="83"/>
      <c r="J49">
        <v>44</v>
      </c>
      <c r="K49" s="194" t="s">
        <v>87</v>
      </c>
      <c r="L49" s="195" t="s">
        <v>87</v>
      </c>
      <c r="M49" s="19"/>
      <c r="W49" s="81" t="str">
        <f t="shared" si="2"/>
        <v>.</v>
      </c>
      <c r="X49" s="81" t="str">
        <f t="shared" si="3"/>
        <v>.</v>
      </c>
      <c r="Y49" t="str">
        <f t="shared" si="4"/>
        <v>.</v>
      </c>
      <c r="Z49" t="str">
        <f t="shared" si="5"/>
        <v>.</v>
      </c>
      <c r="AA49" s="184" t="str">
        <f t="shared" si="6"/>
        <v>.</v>
      </c>
      <c r="AC49" s="81" t="str">
        <f t="shared" si="7"/>
        <v>.</v>
      </c>
      <c r="AD49" s="81" t="str">
        <f t="shared" si="8"/>
        <v>.</v>
      </c>
      <c r="AE49" t="str">
        <f t="shared" si="9"/>
        <v>.</v>
      </c>
      <c r="AF49" t="str">
        <f t="shared" si="10"/>
        <v>.</v>
      </c>
      <c r="AG49" s="184" t="str">
        <f t="shared" si="11"/>
        <v>.</v>
      </c>
    </row>
    <row r="50" spans="1:33" x14ac:dyDescent="0.3">
      <c r="A50" s="208" t="s">
        <v>87</v>
      </c>
      <c r="B50" s="190" t="s">
        <v>87</v>
      </c>
      <c r="C50" s="192" t="s">
        <v>87</v>
      </c>
      <c r="D50" s="93" t="str">
        <f t="shared" si="0"/>
        <v>.</v>
      </c>
      <c r="E50" s="93" t="str">
        <f t="shared" si="1"/>
        <v>.</v>
      </c>
      <c r="F50" s="199" t="s">
        <v>87</v>
      </c>
      <c r="G50" s="83"/>
      <c r="H50" s="85" t="s">
        <v>383</v>
      </c>
      <c r="I50" s="83"/>
      <c r="J50">
        <v>45</v>
      </c>
      <c r="K50" s="194" t="s">
        <v>87</v>
      </c>
      <c r="L50" s="195" t="s">
        <v>87</v>
      </c>
      <c r="M50" s="19"/>
      <c r="W50" s="81" t="str">
        <f t="shared" si="2"/>
        <v>.</v>
      </c>
      <c r="X50" s="81" t="str">
        <f t="shared" si="3"/>
        <v>.</v>
      </c>
      <c r="Y50" t="str">
        <f t="shared" si="4"/>
        <v>.</v>
      </c>
      <c r="Z50" t="str">
        <f t="shared" si="5"/>
        <v>.</v>
      </c>
      <c r="AA50" s="184" t="str">
        <f t="shared" si="6"/>
        <v>.</v>
      </c>
      <c r="AC50" s="81" t="str">
        <f t="shared" si="7"/>
        <v>.</v>
      </c>
      <c r="AD50" s="81" t="str">
        <f t="shared" si="8"/>
        <v>.</v>
      </c>
      <c r="AE50" t="str">
        <f t="shared" si="9"/>
        <v>.</v>
      </c>
      <c r="AF50" t="str">
        <f t="shared" si="10"/>
        <v>.</v>
      </c>
      <c r="AG50" s="184" t="str">
        <f t="shared" si="11"/>
        <v>.</v>
      </c>
    </row>
    <row r="51" spans="1:33" x14ac:dyDescent="0.3">
      <c r="A51" s="208" t="s">
        <v>87</v>
      </c>
      <c r="B51" s="190" t="s">
        <v>87</v>
      </c>
      <c r="C51" s="192" t="s">
        <v>87</v>
      </c>
      <c r="D51" s="93" t="str">
        <f t="shared" si="0"/>
        <v>.</v>
      </c>
      <c r="E51" s="93" t="str">
        <f t="shared" si="1"/>
        <v>.</v>
      </c>
      <c r="F51" s="199" t="s">
        <v>87</v>
      </c>
      <c r="G51" s="83"/>
      <c r="H51" s="85" t="s">
        <v>376</v>
      </c>
      <c r="I51" s="83"/>
      <c r="J51">
        <v>46</v>
      </c>
      <c r="K51" s="194" t="s">
        <v>87</v>
      </c>
      <c r="L51" s="195" t="s">
        <v>87</v>
      </c>
      <c r="M51" s="19"/>
      <c r="W51" s="81" t="str">
        <f t="shared" si="2"/>
        <v>.</v>
      </c>
      <c r="X51" s="81" t="str">
        <f t="shared" si="3"/>
        <v>.</v>
      </c>
      <c r="Y51" t="str">
        <f t="shared" si="4"/>
        <v>.</v>
      </c>
      <c r="Z51" t="str">
        <f t="shared" si="5"/>
        <v>.</v>
      </c>
      <c r="AA51" s="184" t="str">
        <f t="shared" si="6"/>
        <v>.</v>
      </c>
      <c r="AC51" s="81" t="str">
        <f t="shared" si="7"/>
        <v>.</v>
      </c>
      <c r="AD51" s="81" t="str">
        <f t="shared" si="8"/>
        <v>.</v>
      </c>
      <c r="AE51" t="str">
        <f t="shared" si="9"/>
        <v>.</v>
      </c>
      <c r="AF51" t="str">
        <f t="shared" si="10"/>
        <v>.</v>
      </c>
      <c r="AG51" s="184" t="str">
        <f t="shared" si="11"/>
        <v>.</v>
      </c>
    </row>
    <row r="52" spans="1:33" x14ac:dyDescent="0.3">
      <c r="A52" s="208" t="s">
        <v>87</v>
      </c>
      <c r="B52" s="190" t="s">
        <v>87</v>
      </c>
      <c r="C52" s="192" t="s">
        <v>87</v>
      </c>
      <c r="D52" s="93" t="str">
        <f t="shared" si="0"/>
        <v>.</v>
      </c>
      <c r="E52" s="93" t="str">
        <f t="shared" si="1"/>
        <v>.</v>
      </c>
      <c r="F52" s="199" t="s">
        <v>87</v>
      </c>
      <c r="G52" s="83"/>
      <c r="H52" s="85" t="s">
        <v>125</v>
      </c>
      <c r="I52" s="83"/>
      <c r="J52">
        <v>47</v>
      </c>
      <c r="K52" s="194" t="s">
        <v>87</v>
      </c>
      <c r="L52" s="195" t="s">
        <v>87</v>
      </c>
      <c r="M52" s="19"/>
      <c r="W52" s="81" t="str">
        <f t="shared" si="2"/>
        <v>.</v>
      </c>
      <c r="X52" s="81" t="str">
        <f t="shared" si="3"/>
        <v>.</v>
      </c>
      <c r="Y52" t="str">
        <f t="shared" si="4"/>
        <v>.</v>
      </c>
      <c r="Z52" t="str">
        <f t="shared" si="5"/>
        <v>.</v>
      </c>
      <c r="AA52" s="184" t="str">
        <f t="shared" si="6"/>
        <v>.</v>
      </c>
      <c r="AC52" s="81" t="str">
        <f t="shared" si="7"/>
        <v>.</v>
      </c>
      <c r="AD52" s="81" t="str">
        <f t="shared" si="8"/>
        <v>.</v>
      </c>
      <c r="AE52" t="str">
        <f t="shared" si="9"/>
        <v>.</v>
      </c>
      <c r="AF52" t="str">
        <f t="shared" si="10"/>
        <v>.</v>
      </c>
      <c r="AG52" s="184" t="str">
        <f t="shared" si="11"/>
        <v>.</v>
      </c>
    </row>
    <row r="53" spans="1:33" x14ac:dyDescent="0.3">
      <c r="A53" s="208" t="s">
        <v>87</v>
      </c>
      <c r="B53" s="190" t="s">
        <v>87</v>
      </c>
      <c r="C53" s="192" t="s">
        <v>87</v>
      </c>
      <c r="D53" s="93" t="str">
        <f t="shared" si="0"/>
        <v>.</v>
      </c>
      <c r="E53" s="93" t="str">
        <f t="shared" si="1"/>
        <v>.</v>
      </c>
      <c r="F53" s="199" t="s">
        <v>87</v>
      </c>
      <c r="G53" s="83"/>
      <c r="H53" s="85" t="s">
        <v>99</v>
      </c>
      <c r="I53" s="83"/>
      <c r="J53">
        <v>48</v>
      </c>
      <c r="K53" s="194" t="s">
        <v>87</v>
      </c>
      <c r="L53" s="195" t="s">
        <v>87</v>
      </c>
      <c r="M53" s="19"/>
      <c r="W53" s="81" t="str">
        <f t="shared" si="2"/>
        <v>.</v>
      </c>
      <c r="X53" s="81" t="str">
        <f t="shared" si="3"/>
        <v>.</v>
      </c>
      <c r="Y53" t="str">
        <f t="shared" si="4"/>
        <v>.</v>
      </c>
      <c r="Z53" t="str">
        <f t="shared" si="5"/>
        <v>.</v>
      </c>
      <c r="AA53" s="184" t="str">
        <f t="shared" si="6"/>
        <v>.</v>
      </c>
      <c r="AC53" s="81" t="str">
        <f t="shared" si="7"/>
        <v>.</v>
      </c>
      <c r="AD53" s="81" t="str">
        <f t="shared" si="8"/>
        <v>.</v>
      </c>
      <c r="AE53" t="str">
        <f t="shared" si="9"/>
        <v>.</v>
      </c>
      <c r="AF53" t="str">
        <f t="shared" si="10"/>
        <v>.</v>
      </c>
      <c r="AG53" s="184" t="str">
        <f t="shared" si="11"/>
        <v>.</v>
      </c>
    </row>
    <row r="54" spans="1:33" x14ac:dyDescent="0.3">
      <c r="A54" s="208" t="s">
        <v>87</v>
      </c>
      <c r="B54" s="190" t="s">
        <v>87</v>
      </c>
      <c r="C54" s="192" t="s">
        <v>87</v>
      </c>
      <c r="D54" s="93" t="str">
        <f t="shared" si="0"/>
        <v>.</v>
      </c>
      <c r="E54" s="93" t="str">
        <f t="shared" si="1"/>
        <v>.</v>
      </c>
      <c r="F54" s="199" t="s">
        <v>87</v>
      </c>
      <c r="G54" s="83"/>
      <c r="H54" s="85" t="s">
        <v>106</v>
      </c>
      <c r="I54" s="83"/>
      <c r="J54">
        <v>49</v>
      </c>
      <c r="K54" s="194" t="s">
        <v>87</v>
      </c>
      <c r="L54" s="195" t="s">
        <v>87</v>
      </c>
      <c r="M54" s="19"/>
      <c r="W54" s="81" t="str">
        <f t="shared" si="2"/>
        <v>.</v>
      </c>
      <c r="X54" s="81" t="str">
        <f t="shared" si="3"/>
        <v>.</v>
      </c>
      <c r="Y54" t="str">
        <f t="shared" si="4"/>
        <v>.</v>
      </c>
      <c r="Z54" t="str">
        <f t="shared" si="5"/>
        <v>.</v>
      </c>
      <c r="AA54" s="184" t="str">
        <f t="shared" si="6"/>
        <v>.</v>
      </c>
      <c r="AC54" s="81" t="str">
        <f t="shared" si="7"/>
        <v>.</v>
      </c>
      <c r="AD54" s="81" t="str">
        <f t="shared" si="8"/>
        <v>.</v>
      </c>
      <c r="AE54" t="str">
        <f t="shared" si="9"/>
        <v>.</v>
      </c>
      <c r="AF54" t="str">
        <f t="shared" si="10"/>
        <v>.</v>
      </c>
      <c r="AG54" s="184" t="str">
        <f t="shared" si="11"/>
        <v>.</v>
      </c>
    </row>
    <row r="55" spans="1:33" x14ac:dyDescent="0.3">
      <c r="A55" s="208" t="s">
        <v>87</v>
      </c>
      <c r="B55" s="190" t="s">
        <v>87</v>
      </c>
      <c r="C55" s="192" t="s">
        <v>87</v>
      </c>
      <c r="D55" s="93" t="str">
        <f t="shared" si="0"/>
        <v>.</v>
      </c>
      <c r="E55" s="93" t="str">
        <f t="shared" si="1"/>
        <v>.</v>
      </c>
      <c r="F55" s="199" t="s">
        <v>87</v>
      </c>
      <c r="G55" s="83"/>
      <c r="H55" s="85" t="s">
        <v>135</v>
      </c>
      <c r="I55" s="83"/>
      <c r="J55">
        <v>50</v>
      </c>
      <c r="K55" s="194" t="s">
        <v>87</v>
      </c>
      <c r="L55" s="195" t="s">
        <v>87</v>
      </c>
      <c r="M55" s="19"/>
      <c r="W55" s="81" t="str">
        <f t="shared" si="2"/>
        <v>.</v>
      </c>
      <c r="X55" s="81" t="str">
        <f t="shared" si="3"/>
        <v>.</v>
      </c>
      <c r="Y55" t="str">
        <f t="shared" si="4"/>
        <v>.</v>
      </c>
      <c r="Z55" t="str">
        <f t="shared" si="5"/>
        <v>.</v>
      </c>
      <c r="AA55" s="184" t="str">
        <f t="shared" si="6"/>
        <v>.</v>
      </c>
      <c r="AC55" s="81" t="str">
        <f t="shared" si="7"/>
        <v>.</v>
      </c>
      <c r="AD55" s="81" t="str">
        <f t="shared" si="8"/>
        <v>.</v>
      </c>
      <c r="AE55" t="str">
        <f t="shared" si="9"/>
        <v>.</v>
      </c>
      <c r="AF55" t="str">
        <f t="shared" si="10"/>
        <v>.</v>
      </c>
      <c r="AG55" s="184" t="str">
        <f t="shared" si="11"/>
        <v>.</v>
      </c>
    </row>
    <row r="56" spans="1:33" x14ac:dyDescent="0.3">
      <c r="A56" s="208" t="s">
        <v>87</v>
      </c>
      <c r="B56" s="190" t="s">
        <v>87</v>
      </c>
      <c r="C56" s="192" t="s">
        <v>87</v>
      </c>
      <c r="D56" s="93" t="str">
        <f t="shared" si="0"/>
        <v>.</v>
      </c>
      <c r="E56" s="93" t="str">
        <f t="shared" si="1"/>
        <v>.</v>
      </c>
      <c r="F56" s="199" t="s">
        <v>87</v>
      </c>
      <c r="G56" s="83"/>
      <c r="H56" s="85" t="s">
        <v>115</v>
      </c>
      <c r="I56" s="83"/>
      <c r="J56">
        <v>51</v>
      </c>
      <c r="K56" s="194" t="s">
        <v>87</v>
      </c>
      <c r="L56" s="195" t="s">
        <v>87</v>
      </c>
      <c r="M56" s="19"/>
      <c r="W56" s="81" t="str">
        <f t="shared" si="2"/>
        <v>.</v>
      </c>
      <c r="X56" s="81" t="str">
        <f t="shared" si="3"/>
        <v>.</v>
      </c>
      <c r="Y56" t="str">
        <f t="shared" si="4"/>
        <v>.</v>
      </c>
      <c r="Z56" t="str">
        <f t="shared" si="5"/>
        <v>.</v>
      </c>
      <c r="AA56" s="184" t="str">
        <f t="shared" si="6"/>
        <v>.</v>
      </c>
      <c r="AC56" s="81" t="str">
        <f t="shared" si="7"/>
        <v>.</v>
      </c>
      <c r="AD56" s="81" t="str">
        <f t="shared" si="8"/>
        <v>.</v>
      </c>
      <c r="AE56" t="str">
        <f t="shared" si="9"/>
        <v>.</v>
      </c>
      <c r="AF56" t="str">
        <f t="shared" si="10"/>
        <v>.</v>
      </c>
      <c r="AG56" s="184" t="str">
        <f t="shared" si="11"/>
        <v>.</v>
      </c>
    </row>
    <row r="57" spans="1:33" x14ac:dyDescent="0.3">
      <c r="A57" s="208" t="s">
        <v>87</v>
      </c>
      <c r="B57" s="190" t="s">
        <v>87</v>
      </c>
      <c r="C57" s="192" t="s">
        <v>87</v>
      </c>
      <c r="D57" s="93" t="str">
        <f t="shared" si="0"/>
        <v>.</v>
      </c>
      <c r="E57" s="93" t="str">
        <f t="shared" si="1"/>
        <v>.</v>
      </c>
      <c r="F57" s="199" t="s">
        <v>87</v>
      </c>
      <c r="G57" s="83"/>
      <c r="H57" s="85" t="s">
        <v>109</v>
      </c>
      <c r="I57" s="83"/>
      <c r="J57">
        <v>52</v>
      </c>
      <c r="K57" s="194" t="s">
        <v>87</v>
      </c>
      <c r="L57" s="195" t="s">
        <v>87</v>
      </c>
      <c r="M57" s="19"/>
      <c r="W57" s="81" t="str">
        <f t="shared" si="2"/>
        <v>.</v>
      </c>
      <c r="X57" s="81" t="str">
        <f t="shared" si="3"/>
        <v>.</v>
      </c>
      <c r="Y57" t="str">
        <f t="shared" si="4"/>
        <v>.</v>
      </c>
      <c r="Z57" t="str">
        <f t="shared" si="5"/>
        <v>.</v>
      </c>
      <c r="AA57" s="184" t="str">
        <f t="shared" si="6"/>
        <v>.</v>
      </c>
      <c r="AC57" s="81" t="str">
        <f t="shared" si="7"/>
        <v>.</v>
      </c>
      <c r="AD57" s="81" t="str">
        <f t="shared" si="8"/>
        <v>.</v>
      </c>
      <c r="AE57" t="str">
        <f t="shared" si="9"/>
        <v>.</v>
      </c>
      <c r="AF57" t="str">
        <f t="shared" si="10"/>
        <v>.</v>
      </c>
      <c r="AG57" s="184" t="str">
        <f t="shared" si="11"/>
        <v>.</v>
      </c>
    </row>
    <row r="58" spans="1:33" x14ac:dyDescent="0.3">
      <c r="A58" s="208" t="s">
        <v>87</v>
      </c>
      <c r="B58" s="190" t="s">
        <v>87</v>
      </c>
      <c r="C58" s="192" t="s">
        <v>87</v>
      </c>
      <c r="D58" s="93" t="str">
        <f t="shared" si="0"/>
        <v>.</v>
      </c>
      <c r="E58" s="93" t="str">
        <f t="shared" si="1"/>
        <v>.</v>
      </c>
      <c r="F58" s="199" t="s">
        <v>87</v>
      </c>
      <c r="G58" s="83"/>
      <c r="H58" s="85" t="s">
        <v>112</v>
      </c>
      <c r="I58" s="83"/>
      <c r="J58">
        <v>53</v>
      </c>
      <c r="K58" s="194" t="s">
        <v>87</v>
      </c>
      <c r="L58" s="195" t="s">
        <v>87</v>
      </c>
      <c r="M58" s="19"/>
      <c r="W58" s="81" t="str">
        <f t="shared" si="2"/>
        <v>.</v>
      </c>
      <c r="X58" s="81" t="str">
        <f t="shared" si="3"/>
        <v>.</v>
      </c>
      <c r="Y58" t="str">
        <f t="shared" si="4"/>
        <v>.</v>
      </c>
      <c r="Z58" t="str">
        <f t="shared" si="5"/>
        <v>.</v>
      </c>
      <c r="AA58" s="184" t="str">
        <f t="shared" si="6"/>
        <v>.</v>
      </c>
      <c r="AC58" s="81" t="str">
        <f t="shared" si="7"/>
        <v>.</v>
      </c>
      <c r="AD58" s="81" t="str">
        <f t="shared" si="8"/>
        <v>.</v>
      </c>
      <c r="AE58" t="str">
        <f t="shared" si="9"/>
        <v>.</v>
      </c>
      <c r="AF58" t="str">
        <f t="shared" si="10"/>
        <v>.</v>
      </c>
      <c r="AG58" s="184" t="str">
        <f t="shared" si="11"/>
        <v>.</v>
      </c>
    </row>
    <row r="59" spans="1:33" x14ac:dyDescent="0.3">
      <c r="A59" s="208" t="s">
        <v>87</v>
      </c>
      <c r="B59" s="190" t="s">
        <v>87</v>
      </c>
      <c r="C59" s="192" t="s">
        <v>87</v>
      </c>
      <c r="D59" s="93" t="str">
        <f t="shared" si="0"/>
        <v>.</v>
      </c>
      <c r="E59" s="93" t="str">
        <f t="shared" si="1"/>
        <v>.</v>
      </c>
      <c r="F59" s="199" t="s">
        <v>87</v>
      </c>
      <c r="G59" s="83"/>
      <c r="H59" s="85" t="s">
        <v>130</v>
      </c>
      <c r="I59" s="83"/>
      <c r="J59">
        <v>54</v>
      </c>
      <c r="K59" s="194" t="s">
        <v>87</v>
      </c>
      <c r="L59" s="195" t="s">
        <v>87</v>
      </c>
      <c r="M59" s="19"/>
      <c r="W59" s="81" t="str">
        <f>$A59</f>
        <v>.</v>
      </c>
      <c r="X59" s="81" t="str">
        <f>$B59</f>
        <v>.</v>
      </c>
      <c r="Y59" t="str">
        <f>$D59</f>
        <v>.</v>
      </c>
      <c r="Z59" t="str">
        <f>$E59</f>
        <v>.</v>
      </c>
      <c r="AA59" s="184" t="str">
        <f>$F59</f>
        <v>.</v>
      </c>
      <c r="AC59" s="81" t="str">
        <f t="shared" si="7"/>
        <v>.</v>
      </c>
      <c r="AD59" s="81" t="str">
        <f t="shared" si="8"/>
        <v>.</v>
      </c>
      <c r="AE59" t="str">
        <f t="shared" si="9"/>
        <v>.</v>
      </c>
      <c r="AF59" t="str">
        <f t="shared" si="10"/>
        <v>.</v>
      </c>
      <c r="AG59" s="184" t="str">
        <f t="shared" si="11"/>
        <v>.</v>
      </c>
    </row>
    <row r="60" spans="1:33" x14ac:dyDescent="0.3">
      <c r="A60" s="208" t="s">
        <v>87</v>
      </c>
      <c r="B60" s="190" t="s">
        <v>87</v>
      </c>
      <c r="C60" s="192" t="s">
        <v>87</v>
      </c>
      <c r="D60" s="93" t="str">
        <f t="shared" si="0"/>
        <v>.</v>
      </c>
      <c r="E60" s="93" t="str">
        <f t="shared" si="1"/>
        <v>.</v>
      </c>
      <c r="F60" s="199" t="s">
        <v>87</v>
      </c>
      <c r="G60" s="83"/>
      <c r="H60" s="85" t="s">
        <v>178</v>
      </c>
      <c r="I60" s="83"/>
      <c r="J60">
        <v>55</v>
      </c>
      <c r="K60" s="194" t="s">
        <v>87</v>
      </c>
      <c r="L60" s="195" t="s">
        <v>87</v>
      </c>
      <c r="M60" s="19"/>
      <c r="W60" s="81" t="str">
        <f t="shared" ref="W60:W70" si="12">$A60</f>
        <v>.</v>
      </c>
      <c r="X60" s="81" t="str">
        <f t="shared" ref="X60:X70" si="13">$B60</f>
        <v>.</v>
      </c>
      <c r="Y60" t="str">
        <f t="shared" ref="Y60:Y70" si="14">$D60</f>
        <v>.</v>
      </c>
      <c r="Z60" t="str">
        <f t="shared" ref="Z60:Z70" si="15">$E60</f>
        <v>.</v>
      </c>
      <c r="AA60" s="184" t="str">
        <f t="shared" ref="AA60:AA70" si="16">$F60</f>
        <v>.</v>
      </c>
      <c r="AC60" s="81" t="str">
        <f t="shared" si="7"/>
        <v>.</v>
      </c>
      <c r="AD60" s="81" t="str">
        <f t="shared" si="8"/>
        <v>.</v>
      </c>
      <c r="AE60" t="str">
        <f t="shared" si="9"/>
        <v>.</v>
      </c>
      <c r="AF60" t="str">
        <f t="shared" si="10"/>
        <v>.</v>
      </c>
      <c r="AG60" s="184" t="str">
        <f t="shared" si="11"/>
        <v>.</v>
      </c>
    </row>
    <row r="61" spans="1:33" x14ac:dyDescent="0.3">
      <c r="A61" s="208" t="s">
        <v>87</v>
      </c>
      <c r="B61" s="190" t="s">
        <v>87</v>
      </c>
      <c r="C61" s="192" t="s">
        <v>87</v>
      </c>
      <c r="D61" s="93" t="str">
        <f t="shared" si="0"/>
        <v>.</v>
      </c>
      <c r="E61" s="93" t="str">
        <f t="shared" si="1"/>
        <v>.</v>
      </c>
      <c r="F61" s="199" t="s">
        <v>87</v>
      </c>
      <c r="G61" s="83"/>
      <c r="H61" s="83"/>
      <c r="I61" s="83"/>
      <c r="J61">
        <v>56</v>
      </c>
      <c r="K61" s="194" t="s">
        <v>87</v>
      </c>
      <c r="L61" s="195" t="s">
        <v>87</v>
      </c>
      <c r="M61" s="19"/>
      <c r="W61" s="81" t="str">
        <f t="shared" si="12"/>
        <v>.</v>
      </c>
      <c r="X61" s="81" t="str">
        <f t="shared" si="13"/>
        <v>.</v>
      </c>
      <c r="Y61" t="str">
        <f t="shared" si="14"/>
        <v>.</v>
      </c>
      <c r="Z61" t="str">
        <f t="shared" si="15"/>
        <v>.</v>
      </c>
      <c r="AA61" s="184" t="str">
        <f t="shared" si="16"/>
        <v>.</v>
      </c>
      <c r="AC61" s="81" t="str">
        <f t="shared" si="7"/>
        <v>.</v>
      </c>
      <c r="AD61" s="81" t="str">
        <f t="shared" si="8"/>
        <v>.</v>
      </c>
      <c r="AE61" t="str">
        <f t="shared" si="9"/>
        <v>.</v>
      </c>
      <c r="AF61" t="str">
        <f t="shared" si="10"/>
        <v>.</v>
      </c>
      <c r="AG61" s="184" t="str">
        <f t="shared" si="11"/>
        <v>.</v>
      </c>
    </row>
    <row r="62" spans="1:33" x14ac:dyDescent="0.3">
      <c r="A62" s="208" t="s">
        <v>87</v>
      </c>
      <c r="B62" s="190" t="s">
        <v>87</v>
      </c>
      <c r="C62" s="192" t="s">
        <v>87</v>
      </c>
      <c r="D62" s="93" t="str">
        <f t="shared" si="0"/>
        <v>.</v>
      </c>
      <c r="E62" s="93" t="str">
        <f t="shared" si="1"/>
        <v>.</v>
      </c>
      <c r="F62" s="199" t="s">
        <v>87</v>
      </c>
      <c r="G62" s="83"/>
      <c r="H62" s="86" t="s">
        <v>179</v>
      </c>
      <c r="I62" s="83"/>
      <c r="J62">
        <v>57</v>
      </c>
      <c r="K62" s="194" t="s">
        <v>87</v>
      </c>
      <c r="L62" s="195" t="s">
        <v>87</v>
      </c>
      <c r="M62" s="19"/>
      <c r="W62" s="81" t="str">
        <f t="shared" si="12"/>
        <v>.</v>
      </c>
      <c r="X62" s="81" t="str">
        <f t="shared" si="13"/>
        <v>.</v>
      </c>
      <c r="Y62" t="str">
        <f t="shared" si="14"/>
        <v>.</v>
      </c>
      <c r="Z62" t="str">
        <f t="shared" si="15"/>
        <v>.</v>
      </c>
      <c r="AA62" s="184" t="str">
        <f t="shared" si="16"/>
        <v>.</v>
      </c>
      <c r="AC62" s="81" t="str">
        <f t="shared" si="7"/>
        <v>.</v>
      </c>
      <c r="AD62" s="81" t="str">
        <f t="shared" si="8"/>
        <v>.</v>
      </c>
      <c r="AE62" t="str">
        <f t="shared" si="9"/>
        <v>.</v>
      </c>
      <c r="AF62" t="str">
        <f t="shared" si="10"/>
        <v>.</v>
      </c>
      <c r="AG62" s="184" t="str">
        <f t="shared" si="11"/>
        <v>.</v>
      </c>
    </row>
    <row r="63" spans="1:33" x14ac:dyDescent="0.3">
      <c r="A63" s="208" t="s">
        <v>87</v>
      </c>
      <c r="B63" s="190" t="s">
        <v>87</v>
      </c>
      <c r="C63" s="192" t="s">
        <v>87</v>
      </c>
      <c r="D63" s="93" t="str">
        <f t="shared" si="0"/>
        <v>.</v>
      </c>
      <c r="E63" s="93" t="str">
        <f t="shared" si="1"/>
        <v>.</v>
      </c>
      <c r="F63" s="199" t="s">
        <v>87</v>
      </c>
      <c r="G63" s="83"/>
      <c r="I63" s="83"/>
      <c r="J63">
        <v>58</v>
      </c>
      <c r="K63" s="194" t="s">
        <v>87</v>
      </c>
      <c r="L63" s="195" t="s">
        <v>87</v>
      </c>
      <c r="M63" s="19"/>
      <c r="W63" s="81" t="str">
        <f t="shared" si="12"/>
        <v>.</v>
      </c>
      <c r="X63" s="81" t="str">
        <f t="shared" si="13"/>
        <v>.</v>
      </c>
      <c r="Y63" t="str">
        <f t="shared" si="14"/>
        <v>.</v>
      </c>
      <c r="Z63" t="str">
        <f t="shared" si="15"/>
        <v>.</v>
      </c>
      <c r="AA63" s="184" t="str">
        <f t="shared" si="16"/>
        <v>.</v>
      </c>
      <c r="AC63" s="81" t="str">
        <f t="shared" si="7"/>
        <v>.</v>
      </c>
      <c r="AD63" s="81" t="str">
        <f t="shared" si="8"/>
        <v>.</v>
      </c>
      <c r="AE63" t="str">
        <f t="shared" si="9"/>
        <v>.</v>
      </c>
      <c r="AF63" t="str">
        <f t="shared" si="10"/>
        <v>.</v>
      </c>
      <c r="AG63" s="184" t="str">
        <f t="shared" si="11"/>
        <v>.</v>
      </c>
    </row>
    <row r="64" spans="1:33" x14ac:dyDescent="0.3">
      <c r="A64" s="208" t="s">
        <v>87</v>
      </c>
      <c r="B64" s="190" t="s">
        <v>87</v>
      </c>
      <c r="C64" s="192" t="s">
        <v>87</v>
      </c>
      <c r="D64" s="93" t="str">
        <f t="shared" si="0"/>
        <v>.</v>
      </c>
      <c r="E64" s="93" t="str">
        <f t="shared" si="1"/>
        <v>.</v>
      </c>
      <c r="F64" s="199" t="s">
        <v>87</v>
      </c>
      <c r="G64" s="83"/>
      <c r="H64" s="83"/>
      <c r="I64" s="83"/>
      <c r="J64">
        <v>59</v>
      </c>
      <c r="K64" s="194" t="s">
        <v>87</v>
      </c>
      <c r="L64" s="195" t="s">
        <v>87</v>
      </c>
      <c r="M64" s="19"/>
      <c r="W64" s="81" t="str">
        <f t="shared" si="12"/>
        <v>.</v>
      </c>
      <c r="X64" s="81" t="str">
        <f t="shared" si="13"/>
        <v>.</v>
      </c>
      <c r="Y64" t="str">
        <f t="shared" si="14"/>
        <v>.</v>
      </c>
      <c r="Z64" t="str">
        <f t="shared" si="15"/>
        <v>.</v>
      </c>
      <c r="AA64" s="184" t="str">
        <f t="shared" si="16"/>
        <v>.</v>
      </c>
      <c r="AC64" s="81" t="str">
        <f t="shared" si="7"/>
        <v>.</v>
      </c>
      <c r="AD64" s="81" t="str">
        <f t="shared" si="8"/>
        <v>.</v>
      </c>
      <c r="AE64" t="str">
        <f t="shared" si="9"/>
        <v>.</v>
      </c>
      <c r="AF64" t="str">
        <f t="shared" si="10"/>
        <v>.</v>
      </c>
      <c r="AG64" s="184" t="str">
        <f t="shared" si="11"/>
        <v>.</v>
      </c>
    </row>
    <row r="65" spans="1:33" x14ac:dyDescent="0.3">
      <c r="A65" s="208" t="s">
        <v>87</v>
      </c>
      <c r="B65" s="190" t="s">
        <v>87</v>
      </c>
      <c r="C65" s="192" t="s">
        <v>87</v>
      </c>
      <c r="D65" s="93" t="str">
        <f t="shared" si="0"/>
        <v>.</v>
      </c>
      <c r="E65" s="93" t="str">
        <f t="shared" si="1"/>
        <v>.</v>
      </c>
      <c r="F65" s="199" t="s">
        <v>87</v>
      </c>
      <c r="G65" s="83"/>
      <c r="H65" s="83"/>
      <c r="I65" s="83"/>
      <c r="J65">
        <v>60</v>
      </c>
      <c r="K65" s="194" t="s">
        <v>87</v>
      </c>
      <c r="L65" s="195" t="s">
        <v>87</v>
      </c>
      <c r="M65" s="19"/>
      <c r="W65" s="81" t="str">
        <f t="shared" si="12"/>
        <v>.</v>
      </c>
      <c r="X65" s="81" t="str">
        <f t="shared" si="13"/>
        <v>.</v>
      </c>
      <c r="Y65" t="str">
        <f t="shared" si="14"/>
        <v>.</v>
      </c>
      <c r="Z65" t="str">
        <f t="shared" si="15"/>
        <v>.</v>
      </c>
      <c r="AA65" s="184" t="str">
        <f t="shared" si="16"/>
        <v>.</v>
      </c>
      <c r="AC65" s="81" t="str">
        <f t="shared" si="7"/>
        <v>.</v>
      </c>
      <c r="AD65" s="81" t="str">
        <f t="shared" si="8"/>
        <v>.</v>
      </c>
      <c r="AE65" t="str">
        <f t="shared" si="9"/>
        <v>.</v>
      </c>
      <c r="AF65" t="str">
        <f t="shared" si="10"/>
        <v>.</v>
      </c>
      <c r="AG65" s="184" t="str">
        <f t="shared" si="11"/>
        <v>.</v>
      </c>
    </row>
    <row r="66" spans="1:33" x14ac:dyDescent="0.3">
      <c r="A66" s="208" t="s">
        <v>87</v>
      </c>
      <c r="B66" s="190" t="s">
        <v>87</v>
      </c>
      <c r="C66" s="192" t="s">
        <v>87</v>
      </c>
      <c r="D66" s="93" t="str">
        <f t="shared" si="0"/>
        <v>.</v>
      </c>
      <c r="E66" s="93" t="str">
        <f t="shared" si="1"/>
        <v>.</v>
      </c>
      <c r="F66" s="199" t="s">
        <v>87</v>
      </c>
      <c r="G66" s="83"/>
      <c r="H66" s="83"/>
      <c r="I66" s="83"/>
      <c r="J66">
        <v>61</v>
      </c>
      <c r="K66" s="194" t="s">
        <v>87</v>
      </c>
      <c r="L66" s="195" t="s">
        <v>87</v>
      </c>
      <c r="M66" s="19"/>
      <c r="W66" s="81" t="str">
        <f t="shared" si="12"/>
        <v>.</v>
      </c>
      <c r="X66" s="81" t="str">
        <f t="shared" si="13"/>
        <v>.</v>
      </c>
      <c r="Y66" t="str">
        <f t="shared" si="14"/>
        <v>.</v>
      </c>
      <c r="Z66" t="str">
        <f t="shared" si="15"/>
        <v>.</v>
      </c>
      <c r="AA66" s="184" t="str">
        <f t="shared" si="16"/>
        <v>.</v>
      </c>
      <c r="AC66" s="81" t="str">
        <f t="shared" si="7"/>
        <v>.</v>
      </c>
      <c r="AD66" s="81" t="str">
        <f t="shared" si="8"/>
        <v>.</v>
      </c>
      <c r="AE66" t="str">
        <f t="shared" si="9"/>
        <v>.</v>
      </c>
      <c r="AF66" t="str">
        <f t="shared" si="10"/>
        <v>.</v>
      </c>
      <c r="AG66" s="184" t="str">
        <f t="shared" si="11"/>
        <v>.</v>
      </c>
    </row>
    <row r="67" spans="1:33" x14ac:dyDescent="0.3">
      <c r="A67" s="208" t="s">
        <v>87</v>
      </c>
      <c r="B67" s="190" t="s">
        <v>87</v>
      </c>
      <c r="C67" s="192" t="s">
        <v>87</v>
      </c>
      <c r="D67" s="93" t="str">
        <f t="shared" si="0"/>
        <v>.</v>
      </c>
      <c r="E67" s="93" t="str">
        <f t="shared" si="1"/>
        <v>.</v>
      </c>
      <c r="F67" s="199" t="s">
        <v>87</v>
      </c>
      <c r="G67" s="83"/>
      <c r="H67" s="83"/>
      <c r="I67" s="83"/>
      <c r="J67">
        <v>62</v>
      </c>
      <c r="K67" s="194" t="s">
        <v>87</v>
      </c>
      <c r="L67" s="195" t="s">
        <v>87</v>
      </c>
      <c r="M67" s="19"/>
      <c r="W67" s="81" t="str">
        <f t="shared" si="12"/>
        <v>.</v>
      </c>
      <c r="X67" s="81" t="str">
        <f t="shared" si="13"/>
        <v>.</v>
      </c>
      <c r="Y67" t="str">
        <f t="shared" si="14"/>
        <v>.</v>
      </c>
      <c r="Z67" t="str">
        <f t="shared" si="15"/>
        <v>.</v>
      </c>
      <c r="AA67" s="184" t="str">
        <f t="shared" si="16"/>
        <v>.</v>
      </c>
      <c r="AC67" s="81" t="str">
        <f t="shared" si="7"/>
        <v>.</v>
      </c>
      <c r="AD67" s="81" t="str">
        <f t="shared" si="8"/>
        <v>.</v>
      </c>
      <c r="AE67" t="str">
        <f t="shared" si="9"/>
        <v>.</v>
      </c>
      <c r="AF67" t="str">
        <f t="shared" si="10"/>
        <v>.</v>
      </c>
      <c r="AG67" s="184" t="str">
        <f t="shared" si="11"/>
        <v>.</v>
      </c>
    </row>
    <row r="68" spans="1:33" x14ac:dyDescent="0.3">
      <c r="A68" s="208" t="s">
        <v>87</v>
      </c>
      <c r="B68" s="190" t="s">
        <v>87</v>
      </c>
      <c r="C68" s="192" t="s">
        <v>87</v>
      </c>
      <c r="D68" s="93" t="str">
        <f t="shared" si="0"/>
        <v>.</v>
      </c>
      <c r="E68" s="93" t="str">
        <f t="shared" si="1"/>
        <v>.</v>
      </c>
      <c r="F68" s="199" t="s">
        <v>87</v>
      </c>
      <c r="G68" s="83"/>
      <c r="H68" s="83"/>
      <c r="I68" s="83"/>
      <c r="J68">
        <v>63</v>
      </c>
      <c r="K68" s="194" t="s">
        <v>87</v>
      </c>
      <c r="L68" s="195" t="s">
        <v>87</v>
      </c>
      <c r="M68" s="19"/>
      <c r="W68" s="81" t="str">
        <f t="shared" si="12"/>
        <v>.</v>
      </c>
      <c r="X68" s="81" t="str">
        <f t="shared" si="13"/>
        <v>.</v>
      </c>
      <c r="Y68" t="str">
        <f t="shared" si="14"/>
        <v>.</v>
      </c>
      <c r="Z68" t="str">
        <f t="shared" si="15"/>
        <v>.</v>
      </c>
      <c r="AA68" s="184" t="str">
        <f t="shared" si="16"/>
        <v>.</v>
      </c>
      <c r="AC68" s="81" t="str">
        <f t="shared" si="7"/>
        <v>.</v>
      </c>
      <c r="AD68" s="81" t="str">
        <f t="shared" si="8"/>
        <v>.</v>
      </c>
      <c r="AE68" t="str">
        <f t="shared" si="9"/>
        <v>.</v>
      </c>
      <c r="AF68" t="str">
        <f t="shared" si="10"/>
        <v>.</v>
      </c>
      <c r="AG68" s="184" t="str">
        <f t="shared" si="11"/>
        <v>.</v>
      </c>
    </row>
    <row r="69" spans="1:33" x14ac:dyDescent="0.3">
      <c r="A69" s="208" t="s">
        <v>87</v>
      </c>
      <c r="B69" s="190" t="s">
        <v>87</v>
      </c>
      <c r="C69" s="192" t="s">
        <v>87</v>
      </c>
      <c r="D69" s="93" t="str">
        <f t="shared" ref="D69:D132" si="17">VLOOKUP($C69,$J$6:$M$506,2,TRUE)</f>
        <v>.</v>
      </c>
      <c r="E69" s="93" t="str">
        <f t="shared" ref="E69:E132" si="18">VLOOKUP($C69,$J$6:$M$506,3,TRUE)</f>
        <v>.</v>
      </c>
      <c r="F69" s="199" t="s">
        <v>87</v>
      </c>
      <c r="G69" s="83"/>
      <c r="H69" s="83"/>
      <c r="I69" s="83"/>
      <c r="J69">
        <v>64</v>
      </c>
      <c r="K69" s="194" t="s">
        <v>87</v>
      </c>
      <c r="L69" s="195" t="s">
        <v>87</v>
      </c>
      <c r="M69" s="19"/>
      <c r="W69" s="81" t="str">
        <f t="shared" si="12"/>
        <v>.</v>
      </c>
      <c r="X69" s="81" t="str">
        <f t="shared" si="13"/>
        <v>.</v>
      </c>
      <c r="Y69" t="str">
        <f t="shared" si="14"/>
        <v>.</v>
      </c>
      <c r="Z69" t="str">
        <f t="shared" si="15"/>
        <v>.</v>
      </c>
      <c r="AA69" s="184" t="str">
        <f t="shared" si="16"/>
        <v>.</v>
      </c>
      <c r="AC69" s="81" t="str">
        <f>$A136</f>
        <v>.</v>
      </c>
      <c r="AD69" s="81" t="str">
        <f>$B136</f>
        <v>.</v>
      </c>
      <c r="AE69" t="str">
        <f>$D136</f>
        <v>.</v>
      </c>
      <c r="AF69" t="str">
        <f>$E136</f>
        <v>.</v>
      </c>
      <c r="AG69" s="184" t="str">
        <f>$F136</f>
        <v>.</v>
      </c>
    </row>
    <row r="70" spans="1:33" x14ac:dyDescent="0.3">
      <c r="A70" s="208" t="s">
        <v>87</v>
      </c>
      <c r="B70" s="190" t="s">
        <v>87</v>
      </c>
      <c r="C70" s="192" t="s">
        <v>87</v>
      </c>
      <c r="D70" s="93" t="str">
        <f t="shared" si="17"/>
        <v>.</v>
      </c>
      <c r="E70" s="93" t="str">
        <f t="shared" si="18"/>
        <v>.</v>
      </c>
      <c r="F70" s="199" t="s">
        <v>87</v>
      </c>
      <c r="G70" s="83"/>
      <c r="H70" s="83"/>
      <c r="I70" s="83"/>
      <c r="J70">
        <v>65</v>
      </c>
      <c r="K70" s="194" t="s">
        <v>87</v>
      </c>
      <c r="L70" s="195" t="s">
        <v>87</v>
      </c>
      <c r="M70" s="19"/>
      <c r="W70" s="81" t="str">
        <f t="shared" si="12"/>
        <v>.</v>
      </c>
      <c r="X70" s="81" t="str">
        <f t="shared" si="13"/>
        <v>.</v>
      </c>
      <c r="Y70" t="str">
        <f t="shared" si="14"/>
        <v>.</v>
      </c>
      <c r="Z70" t="str">
        <f t="shared" si="15"/>
        <v>.</v>
      </c>
      <c r="AA70" s="184" t="str">
        <f t="shared" si="16"/>
        <v>.</v>
      </c>
      <c r="AC70" s="81" t="str">
        <f>$A137</f>
        <v>.</v>
      </c>
      <c r="AD70" s="81" t="str">
        <f>$B137</f>
        <v>.</v>
      </c>
      <c r="AE70" t="str">
        <f>$D137</f>
        <v>.</v>
      </c>
      <c r="AF70" t="str">
        <f>$E137</f>
        <v>.</v>
      </c>
      <c r="AG70" s="184" t="str">
        <f>$F137</f>
        <v>.</v>
      </c>
    </row>
    <row r="71" spans="1:33" x14ac:dyDescent="0.3">
      <c r="A71" s="208" t="s">
        <v>87</v>
      </c>
      <c r="B71" s="190" t="s">
        <v>87</v>
      </c>
      <c r="C71" s="192" t="s">
        <v>87</v>
      </c>
      <c r="D71" s="93" t="str">
        <f t="shared" si="17"/>
        <v>.</v>
      </c>
      <c r="E71" s="93" t="str">
        <f t="shared" si="18"/>
        <v>.</v>
      </c>
      <c r="F71" s="199" t="s">
        <v>87</v>
      </c>
      <c r="G71" s="83"/>
      <c r="H71" s="83"/>
      <c r="I71" s="83"/>
      <c r="J71">
        <v>66</v>
      </c>
      <c r="K71" s="194" t="s">
        <v>87</v>
      </c>
      <c r="L71" s="195" t="s">
        <v>87</v>
      </c>
      <c r="M71" s="19"/>
      <c r="AG71" s="184"/>
    </row>
    <row r="72" spans="1:33" x14ac:dyDescent="0.3">
      <c r="A72" s="208" t="s">
        <v>87</v>
      </c>
      <c r="B72" s="190" t="s">
        <v>87</v>
      </c>
      <c r="C72" s="192" t="s">
        <v>87</v>
      </c>
      <c r="D72" s="93" t="str">
        <f t="shared" si="17"/>
        <v>.</v>
      </c>
      <c r="E72" s="93" t="str">
        <f t="shared" si="18"/>
        <v>.</v>
      </c>
      <c r="F72" s="199" t="s">
        <v>87</v>
      </c>
      <c r="G72" s="83"/>
      <c r="H72" s="83"/>
      <c r="I72" s="83"/>
      <c r="J72">
        <v>67</v>
      </c>
      <c r="K72" s="194" t="s">
        <v>87</v>
      </c>
      <c r="L72" s="195" t="s">
        <v>87</v>
      </c>
      <c r="M72" s="19"/>
      <c r="AG72" s="184"/>
    </row>
    <row r="73" spans="1:33" x14ac:dyDescent="0.3">
      <c r="A73" s="208" t="s">
        <v>87</v>
      </c>
      <c r="B73" s="190" t="s">
        <v>87</v>
      </c>
      <c r="C73" s="192" t="s">
        <v>87</v>
      </c>
      <c r="D73" s="93" t="str">
        <f t="shared" si="17"/>
        <v>.</v>
      </c>
      <c r="E73" s="93" t="str">
        <f t="shared" si="18"/>
        <v>.</v>
      </c>
      <c r="F73" s="199" t="s">
        <v>87</v>
      </c>
      <c r="G73" s="83"/>
      <c r="H73" s="83"/>
      <c r="I73" s="83"/>
      <c r="J73">
        <v>68</v>
      </c>
      <c r="K73" s="194" t="s">
        <v>87</v>
      </c>
      <c r="L73" s="195" t="s">
        <v>87</v>
      </c>
      <c r="M73" s="19"/>
      <c r="W73" s="339" t="s">
        <v>144</v>
      </c>
      <c r="X73" s="339"/>
      <c r="Y73" s="339"/>
      <c r="Z73" s="339"/>
      <c r="AA73" s="339"/>
      <c r="AB73" s="187" t="s">
        <v>145</v>
      </c>
      <c r="AC73" s="340">
        <f>D2</f>
        <v>0</v>
      </c>
      <c r="AD73" s="340"/>
      <c r="AE73" s="188" t="s">
        <v>146</v>
      </c>
      <c r="AF73" s="189" t="str">
        <f>E2</f>
        <v>-</v>
      </c>
      <c r="AG73" s="184"/>
    </row>
    <row r="74" spans="1:33" x14ac:dyDescent="0.3">
      <c r="A74" s="208" t="s">
        <v>87</v>
      </c>
      <c r="B74" s="190" t="s">
        <v>87</v>
      </c>
      <c r="C74" s="192" t="s">
        <v>87</v>
      </c>
      <c r="D74" s="93" t="str">
        <f t="shared" si="17"/>
        <v>.</v>
      </c>
      <c r="E74" s="93" t="str">
        <f t="shared" si="18"/>
        <v>.</v>
      </c>
      <c r="F74" s="199" t="s">
        <v>87</v>
      </c>
      <c r="G74" s="83"/>
      <c r="H74" s="83"/>
      <c r="I74" s="83"/>
      <c r="J74">
        <v>69</v>
      </c>
      <c r="K74" s="194" t="s">
        <v>87</v>
      </c>
      <c r="L74" s="195" t="s">
        <v>87</v>
      </c>
      <c r="M74" s="19"/>
      <c r="AG74" s="184"/>
    </row>
    <row r="75" spans="1:33" x14ac:dyDescent="0.3">
      <c r="A75" s="208" t="s">
        <v>87</v>
      </c>
      <c r="B75" s="190" t="s">
        <v>87</v>
      </c>
      <c r="C75" s="192" t="s">
        <v>87</v>
      </c>
      <c r="D75" s="93" t="str">
        <f t="shared" si="17"/>
        <v>.</v>
      </c>
      <c r="E75" s="93" t="str">
        <f t="shared" si="18"/>
        <v>.</v>
      </c>
      <c r="F75" s="199" t="s">
        <v>87</v>
      </c>
      <c r="G75" s="83"/>
      <c r="H75" s="83"/>
      <c r="I75" s="83"/>
      <c r="J75">
        <v>70</v>
      </c>
      <c r="K75" s="194" t="s">
        <v>87</v>
      </c>
      <c r="L75" s="195" t="s">
        <v>87</v>
      </c>
      <c r="M75" s="19"/>
      <c r="W75" s="81" t="s">
        <v>149</v>
      </c>
      <c r="X75" s="81" t="s">
        <v>150</v>
      </c>
      <c r="Y75" t="s">
        <v>152</v>
      </c>
      <c r="Z75" t="s">
        <v>59</v>
      </c>
      <c r="AA75" s="184" t="s">
        <v>155</v>
      </c>
      <c r="AC75" s="81" t="s">
        <v>149</v>
      </c>
      <c r="AD75" s="81" t="s">
        <v>150</v>
      </c>
      <c r="AE75" t="s">
        <v>152</v>
      </c>
      <c r="AF75" t="s">
        <v>59</v>
      </c>
      <c r="AG75" s="184" t="s">
        <v>155</v>
      </c>
    </row>
    <row r="76" spans="1:33" x14ac:dyDescent="0.3">
      <c r="A76" s="208" t="s">
        <v>87</v>
      </c>
      <c r="B76" s="190" t="s">
        <v>87</v>
      </c>
      <c r="C76" s="192" t="s">
        <v>87</v>
      </c>
      <c r="D76" s="93" t="str">
        <f t="shared" si="17"/>
        <v>.</v>
      </c>
      <c r="E76" s="93" t="str">
        <f t="shared" si="18"/>
        <v>.</v>
      </c>
      <c r="F76" s="199" t="s">
        <v>87</v>
      </c>
      <c r="G76" s="83"/>
      <c r="H76" s="83"/>
      <c r="I76" s="83"/>
      <c r="J76">
        <v>71</v>
      </c>
      <c r="K76" s="194" t="s">
        <v>87</v>
      </c>
      <c r="L76" s="195" t="s">
        <v>87</v>
      </c>
      <c r="M76" s="19"/>
      <c r="W76" s="81" t="str">
        <f>$A138</f>
        <v>.</v>
      </c>
      <c r="X76" s="81" t="str">
        <f>$B138</f>
        <v>.</v>
      </c>
      <c r="Y76" t="str">
        <f>$D138</f>
        <v>.</v>
      </c>
      <c r="Z76" t="str">
        <f>$E138</f>
        <v>.</v>
      </c>
      <c r="AA76" s="184" t="str">
        <f>$F138</f>
        <v>.</v>
      </c>
      <c r="AC76" s="81" t="str">
        <f>$A209</f>
        <v>.</v>
      </c>
      <c r="AD76" s="81" t="str">
        <f>$B209</f>
        <v>.</v>
      </c>
      <c r="AE76" t="str">
        <f>$D209</f>
        <v>.</v>
      </c>
      <c r="AF76" t="str">
        <f>$E209</f>
        <v>.</v>
      </c>
      <c r="AG76" s="184" t="str">
        <f>$F209</f>
        <v>.</v>
      </c>
    </row>
    <row r="77" spans="1:33" x14ac:dyDescent="0.3">
      <c r="A77" s="208" t="s">
        <v>87</v>
      </c>
      <c r="B77" s="190" t="s">
        <v>87</v>
      </c>
      <c r="C77" s="192" t="s">
        <v>87</v>
      </c>
      <c r="D77" s="93" t="str">
        <f t="shared" si="17"/>
        <v>.</v>
      </c>
      <c r="E77" s="93" t="str">
        <f t="shared" si="18"/>
        <v>.</v>
      </c>
      <c r="F77" s="199" t="s">
        <v>87</v>
      </c>
      <c r="G77" s="83"/>
      <c r="H77" s="83"/>
      <c r="I77" s="83"/>
      <c r="J77">
        <v>72</v>
      </c>
      <c r="K77" s="194" t="s">
        <v>87</v>
      </c>
      <c r="L77" s="195" t="s">
        <v>87</v>
      </c>
      <c r="M77" s="19"/>
      <c r="W77" s="81" t="str">
        <f t="shared" ref="W77:W140" si="19">$A139</f>
        <v>.</v>
      </c>
      <c r="X77" s="81" t="str">
        <f t="shared" ref="X77:X140" si="20">$B139</f>
        <v>.</v>
      </c>
      <c r="Y77" t="str">
        <f t="shared" ref="Y77:Y140" si="21">$D139</f>
        <v>.</v>
      </c>
      <c r="Z77" t="str">
        <f t="shared" ref="Z77:Z140" si="22">$E139</f>
        <v>.</v>
      </c>
      <c r="AA77" s="184" t="str">
        <f t="shared" ref="AA77:AA140" si="23">$F139</f>
        <v>.</v>
      </c>
      <c r="AC77" s="81" t="str">
        <f t="shared" ref="AC77:AC140" si="24">$A210</f>
        <v>.</v>
      </c>
      <c r="AD77" s="81" t="str">
        <f t="shared" ref="AD77:AD140" si="25">$B210</f>
        <v>.</v>
      </c>
      <c r="AE77" t="str">
        <f t="shared" ref="AE77:AE140" si="26">$D210</f>
        <v>.</v>
      </c>
      <c r="AF77" t="str">
        <f t="shared" ref="AF77:AF140" si="27">$E210</f>
        <v>.</v>
      </c>
      <c r="AG77" s="184" t="str">
        <f t="shared" ref="AG77:AG140" si="28">$F210</f>
        <v>.</v>
      </c>
    </row>
    <row r="78" spans="1:33" x14ac:dyDescent="0.3">
      <c r="A78" s="208" t="s">
        <v>87</v>
      </c>
      <c r="B78" s="190" t="s">
        <v>87</v>
      </c>
      <c r="C78" s="192" t="s">
        <v>87</v>
      </c>
      <c r="D78" s="93" t="str">
        <f t="shared" si="17"/>
        <v>.</v>
      </c>
      <c r="E78" s="93" t="str">
        <f t="shared" si="18"/>
        <v>.</v>
      </c>
      <c r="F78" s="199" t="s">
        <v>87</v>
      </c>
      <c r="G78" s="83"/>
      <c r="H78" s="83"/>
      <c r="I78" s="83"/>
      <c r="J78">
        <v>73</v>
      </c>
      <c r="K78" s="194" t="s">
        <v>87</v>
      </c>
      <c r="L78" s="195" t="s">
        <v>87</v>
      </c>
      <c r="M78" s="19"/>
      <c r="W78" s="81" t="str">
        <f t="shared" si="19"/>
        <v>.</v>
      </c>
      <c r="X78" s="81" t="str">
        <f t="shared" si="20"/>
        <v>.</v>
      </c>
      <c r="Y78" t="str">
        <f t="shared" si="21"/>
        <v>.</v>
      </c>
      <c r="Z78" t="str">
        <f t="shared" si="22"/>
        <v>.</v>
      </c>
      <c r="AA78" s="184" t="str">
        <f t="shared" si="23"/>
        <v>.</v>
      </c>
      <c r="AC78" s="81" t="str">
        <f t="shared" si="24"/>
        <v>.</v>
      </c>
      <c r="AD78" s="81" t="str">
        <f t="shared" si="25"/>
        <v>.</v>
      </c>
      <c r="AE78" t="str">
        <f t="shared" si="26"/>
        <v>.</v>
      </c>
      <c r="AF78" t="str">
        <f t="shared" si="27"/>
        <v>.</v>
      </c>
      <c r="AG78" s="184" t="str">
        <f t="shared" si="28"/>
        <v>.</v>
      </c>
    </row>
    <row r="79" spans="1:33" x14ac:dyDescent="0.3">
      <c r="A79" s="208" t="s">
        <v>87</v>
      </c>
      <c r="B79" s="190" t="s">
        <v>87</v>
      </c>
      <c r="C79" s="192" t="s">
        <v>87</v>
      </c>
      <c r="D79" s="93" t="str">
        <f t="shared" si="17"/>
        <v>.</v>
      </c>
      <c r="E79" s="93" t="str">
        <f t="shared" si="18"/>
        <v>.</v>
      </c>
      <c r="F79" s="199" t="s">
        <v>87</v>
      </c>
      <c r="G79" s="83"/>
      <c r="H79" s="83"/>
      <c r="I79" s="83"/>
      <c r="J79">
        <v>74</v>
      </c>
      <c r="K79" s="194" t="s">
        <v>87</v>
      </c>
      <c r="L79" s="195" t="s">
        <v>87</v>
      </c>
      <c r="M79" s="19"/>
      <c r="W79" s="81" t="str">
        <f t="shared" si="19"/>
        <v>.</v>
      </c>
      <c r="X79" s="81" t="str">
        <f t="shared" si="20"/>
        <v>.</v>
      </c>
      <c r="Y79" t="str">
        <f t="shared" si="21"/>
        <v>.</v>
      </c>
      <c r="Z79" t="str">
        <f t="shared" si="22"/>
        <v>.</v>
      </c>
      <c r="AA79" s="184" t="str">
        <f t="shared" si="23"/>
        <v>.</v>
      </c>
      <c r="AC79" s="81" t="str">
        <f t="shared" si="24"/>
        <v>.</v>
      </c>
      <c r="AD79" s="81" t="str">
        <f t="shared" si="25"/>
        <v>.</v>
      </c>
      <c r="AE79" t="str">
        <f t="shared" si="26"/>
        <v>.</v>
      </c>
      <c r="AF79" t="str">
        <f t="shared" si="27"/>
        <v>.</v>
      </c>
      <c r="AG79" s="184" t="str">
        <f t="shared" si="28"/>
        <v>.</v>
      </c>
    </row>
    <row r="80" spans="1:33" x14ac:dyDescent="0.3">
      <c r="A80" s="208" t="s">
        <v>87</v>
      </c>
      <c r="B80" s="190" t="s">
        <v>87</v>
      </c>
      <c r="C80" s="192" t="s">
        <v>87</v>
      </c>
      <c r="D80" s="93" t="str">
        <f t="shared" si="17"/>
        <v>.</v>
      </c>
      <c r="E80" s="93" t="str">
        <f t="shared" si="18"/>
        <v>.</v>
      </c>
      <c r="F80" s="199" t="s">
        <v>87</v>
      </c>
      <c r="G80" s="83"/>
      <c r="H80" s="83"/>
      <c r="I80" s="83"/>
      <c r="J80">
        <v>75</v>
      </c>
      <c r="K80" s="194" t="s">
        <v>87</v>
      </c>
      <c r="L80" s="195" t="s">
        <v>87</v>
      </c>
      <c r="M80" s="19"/>
      <c r="W80" s="81" t="str">
        <f t="shared" si="19"/>
        <v>.</v>
      </c>
      <c r="X80" s="81" t="str">
        <f t="shared" si="20"/>
        <v>.</v>
      </c>
      <c r="Y80" t="str">
        <f t="shared" si="21"/>
        <v>.</v>
      </c>
      <c r="Z80" t="str">
        <f t="shared" si="22"/>
        <v>.</v>
      </c>
      <c r="AA80" s="184" t="str">
        <f t="shared" si="23"/>
        <v>.</v>
      </c>
      <c r="AC80" s="81" t="str">
        <f t="shared" si="24"/>
        <v>.</v>
      </c>
      <c r="AD80" s="81" t="str">
        <f t="shared" si="25"/>
        <v>.</v>
      </c>
      <c r="AE80" t="str">
        <f t="shared" si="26"/>
        <v>.</v>
      </c>
      <c r="AF80" t="str">
        <f t="shared" si="27"/>
        <v>.</v>
      </c>
      <c r="AG80" s="184" t="str">
        <f t="shared" si="28"/>
        <v>.</v>
      </c>
    </row>
    <row r="81" spans="1:33" x14ac:dyDescent="0.3">
      <c r="A81" s="208" t="s">
        <v>87</v>
      </c>
      <c r="B81" s="190" t="s">
        <v>87</v>
      </c>
      <c r="C81" s="192" t="s">
        <v>87</v>
      </c>
      <c r="D81" s="93" t="str">
        <f t="shared" si="17"/>
        <v>.</v>
      </c>
      <c r="E81" s="93" t="str">
        <f t="shared" si="18"/>
        <v>.</v>
      </c>
      <c r="F81" s="199" t="s">
        <v>87</v>
      </c>
      <c r="G81" s="83"/>
      <c r="H81" s="83"/>
      <c r="I81" s="83"/>
      <c r="J81">
        <v>76</v>
      </c>
      <c r="K81" s="194" t="s">
        <v>87</v>
      </c>
      <c r="L81" s="195" t="s">
        <v>87</v>
      </c>
      <c r="M81" s="19"/>
      <c r="W81" s="81" t="str">
        <f t="shared" si="19"/>
        <v>.</v>
      </c>
      <c r="X81" s="81" t="str">
        <f t="shared" si="20"/>
        <v>.</v>
      </c>
      <c r="Y81" t="str">
        <f t="shared" si="21"/>
        <v>.</v>
      </c>
      <c r="Z81" t="str">
        <f t="shared" si="22"/>
        <v>.</v>
      </c>
      <c r="AA81" s="184" t="str">
        <f t="shared" si="23"/>
        <v>.</v>
      </c>
      <c r="AC81" s="81" t="str">
        <f t="shared" si="24"/>
        <v>.</v>
      </c>
      <c r="AD81" s="81" t="str">
        <f t="shared" si="25"/>
        <v>.</v>
      </c>
      <c r="AE81" t="str">
        <f t="shared" si="26"/>
        <v>.</v>
      </c>
      <c r="AF81" t="str">
        <f t="shared" si="27"/>
        <v>.</v>
      </c>
      <c r="AG81" s="184" t="str">
        <f t="shared" si="28"/>
        <v>.</v>
      </c>
    </row>
    <row r="82" spans="1:33" x14ac:dyDescent="0.3">
      <c r="A82" s="208" t="s">
        <v>87</v>
      </c>
      <c r="B82" s="190" t="s">
        <v>87</v>
      </c>
      <c r="C82" s="192" t="s">
        <v>87</v>
      </c>
      <c r="D82" s="93" t="str">
        <f t="shared" si="17"/>
        <v>.</v>
      </c>
      <c r="E82" s="93" t="str">
        <f t="shared" si="18"/>
        <v>.</v>
      </c>
      <c r="F82" s="199" t="s">
        <v>87</v>
      </c>
      <c r="G82" s="83"/>
      <c r="H82" s="83"/>
      <c r="I82" s="83"/>
      <c r="J82">
        <v>77</v>
      </c>
      <c r="K82" s="194" t="s">
        <v>87</v>
      </c>
      <c r="L82" s="195" t="s">
        <v>87</v>
      </c>
      <c r="M82" s="19"/>
      <c r="W82" s="81" t="str">
        <f t="shared" si="19"/>
        <v>.</v>
      </c>
      <c r="X82" s="81" t="str">
        <f t="shared" si="20"/>
        <v>.</v>
      </c>
      <c r="Y82" t="str">
        <f t="shared" si="21"/>
        <v>.</v>
      </c>
      <c r="Z82" t="str">
        <f t="shared" si="22"/>
        <v>.</v>
      </c>
      <c r="AA82" s="184" t="str">
        <f t="shared" si="23"/>
        <v>.</v>
      </c>
      <c r="AC82" s="81" t="str">
        <f t="shared" si="24"/>
        <v>.</v>
      </c>
      <c r="AD82" s="81" t="str">
        <f t="shared" si="25"/>
        <v>.</v>
      </c>
      <c r="AE82" t="str">
        <f t="shared" si="26"/>
        <v>.</v>
      </c>
      <c r="AF82" t="str">
        <f t="shared" si="27"/>
        <v>.</v>
      </c>
      <c r="AG82" s="184" t="str">
        <f t="shared" si="28"/>
        <v>.</v>
      </c>
    </row>
    <row r="83" spans="1:33" x14ac:dyDescent="0.3">
      <c r="A83" s="208" t="s">
        <v>87</v>
      </c>
      <c r="B83" s="190" t="s">
        <v>87</v>
      </c>
      <c r="C83" s="192" t="s">
        <v>87</v>
      </c>
      <c r="D83" s="93" t="str">
        <f t="shared" si="17"/>
        <v>.</v>
      </c>
      <c r="E83" s="93" t="str">
        <f t="shared" si="18"/>
        <v>.</v>
      </c>
      <c r="F83" s="199" t="s">
        <v>87</v>
      </c>
      <c r="G83" s="83"/>
      <c r="H83" s="83"/>
      <c r="I83" s="83"/>
      <c r="J83">
        <v>78</v>
      </c>
      <c r="K83" s="194" t="s">
        <v>87</v>
      </c>
      <c r="L83" s="195" t="s">
        <v>87</v>
      </c>
      <c r="M83" s="19"/>
      <c r="W83" s="81" t="str">
        <f t="shared" si="19"/>
        <v>.</v>
      </c>
      <c r="X83" s="81" t="str">
        <f t="shared" si="20"/>
        <v>.</v>
      </c>
      <c r="Y83" t="str">
        <f t="shared" si="21"/>
        <v>.</v>
      </c>
      <c r="Z83" t="str">
        <f t="shared" si="22"/>
        <v>.</v>
      </c>
      <c r="AA83" s="184" t="str">
        <f t="shared" si="23"/>
        <v>.</v>
      </c>
      <c r="AC83" s="81" t="str">
        <f t="shared" si="24"/>
        <v>.</v>
      </c>
      <c r="AD83" s="81" t="str">
        <f t="shared" si="25"/>
        <v>.</v>
      </c>
      <c r="AE83" t="str">
        <f t="shared" si="26"/>
        <v>.</v>
      </c>
      <c r="AF83" t="str">
        <f t="shared" si="27"/>
        <v>.</v>
      </c>
      <c r="AG83" s="184" t="str">
        <f t="shared" si="28"/>
        <v>.</v>
      </c>
    </row>
    <row r="84" spans="1:33" x14ac:dyDescent="0.3">
      <c r="A84" s="208" t="s">
        <v>87</v>
      </c>
      <c r="B84" s="190" t="s">
        <v>87</v>
      </c>
      <c r="C84" s="192" t="s">
        <v>87</v>
      </c>
      <c r="D84" s="93" t="str">
        <f t="shared" si="17"/>
        <v>.</v>
      </c>
      <c r="E84" s="93" t="str">
        <f t="shared" si="18"/>
        <v>.</v>
      </c>
      <c r="F84" s="199" t="s">
        <v>87</v>
      </c>
      <c r="G84" s="83"/>
      <c r="H84" s="83"/>
      <c r="I84" s="83"/>
      <c r="J84">
        <v>79</v>
      </c>
      <c r="K84" s="194" t="s">
        <v>87</v>
      </c>
      <c r="L84" s="195" t="s">
        <v>87</v>
      </c>
      <c r="M84" s="19"/>
      <c r="W84" s="81" t="str">
        <f t="shared" si="19"/>
        <v>.</v>
      </c>
      <c r="X84" s="81" t="str">
        <f t="shared" si="20"/>
        <v>.</v>
      </c>
      <c r="Y84" t="str">
        <f t="shared" si="21"/>
        <v>.</v>
      </c>
      <c r="Z84" t="str">
        <f t="shared" si="22"/>
        <v>.</v>
      </c>
      <c r="AA84" s="184" t="str">
        <f t="shared" si="23"/>
        <v>.</v>
      </c>
      <c r="AC84" s="81" t="str">
        <f t="shared" si="24"/>
        <v>.</v>
      </c>
      <c r="AD84" s="81" t="str">
        <f t="shared" si="25"/>
        <v>.</v>
      </c>
      <c r="AE84" t="str">
        <f t="shared" si="26"/>
        <v>.</v>
      </c>
      <c r="AF84" t="str">
        <f t="shared" si="27"/>
        <v>.</v>
      </c>
      <c r="AG84" s="184" t="str">
        <f t="shared" si="28"/>
        <v>.</v>
      </c>
    </row>
    <row r="85" spans="1:33" x14ac:dyDescent="0.3">
      <c r="A85" s="208" t="s">
        <v>87</v>
      </c>
      <c r="B85" s="190" t="s">
        <v>87</v>
      </c>
      <c r="C85" s="192" t="s">
        <v>87</v>
      </c>
      <c r="D85" s="93" t="str">
        <f t="shared" si="17"/>
        <v>.</v>
      </c>
      <c r="E85" s="93" t="str">
        <f t="shared" si="18"/>
        <v>.</v>
      </c>
      <c r="F85" s="199" t="s">
        <v>87</v>
      </c>
      <c r="G85" s="83"/>
      <c r="H85" s="83"/>
      <c r="I85" s="83"/>
      <c r="J85">
        <v>80</v>
      </c>
      <c r="K85" s="194" t="s">
        <v>87</v>
      </c>
      <c r="L85" s="195" t="s">
        <v>87</v>
      </c>
      <c r="M85" s="19"/>
      <c r="W85" s="81" t="str">
        <f t="shared" si="19"/>
        <v>.</v>
      </c>
      <c r="X85" s="81" t="str">
        <f t="shared" si="20"/>
        <v>.</v>
      </c>
      <c r="Y85" t="str">
        <f t="shared" si="21"/>
        <v>.</v>
      </c>
      <c r="Z85" t="str">
        <f t="shared" si="22"/>
        <v>.</v>
      </c>
      <c r="AA85" s="184" t="str">
        <f t="shared" si="23"/>
        <v>.</v>
      </c>
      <c r="AC85" s="81" t="str">
        <f t="shared" si="24"/>
        <v>.</v>
      </c>
      <c r="AD85" s="81" t="str">
        <f t="shared" si="25"/>
        <v>.</v>
      </c>
      <c r="AE85" t="str">
        <f t="shared" si="26"/>
        <v>.</v>
      </c>
      <c r="AF85" t="str">
        <f t="shared" si="27"/>
        <v>.</v>
      </c>
      <c r="AG85" s="184" t="str">
        <f t="shared" si="28"/>
        <v>.</v>
      </c>
    </row>
    <row r="86" spans="1:33" x14ac:dyDescent="0.3">
      <c r="A86" s="208" t="s">
        <v>87</v>
      </c>
      <c r="B86" s="190" t="s">
        <v>87</v>
      </c>
      <c r="C86" s="192" t="s">
        <v>87</v>
      </c>
      <c r="D86" s="93" t="str">
        <f t="shared" si="17"/>
        <v>.</v>
      </c>
      <c r="E86" s="93" t="str">
        <f t="shared" si="18"/>
        <v>.</v>
      </c>
      <c r="F86" s="199" t="s">
        <v>87</v>
      </c>
      <c r="G86" s="83"/>
      <c r="H86" s="83"/>
      <c r="I86" s="83"/>
      <c r="J86">
        <v>81</v>
      </c>
      <c r="K86" s="194" t="s">
        <v>87</v>
      </c>
      <c r="L86" s="195" t="s">
        <v>87</v>
      </c>
      <c r="M86" s="19"/>
      <c r="W86" s="81" t="str">
        <f t="shared" si="19"/>
        <v>.</v>
      </c>
      <c r="X86" s="81" t="str">
        <f t="shared" si="20"/>
        <v>.</v>
      </c>
      <c r="Y86" t="str">
        <f t="shared" si="21"/>
        <v>.</v>
      </c>
      <c r="Z86" t="str">
        <f t="shared" si="22"/>
        <v>.</v>
      </c>
      <c r="AA86" s="184" t="str">
        <f t="shared" si="23"/>
        <v>.</v>
      </c>
      <c r="AC86" s="81" t="str">
        <f t="shared" si="24"/>
        <v>.</v>
      </c>
      <c r="AD86" s="81" t="str">
        <f t="shared" si="25"/>
        <v>.</v>
      </c>
      <c r="AE86" t="str">
        <f t="shared" si="26"/>
        <v>.</v>
      </c>
      <c r="AF86" t="str">
        <f t="shared" si="27"/>
        <v>.</v>
      </c>
      <c r="AG86" s="184" t="str">
        <f t="shared" si="28"/>
        <v>.</v>
      </c>
    </row>
    <row r="87" spans="1:33" x14ac:dyDescent="0.3">
      <c r="A87" s="208" t="s">
        <v>87</v>
      </c>
      <c r="B87" s="190" t="s">
        <v>87</v>
      </c>
      <c r="C87" s="192" t="s">
        <v>87</v>
      </c>
      <c r="D87" s="93" t="str">
        <f t="shared" si="17"/>
        <v>.</v>
      </c>
      <c r="E87" s="93" t="str">
        <f t="shared" si="18"/>
        <v>.</v>
      </c>
      <c r="F87" s="199" t="s">
        <v>87</v>
      </c>
      <c r="G87" s="83"/>
      <c r="H87" s="83"/>
      <c r="I87" s="83"/>
      <c r="J87">
        <v>82</v>
      </c>
      <c r="K87" s="194" t="s">
        <v>87</v>
      </c>
      <c r="L87" s="195" t="s">
        <v>87</v>
      </c>
      <c r="M87" s="19"/>
      <c r="W87" s="81" t="str">
        <f t="shared" si="19"/>
        <v>.</v>
      </c>
      <c r="X87" s="81" t="str">
        <f t="shared" si="20"/>
        <v>.</v>
      </c>
      <c r="Y87" t="str">
        <f t="shared" si="21"/>
        <v>.</v>
      </c>
      <c r="Z87" t="str">
        <f t="shared" si="22"/>
        <v>.</v>
      </c>
      <c r="AA87" s="184" t="str">
        <f t="shared" si="23"/>
        <v>.</v>
      </c>
      <c r="AC87" s="81" t="str">
        <f t="shared" si="24"/>
        <v>.</v>
      </c>
      <c r="AD87" s="81" t="str">
        <f t="shared" si="25"/>
        <v>.</v>
      </c>
      <c r="AE87" t="str">
        <f t="shared" si="26"/>
        <v>.</v>
      </c>
      <c r="AF87" t="str">
        <f t="shared" si="27"/>
        <v>.</v>
      </c>
      <c r="AG87" s="184" t="str">
        <f t="shared" si="28"/>
        <v>.</v>
      </c>
    </row>
    <row r="88" spans="1:33" x14ac:dyDescent="0.3">
      <c r="A88" s="208" t="s">
        <v>87</v>
      </c>
      <c r="B88" s="190" t="s">
        <v>87</v>
      </c>
      <c r="C88" s="192" t="s">
        <v>87</v>
      </c>
      <c r="D88" s="93" t="str">
        <f t="shared" si="17"/>
        <v>.</v>
      </c>
      <c r="E88" s="93" t="str">
        <f t="shared" si="18"/>
        <v>.</v>
      </c>
      <c r="F88" s="199" t="s">
        <v>87</v>
      </c>
      <c r="G88" s="83"/>
      <c r="H88" s="83"/>
      <c r="I88" s="83"/>
      <c r="J88">
        <v>83</v>
      </c>
      <c r="K88" s="194" t="s">
        <v>87</v>
      </c>
      <c r="L88" s="195" t="s">
        <v>87</v>
      </c>
      <c r="M88" s="19"/>
      <c r="W88" s="81" t="str">
        <f t="shared" si="19"/>
        <v>.</v>
      </c>
      <c r="X88" s="81" t="str">
        <f t="shared" si="20"/>
        <v>.</v>
      </c>
      <c r="Y88" t="str">
        <f t="shared" si="21"/>
        <v>.</v>
      </c>
      <c r="Z88" t="str">
        <f t="shared" si="22"/>
        <v>.</v>
      </c>
      <c r="AA88" s="184" t="str">
        <f t="shared" si="23"/>
        <v>.</v>
      </c>
      <c r="AC88" s="81" t="str">
        <f t="shared" si="24"/>
        <v>.</v>
      </c>
      <c r="AD88" s="81" t="str">
        <f t="shared" si="25"/>
        <v>.</v>
      </c>
      <c r="AE88" t="str">
        <f t="shared" si="26"/>
        <v>.</v>
      </c>
      <c r="AF88" t="str">
        <f t="shared" si="27"/>
        <v>.</v>
      </c>
      <c r="AG88" s="184" t="str">
        <f t="shared" si="28"/>
        <v>.</v>
      </c>
    </row>
    <row r="89" spans="1:33" x14ac:dyDescent="0.3">
      <c r="A89" s="208" t="s">
        <v>87</v>
      </c>
      <c r="B89" s="190" t="s">
        <v>87</v>
      </c>
      <c r="C89" s="192" t="s">
        <v>87</v>
      </c>
      <c r="D89" s="93" t="str">
        <f t="shared" si="17"/>
        <v>.</v>
      </c>
      <c r="E89" s="93" t="str">
        <f t="shared" si="18"/>
        <v>.</v>
      </c>
      <c r="F89" s="199" t="s">
        <v>87</v>
      </c>
      <c r="G89" s="83"/>
      <c r="H89" s="83"/>
      <c r="I89" s="83"/>
      <c r="J89">
        <v>84</v>
      </c>
      <c r="K89" s="194" t="s">
        <v>87</v>
      </c>
      <c r="L89" s="195" t="s">
        <v>87</v>
      </c>
      <c r="M89" s="19"/>
      <c r="W89" s="81" t="str">
        <f t="shared" si="19"/>
        <v>.</v>
      </c>
      <c r="X89" s="81" t="str">
        <f t="shared" si="20"/>
        <v>.</v>
      </c>
      <c r="Y89" t="str">
        <f t="shared" si="21"/>
        <v>.</v>
      </c>
      <c r="Z89" t="str">
        <f t="shared" si="22"/>
        <v>.</v>
      </c>
      <c r="AA89" s="184" t="str">
        <f t="shared" si="23"/>
        <v>.</v>
      </c>
      <c r="AC89" s="81" t="str">
        <f t="shared" si="24"/>
        <v>.</v>
      </c>
      <c r="AD89" s="81" t="str">
        <f t="shared" si="25"/>
        <v>.</v>
      </c>
      <c r="AE89" t="str">
        <f t="shared" si="26"/>
        <v>.</v>
      </c>
      <c r="AF89" t="str">
        <f t="shared" si="27"/>
        <v>.</v>
      </c>
      <c r="AG89" s="184" t="str">
        <f t="shared" si="28"/>
        <v>.</v>
      </c>
    </row>
    <row r="90" spans="1:33" x14ac:dyDescent="0.3">
      <c r="A90" s="208" t="s">
        <v>87</v>
      </c>
      <c r="B90" s="190" t="s">
        <v>87</v>
      </c>
      <c r="C90" s="192" t="s">
        <v>87</v>
      </c>
      <c r="D90" s="93" t="str">
        <f t="shared" si="17"/>
        <v>.</v>
      </c>
      <c r="E90" s="93" t="str">
        <f t="shared" si="18"/>
        <v>.</v>
      </c>
      <c r="F90" s="199" t="s">
        <v>87</v>
      </c>
      <c r="G90" s="83"/>
      <c r="H90" s="83"/>
      <c r="I90" s="83"/>
      <c r="J90">
        <v>85</v>
      </c>
      <c r="K90" s="194" t="s">
        <v>87</v>
      </c>
      <c r="L90" s="195" t="s">
        <v>87</v>
      </c>
      <c r="M90" s="19"/>
      <c r="W90" s="81" t="str">
        <f t="shared" si="19"/>
        <v>.</v>
      </c>
      <c r="X90" s="81" t="str">
        <f t="shared" si="20"/>
        <v>.</v>
      </c>
      <c r="Y90" t="str">
        <f t="shared" si="21"/>
        <v>.</v>
      </c>
      <c r="Z90" t="str">
        <f t="shared" si="22"/>
        <v>.</v>
      </c>
      <c r="AA90" s="184" t="str">
        <f t="shared" si="23"/>
        <v>.</v>
      </c>
      <c r="AC90" s="81" t="str">
        <f t="shared" si="24"/>
        <v>.</v>
      </c>
      <c r="AD90" s="81" t="str">
        <f t="shared" si="25"/>
        <v>.</v>
      </c>
      <c r="AE90" t="str">
        <f t="shared" si="26"/>
        <v>.</v>
      </c>
      <c r="AF90" t="str">
        <f t="shared" si="27"/>
        <v>.</v>
      </c>
      <c r="AG90" s="184" t="str">
        <f t="shared" si="28"/>
        <v>.</v>
      </c>
    </row>
    <row r="91" spans="1:33" x14ac:dyDescent="0.3">
      <c r="A91" s="208" t="s">
        <v>87</v>
      </c>
      <c r="B91" s="190" t="s">
        <v>87</v>
      </c>
      <c r="C91" s="192" t="s">
        <v>87</v>
      </c>
      <c r="D91" s="93" t="str">
        <f t="shared" si="17"/>
        <v>.</v>
      </c>
      <c r="E91" s="93" t="str">
        <f t="shared" si="18"/>
        <v>.</v>
      </c>
      <c r="F91" s="199" t="s">
        <v>87</v>
      </c>
      <c r="G91" s="83"/>
      <c r="H91" s="83"/>
      <c r="I91" s="83"/>
      <c r="J91">
        <v>86</v>
      </c>
      <c r="K91" s="194" t="s">
        <v>87</v>
      </c>
      <c r="L91" s="195" t="s">
        <v>87</v>
      </c>
      <c r="M91" s="19"/>
      <c r="W91" s="81" t="str">
        <f t="shared" si="19"/>
        <v>.</v>
      </c>
      <c r="X91" s="81" t="str">
        <f t="shared" si="20"/>
        <v>.</v>
      </c>
      <c r="Y91" t="str">
        <f t="shared" si="21"/>
        <v>.</v>
      </c>
      <c r="Z91" t="str">
        <f t="shared" si="22"/>
        <v>.</v>
      </c>
      <c r="AA91" s="184" t="str">
        <f t="shared" si="23"/>
        <v>.</v>
      </c>
      <c r="AC91" s="81" t="str">
        <f t="shared" si="24"/>
        <v>.</v>
      </c>
      <c r="AD91" s="81" t="str">
        <f t="shared" si="25"/>
        <v>.</v>
      </c>
      <c r="AE91" t="str">
        <f t="shared" si="26"/>
        <v>.</v>
      </c>
      <c r="AF91" t="str">
        <f t="shared" si="27"/>
        <v>.</v>
      </c>
      <c r="AG91" s="184" t="str">
        <f t="shared" si="28"/>
        <v>.</v>
      </c>
    </row>
    <row r="92" spans="1:33" x14ac:dyDescent="0.3">
      <c r="A92" s="208" t="s">
        <v>87</v>
      </c>
      <c r="B92" s="190" t="s">
        <v>87</v>
      </c>
      <c r="C92" s="192" t="s">
        <v>87</v>
      </c>
      <c r="D92" s="93" t="str">
        <f t="shared" si="17"/>
        <v>.</v>
      </c>
      <c r="E92" s="93" t="str">
        <f t="shared" si="18"/>
        <v>.</v>
      </c>
      <c r="F92" s="199" t="s">
        <v>87</v>
      </c>
      <c r="G92" s="83"/>
      <c r="H92" s="83"/>
      <c r="I92" s="83"/>
      <c r="J92">
        <v>87</v>
      </c>
      <c r="K92" s="194" t="s">
        <v>87</v>
      </c>
      <c r="L92" s="195" t="s">
        <v>87</v>
      </c>
      <c r="M92" s="19"/>
      <c r="W92" s="81" t="str">
        <f t="shared" si="19"/>
        <v>.</v>
      </c>
      <c r="X92" s="81" t="str">
        <f t="shared" si="20"/>
        <v>.</v>
      </c>
      <c r="Y92" t="str">
        <f t="shared" si="21"/>
        <v>.</v>
      </c>
      <c r="Z92" t="str">
        <f t="shared" si="22"/>
        <v>.</v>
      </c>
      <c r="AA92" s="184" t="str">
        <f t="shared" si="23"/>
        <v>.</v>
      </c>
      <c r="AC92" s="81" t="str">
        <f t="shared" si="24"/>
        <v>.</v>
      </c>
      <c r="AD92" s="81" t="str">
        <f t="shared" si="25"/>
        <v>.</v>
      </c>
      <c r="AE92" t="str">
        <f t="shared" si="26"/>
        <v>.</v>
      </c>
      <c r="AF92" t="str">
        <f t="shared" si="27"/>
        <v>.</v>
      </c>
      <c r="AG92" s="184" t="str">
        <f t="shared" si="28"/>
        <v>.</v>
      </c>
    </row>
    <row r="93" spans="1:33" x14ac:dyDescent="0.3">
      <c r="A93" s="208" t="s">
        <v>87</v>
      </c>
      <c r="B93" s="190" t="s">
        <v>87</v>
      </c>
      <c r="C93" s="192" t="s">
        <v>87</v>
      </c>
      <c r="D93" s="93" t="str">
        <f t="shared" si="17"/>
        <v>.</v>
      </c>
      <c r="E93" s="93" t="str">
        <f t="shared" si="18"/>
        <v>.</v>
      </c>
      <c r="F93" s="199" t="s">
        <v>87</v>
      </c>
      <c r="G93" s="83"/>
      <c r="H93" s="83"/>
      <c r="I93" s="83"/>
      <c r="J93">
        <v>88</v>
      </c>
      <c r="K93" s="194" t="s">
        <v>87</v>
      </c>
      <c r="L93" s="195" t="s">
        <v>87</v>
      </c>
      <c r="M93" s="19"/>
      <c r="W93" s="81" t="str">
        <f t="shared" si="19"/>
        <v>.</v>
      </c>
      <c r="X93" s="81" t="str">
        <f t="shared" si="20"/>
        <v>.</v>
      </c>
      <c r="Y93" t="str">
        <f t="shared" si="21"/>
        <v>.</v>
      </c>
      <c r="Z93" t="str">
        <f t="shared" si="22"/>
        <v>.</v>
      </c>
      <c r="AA93" s="184" t="str">
        <f t="shared" si="23"/>
        <v>.</v>
      </c>
      <c r="AC93" s="81" t="str">
        <f t="shared" si="24"/>
        <v>.</v>
      </c>
      <c r="AD93" s="81" t="str">
        <f t="shared" si="25"/>
        <v>.</v>
      </c>
      <c r="AE93" t="str">
        <f t="shared" si="26"/>
        <v>.</v>
      </c>
      <c r="AF93" t="str">
        <f t="shared" si="27"/>
        <v>.</v>
      </c>
      <c r="AG93" s="184" t="str">
        <f t="shared" si="28"/>
        <v>.</v>
      </c>
    </row>
    <row r="94" spans="1:33" x14ac:dyDescent="0.3">
      <c r="A94" s="208" t="s">
        <v>87</v>
      </c>
      <c r="B94" s="190" t="s">
        <v>87</v>
      </c>
      <c r="C94" s="192" t="s">
        <v>87</v>
      </c>
      <c r="D94" s="93" t="str">
        <f t="shared" si="17"/>
        <v>.</v>
      </c>
      <c r="E94" s="93" t="str">
        <f t="shared" si="18"/>
        <v>.</v>
      </c>
      <c r="F94" s="199" t="s">
        <v>87</v>
      </c>
      <c r="G94" s="83"/>
      <c r="H94" s="83"/>
      <c r="I94" s="83"/>
      <c r="J94">
        <v>89</v>
      </c>
      <c r="K94" s="194" t="s">
        <v>87</v>
      </c>
      <c r="L94" s="195" t="s">
        <v>87</v>
      </c>
      <c r="M94" s="19"/>
      <c r="W94" s="81" t="str">
        <f t="shared" si="19"/>
        <v>.</v>
      </c>
      <c r="X94" s="81" t="str">
        <f t="shared" si="20"/>
        <v>.</v>
      </c>
      <c r="Y94" t="str">
        <f t="shared" si="21"/>
        <v>.</v>
      </c>
      <c r="Z94" t="str">
        <f t="shared" si="22"/>
        <v>.</v>
      </c>
      <c r="AA94" s="184" t="str">
        <f t="shared" si="23"/>
        <v>.</v>
      </c>
      <c r="AC94" s="81" t="str">
        <f t="shared" si="24"/>
        <v>.</v>
      </c>
      <c r="AD94" s="81" t="str">
        <f t="shared" si="25"/>
        <v>.</v>
      </c>
      <c r="AE94" t="str">
        <f t="shared" si="26"/>
        <v>.</v>
      </c>
      <c r="AF94" t="str">
        <f t="shared" si="27"/>
        <v>.</v>
      </c>
      <c r="AG94" s="184" t="str">
        <f t="shared" si="28"/>
        <v>.</v>
      </c>
    </row>
    <row r="95" spans="1:33" x14ac:dyDescent="0.3">
      <c r="A95" s="208" t="s">
        <v>87</v>
      </c>
      <c r="B95" s="190" t="s">
        <v>87</v>
      </c>
      <c r="C95" s="192" t="s">
        <v>87</v>
      </c>
      <c r="D95" s="93" t="str">
        <f t="shared" si="17"/>
        <v>.</v>
      </c>
      <c r="E95" s="93" t="str">
        <f t="shared" si="18"/>
        <v>.</v>
      </c>
      <c r="F95" s="199" t="s">
        <v>87</v>
      </c>
      <c r="G95" s="83"/>
      <c r="H95" s="83"/>
      <c r="I95" s="83"/>
      <c r="J95">
        <v>90</v>
      </c>
      <c r="K95" s="194" t="s">
        <v>87</v>
      </c>
      <c r="L95" s="195" t="s">
        <v>87</v>
      </c>
      <c r="M95" s="19"/>
      <c r="W95" s="81" t="str">
        <f t="shared" si="19"/>
        <v>.</v>
      </c>
      <c r="X95" s="81" t="str">
        <f t="shared" si="20"/>
        <v>.</v>
      </c>
      <c r="Y95" t="str">
        <f t="shared" si="21"/>
        <v>.</v>
      </c>
      <c r="Z95" t="str">
        <f t="shared" si="22"/>
        <v>.</v>
      </c>
      <c r="AA95" s="184" t="str">
        <f t="shared" si="23"/>
        <v>.</v>
      </c>
      <c r="AC95" s="81" t="str">
        <f t="shared" si="24"/>
        <v>.</v>
      </c>
      <c r="AD95" s="81" t="str">
        <f t="shared" si="25"/>
        <v>.</v>
      </c>
      <c r="AE95" t="str">
        <f t="shared" si="26"/>
        <v>.</v>
      </c>
      <c r="AF95" t="str">
        <f t="shared" si="27"/>
        <v>.</v>
      </c>
      <c r="AG95" s="184" t="str">
        <f t="shared" si="28"/>
        <v>.</v>
      </c>
    </row>
    <row r="96" spans="1:33" x14ac:dyDescent="0.3">
      <c r="A96" s="208" t="s">
        <v>87</v>
      </c>
      <c r="B96" s="190" t="s">
        <v>87</v>
      </c>
      <c r="C96" s="192" t="s">
        <v>87</v>
      </c>
      <c r="D96" s="93" t="str">
        <f t="shared" si="17"/>
        <v>.</v>
      </c>
      <c r="E96" s="93" t="str">
        <f t="shared" si="18"/>
        <v>.</v>
      </c>
      <c r="F96" s="199" t="s">
        <v>87</v>
      </c>
      <c r="G96" s="83"/>
      <c r="H96" s="83"/>
      <c r="I96" s="83"/>
      <c r="J96">
        <v>91</v>
      </c>
      <c r="K96" s="194" t="s">
        <v>87</v>
      </c>
      <c r="L96" s="195" t="s">
        <v>87</v>
      </c>
      <c r="M96" s="19"/>
      <c r="W96" s="81" t="str">
        <f t="shared" si="19"/>
        <v>.</v>
      </c>
      <c r="X96" s="81" t="str">
        <f t="shared" si="20"/>
        <v>.</v>
      </c>
      <c r="Y96" t="str">
        <f t="shared" si="21"/>
        <v>.</v>
      </c>
      <c r="Z96" t="str">
        <f t="shared" si="22"/>
        <v>.</v>
      </c>
      <c r="AA96" s="184" t="str">
        <f t="shared" si="23"/>
        <v>.</v>
      </c>
      <c r="AC96" s="81" t="str">
        <f t="shared" si="24"/>
        <v>.</v>
      </c>
      <c r="AD96" s="81" t="str">
        <f t="shared" si="25"/>
        <v>.</v>
      </c>
      <c r="AE96" t="str">
        <f t="shared" si="26"/>
        <v>.</v>
      </c>
      <c r="AF96" t="str">
        <f t="shared" si="27"/>
        <v>.</v>
      </c>
      <c r="AG96" s="184" t="str">
        <f t="shared" si="28"/>
        <v>.</v>
      </c>
    </row>
    <row r="97" spans="1:33" x14ac:dyDescent="0.3">
      <c r="A97" s="208" t="s">
        <v>87</v>
      </c>
      <c r="B97" s="190" t="s">
        <v>87</v>
      </c>
      <c r="C97" s="192" t="s">
        <v>87</v>
      </c>
      <c r="D97" s="93" t="str">
        <f t="shared" si="17"/>
        <v>.</v>
      </c>
      <c r="E97" s="93" t="str">
        <f t="shared" si="18"/>
        <v>.</v>
      </c>
      <c r="F97" s="199" t="s">
        <v>87</v>
      </c>
      <c r="G97" s="83"/>
      <c r="H97" s="83"/>
      <c r="I97" s="83"/>
      <c r="J97">
        <v>92</v>
      </c>
      <c r="K97" s="194" t="s">
        <v>87</v>
      </c>
      <c r="L97" s="195" t="s">
        <v>87</v>
      </c>
      <c r="M97" s="19"/>
      <c r="W97" s="81" t="str">
        <f t="shared" si="19"/>
        <v>.</v>
      </c>
      <c r="X97" s="81" t="str">
        <f t="shared" si="20"/>
        <v>.</v>
      </c>
      <c r="Y97" t="str">
        <f t="shared" si="21"/>
        <v>.</v>
      </c>
      <c r="Z97" t="str">
        <f t="shared" si="22"/>
        <v>.</v>
      </c>
      <c r="AA97" s="184" t="str">
        <f t="shared" si="23"/>
        <v>.</v>
      </c>
      <c r="AC97" s="81" t="str">
        <f t="shared" si="24"/>
        <v>.</v>
      </c>
      <c r="AD97" s="81" t="str">
        <f t="shared" si="25"/>
        <v>.</v>
      </c>
      <c r="AE97" t="str">
        <f t="shared" si="26"/>
        <v>.</v>
      </c>
      <c r="AF97" t="str">
        <f t="shared" si="27"/>
        <v>.</v>
      </c>
      <c r="AG97" s="184" t="str">
        <f t="shared" si="28"/>
        <v>.</v>
      </c>
    </row>
    <row r="98" spans="1:33" x14ac:dyDescent="0.3">
      <c r="A98" s="208" t="s">
        <v>87</v>
      </c>
      <c r="B98" s="190" t="s">
        <v>87</v>
      </c>
      <c r="C98" s="192" t="s">
        <v>87</v>
      </c>
      <c r="D98" s="93" t="str">
        <f t="shared" si="17"/>
        <v>.</v>
      </c>
      <c r="E98" s="93" t="str">
        <f t="shared" si="18"/>
        <v>.</v>
      </c>
      <c r="F98" s="199" t="s">
        <v>87</v>
      </c>
      <c r="G98" s="83"/>
      <c r="H98" s="83"/>
      <c r="I98" s="83"/>
      <c r="J98">
        <v>93</v>
      </c>
      <c r="K98" s="194" t="s">
        <v>87</v>
      </c>
      <c r="L98" s="195" t="s">
        <v>87</v>
      </c>
      <c r="M98" s="19"/>
      <c r="W98" s="81" t="str">
        <f t="shared" si="19"/>
        <v>.</v>
      </c>
      <c r="X98" s="81" t="str">
        <f t="shared" si="20"/>
        <v>.</v>
      </c>
      <c r="Y98" t="str">
        <f t="shared" si="21"/>
        <v>.</v>
      </c>
      <c r="Z98" t="str">
        <f t="shared" si="22"/>
        <v>.</v>
      </c>
      <c r="AA98" s="184" t="str">
        <f t="shared" si="23"/>
        <v>.</v>
      </c>
      <c r="AC98" s="81" t="str">
        <f t="shared" si="24"/>
        <v>.</v>
      </c>
      <c r="AD98" s="81" t="str">
        <f t="shared" si="25"/>
        <v>.</v>
      </c>
      <c r="AE98" t="str">
        <f t="shared" si="26"/>
        <v>.</v>
      </c>
      <c r="AF98" t="str">
        <f t="shared" si="27"/>
        <v>.</v>
      </c>
      <c r="AG98" s="184" t="str">
        <f t="shared" si="28"/>
        <v>.</v>
      </c>
    </row>
    <row r="99" spans="1:33" x14ac:dyDescent="0.3">
      <c r="A99" s="208" t="s">
        <v>87</v>
      </c>
      <c r="B99" s="190" t="s">
        <v>87</v>
      </c>
      <c r="C99" s="192" t="s">
        <v>87</v>
      </c>
      <c r="D99" s="93" t="str">
        <f t="shared" si="17"/>
        <v>.</v>
      </c>
      <c r="E99" s="93" t="str">
        <f t="shared" si="18"/>
        <v>.</v>
      </c>
      <c r="F99" s="199" t="s">
        <v>87</v>
      </c>
      <c r="G99" s="83"/>
      <c r="H99" s="83"/>
      <c r="I99" s="83"/>
      <c r="J99">
        <v>94</v>
      </c>
      <c r="K99" s="194" t="s">
        <v>87</v>
      </c>
      <c r="L99" s="195" t="s">
        <v>87</v>
      </c>
      <c r="M99" s="19"/>
      <c r="W99" s="81" t="str">
        <f t="shared" si="19"/>
        <v>.</v>
      </c>
      <c r="X99" s="81" t="str">
        <f t="shared" si="20"/>
        <v>.</v>
      </c>
      <c r="Y99" t="str">
        <f t="shared" si="21"/>
        <v>.</v>
      </c>
      <c r="Z99" t="str">
        <f t="shared" si="22"/>
        <v>.</v>
      </c>
      <c r="AA99" s="184" t="str">
        <f t="shared" si="23"/>
        <v>.</v>
      </c>
      <c r="AC99" s="81" t="str">
        <f t="shared" si="24"/>
        <v>.</v>
      </c>
      <c r="AD99" s="81" t="str">
        <f t="shared" si="25"/>
        <v>.</v>
      </c>
      <c r="AE99" t="str">
        <f t="shared" si="26"/>
        <v>.</v>
      </c>
      <c r="AF99" t="str">
        <f t="shared" si="27"/>
        <v>.</v>
      </c>
      <c r="AG99" s="184" t="str">
        <f t="shared" si="28"/>
        <v>.</v>
      </c>
    </row>
    <row r="100" spans="1:33" x14ac:dyDescent="0.3">
      <c r="A100" s="208" t="s">
        <v>87</v>
      </c>
      <c r="B100" s="190" t="s">
        <v>87</v>
      </c>
      <c r="C100" s="192" t="s">
        <v>87</v>
      </c>
      <c r="D100" s="93" t="str">
        <f t="shared" si="17"/>
        <v>.</v>
      </c>
      <c r="E100" s="93" t="str">
        <f t="shared" si="18"/>
        <v>.</v>
      </c>
      <c r="F100" s="199" t="s">
        <v>87</v>
      </c>
      <c r="G100" s="83"/>
      <c r="H100" s="83"/>
      <c r="I100" s="83"/>
      <c r="J100">
        <v>95</v>
      </c>
      <c r="K100" s="194" t="s">
        <v>87</v>
      </c>
      <c r="L100" s="195" t="s">
        <v>87</v>
      </c>
      <c r="M100" s="19"/>
      <c r="W100" s="81" t="str">
        <f t="shared" si="19"/>
        <v>.</v>
      </c>
      <c r="X100" s="81" t="str">
        <f t="shared" si="20"/>
        <v>.</v>
      </c>
      <c r="Y100" t="str">
        <f t="shared" si="21"/>
        <v>.</v>
      </c>
      <c r="Z100" t="str">
        <f t="shared" si="22"/>
        <v>.</v>
      </c>
      <c r="AA100" s="184" t="str">
        <f t="shared" si="23"/>
        <v>.</v>
      </c>
      <c r="AC100" s="81" t="str">
        <f t="shared" si="24"/>
        <v>.</v>
      </c>
      <c r="AD100" s="81" t="str">
        <f t="shared" si="25"/>
        <v>.</v>
      </c>
      <c r="AE100" t="str">
        <f t="shared" si="26"/>
        <v>.</v>
      </c>
      <c r="AF100" t="str">
        <f t="shared" si="27"/>
        <v>.</v>
      </c>
      <c r="AG100" s="184" t="str">
        <f t="shared" si="28"/>
        <v>.</v>
      </c>
    </row>
    <row r="101" spans="1:33" x14ac:dyDescent="0.3">
      <c r="A101" s="208" t="s">
        <v>87</v>
      </c>
      <c r="B101" s="190" t="s">
        <v>87</v>
      </c>
      <c r="C101" s="192" t="s">
        <v>87</v>
      </c>
      <c r="D101" s="93" t="str">
        <f t="shared" si="17"/>
        <v>.</v>
      </c>
      <c r="E101" s="93" t="str">
        <f t="shared" si="18"/>
        <v>.</v>
      </c>
      <c r="F101" s="199" t="s">
        <v>87</v>
      </c>
      <c r="G101" s="83"/>
      <c r="H101" s="83"/>
      <c r="I101" s="83"/>
      <c r="J101">
        <v>96</v>
      </c>
      <c r="K101" s="194" t="s">
        <v>87</v>
      </c>
      <c r="L101" s="195" t="s">
        <v>87</v>
      </c>
      <c r="M101" s="19"/>
      <c r="W101" s="81" t="str">
        <f t="shared" si="19"/>
        <v>.</v>
      </c>
      <c r="X101" s="81" t="str">
        <f t="shared" si="20"/>
        <v>.</v>
      </c>
      <c r="Y101" t="str">
        <f t="shared" si="21"/>
        <v>.</v>
      </c>
      <c r="Z101" t="str">
        <f t="shared" si="22"/>
        <v>.</v>
      </c>
      <c r="AA101" s="184" t="str">
        <f t="shared" si="23"/>
        <v>.</v>
      </c>
      <c r="AC101" s="81" t="str">
        <f t="shared" si="24"/>
        <v>.</v>
      </c>
      <c r="AD101" s="81" t="str">
        <f t="shared" si="25"/>
        <v>.</v>
      </c>
      <c r="AE101" t="str">
        <f t="shared" si="26"/>
        <v>.</v>
      </c>
      <c r="AF101" t="str">
        <f t="shared" si="27"/>
        <v>.</v>
      </c>
      <c r="AG101" s="184" t="str">
        <f t="shared" si="28"/>
        <v>.</v>
      </c>
    </row>
    <row r="102" spans="1:33" x14ac:dyDescent="0.3">
      <c r="A102" s="208" t="s">
        <v>87</v>
      </c>
      <c r="B102" s="190" t="s">
        <v>87</v>
      </c>
      <c r="C102" s="192" t="s">
        <v>87</v>
      </c>
      <c r="D102" s="93" t="str">
        <f t="shared" si="17"/>
        <v>.</v>
      </c>
      <c r="E102" s="93" t="str">
        <f t="shared" si="18"/>
        <v>.</v>
      </c>
      <c r="F102" s="199" t="s">
        <v>87</v>
      </c>
      <c r="G102" s="83"/>
      <c r="H102" s="83"/>
      <c r="I102" s="83"/>
      <c r="J102">
        <v>97</v>
      </c>
      <c r="K102" s="194" t="s">
        <v>87</v>
      </c>
      <c r="L102" s="195" t="s">
        <v>87</v>
      </c>
      <c r="M102" s="19"/>
      <c r="W102" s="81" t="str">
        <f t="shared" si="19"/>
        <v>.</v>
      </c>
      <c r="X102" s="81" t="str">
        <f t="shared" si="20"/>
        <v>.</v>
      </c>
      <c r="Y102" t="str">
        <f t="shared" si="21"/>
        <v>.</v>
      </c>
      <c r="Z102" t="str">
        <f t="shared" si="22"/>
        <v>.</v>
      </c>
      <c r="AA102" s="184" t="str">
        <f t="shared" si="23"/>
        <v>.</v>
      </c>
      <c r="AC102" s="81" t="str">
        <f t="shared" si="24"/>
        <v>.</v>
      </c>
      <c r="AD102" s="81" t="str">
        <f t="shared" si="25"/>
        <v>.</v>
      </c>
      <c r="AE102" t="str">
        <f t="shared" si="26"/>
        <v>.</v>
      </c>
      <c r="AF102" t="str">
        <f t="shared" si="27"/>
        <v>.</v>
      </c>
      <c r="AG102" s="184" t="str">
        <f t="shared" si="28"/>
        <v>.</v>
      </c>
    </row>
    <row r="103" spans="1:33" x14ac:dyDescent="0.3">
      <c r="A103" s="208" t="s">
        <v>87</v>
      </c>
      <c r="B103" s="190" t="s">
        <v>87</v>
      </c>
      <c r="C103" s="192" t="s">
        <v>87</v>
      </c>
      <c r="D103" s="93" t="str">
        <f t="shared" si="17"/>
        <v>.</v>
      </c>
      <c r="E103" s="93" t="str">
        <f t="shared" si="18"/>
        <v>.</v>
      </c>
      <c r="F103" s="199" t="s">
        <v>87</v>
      </c>
      <c r="G103" s="83"/>
      <c r="H103" s="83"/>
      <c r="I103" s="83"/>
      <c r="J103">
        <v>98</v>
      </c>
      <c r="K103" s="194" t="s">
        <v>87</v>
      </c>
      <c r="L103" s="195" t="s">
        <v>87</v>
      </c>
      <c r="M103" s="19"/>
      <c r="W103" s="81" t="str">
        <f t="shared" si="19"/>
        <v>.</v>
      </c>
      <c r="X103" s="81" t="str">
        <f t="shared" si="20"/>
        <v>.</v>
      </c>
      <c r="Y103" t="str">
        <f t="shared" si="21"/>
        <v>.</v>
      </c>
      <c r="Z103" t="str">
        <f t="shared" si="22"/>
        <v>.</v>
      </c>
      <c r="AA103" s="184" t="str">
        <f t="shared" si="23"/>
        <v>.</v>
      </c>
      <c r="AC103" s="81" t="str">
        <f t="shared" si="24"/>
        <v>.</v>
      </c>
      <c r="AD103" s="81" t="str">
        <f t="shared" si="25"/>
        <v>.</v>
      </c>
      <c r="AE103" t="str">
        <f t="shared" si="26"/>
        <v>.</v>
      </c>
      <c r="AF103" t="str">
        <f t="shared" si="27"/>
        <v>.</v>
      </c>
      <c r="AG103" s="184" t="str">
        <f t="shared" si="28"/>
        <v>.</v>
      </c>
    </row>
    <row r="104" spans="1:33" x14ac:dyDescent="0.3">
      <c r="A104" s="208" t="s">
        <v>87</v>
      </c>
      <c r="B104" s="190" t="s">
        <v>87</v>
      </c>
      <c r="C104" s="192" t="s">
        <v>87</v>
      </c>
      <c r="D104" s="93" t="str">
        <f t="shared" si="17"/>
        <v>.</v>
      </c>
      <c r="E104" s="93" t="str">
        <f t="shared" si="18"/>
        <v>.</v>
      </c>
      <c r="F104" s="199" t="s">
        <v>87</v>
      </c>
      <c r="G104" s="83"/>
      <c r="H104" s="83"/>
      <c r="I104" s="83"/>
      <c r="J104">
        <v>99</v>
      </c>
      <c r="K104" s="194" t="s">
        <v>87</v>
      </c>
      <c r="L104" s="195" t="s">
        <v>87</v>
      </c>
      <c r="M104" s="19"/>
      <c r="W104" s="81" t="str">
        <f t="shared" si="19"/>
        <v>.</v>
      </c>
      <c r="X104" s="81" t="str">
        <f t="shared" si="20"/>
        <v>.</v>
      </c>
      <c r="Y104" t="str">
        <f t="shared" si="21"/>
        <v>.</v>
      </c>
      <c r="Z104" t="str">
        <f t="shared" si="22"/>
        <v>.</v>
      </c>
      <c r="AA104" s="184" t="str">
        <f t="shared" si="23"/>
        <v>.</v>
      </c>
      <c r="AC104" s="81" t="str">
        <f t="shared" si="24"/>
        <v>.</v>
      </c>
      <c r="AD104" s="81" t="str">
        <f t="shared" si="25"/>
        <v>.</v>
      </c>
      <c r="AE104" t="str">
        <f t="shared" si="26"/>
        <v>.</v>
      </c>
      <c r="AF104" t="str">
        <f t="shared" si="27"/>
        <v>.</v>
      </c>
      <c r="AG104" s="184" t="str">
        <f t="shared" si="28"/>
        <v>.</v>
      </c>
    </row>
    <row r="105" spans="1:33" x14ac:dyDescent="0.3">
      <c r="A105" s="208" t="s">
        <v>87</v>
      </c>
      <c r="B105" s="190" t="s">
        <v>87</v>
      </c>
      <c r="C105" s="192" t="s">
        <v>87</v>
      </c>
      <c r="D105" s="93" t="str">
        <f t="shared" si="17"/>
        <v>.</v>
      </c>
      <c r="E105" s="93" t="str">
        <f t="shared" si="18"/>
        <v>.</v>
      </c>
      <c r="F105" s="199" t="s">
        <v>87</v>
      </c>
      <c r="G105" s="83"/>
      <c r="H105" s="83"/>
      <c r="I105" s="83"/>
      <c r="J105">
        <v>100</v>
      </c>
      <c r="K105" s="221" t="s">
        <v>87</v>
      </c>
      <c r="L105" s="222" t="str">
        <f>Overallresults!$C$3</f>
        <v>-</v>
      </c>
      <c r="M105" s="19"/>
      <c r="W105" s="81" t="str">
        <f t="shared" si="19"/>
        <v>.</v>
      </c>
      <c r="X105" s="81" t="str">
        <f t="shared" si="20"/>
        <v>.</v>
      </c>
      <c r="Y105" t="str">
        <f t="shared" si="21"/>
        <v>.</v>
      </c>
      <c r="Z105" t="str">
        <f t="shared" si="22"/>
        <v>.</v>
      </c>
      <c r="AA105" s="184" t="str">
        <f t="shared" si="23"/>
        <v>.</v>
      </c>
      <c r="AC105" s="81" t="str">
        <f t="shared" si="24"/>
        <v>.</v>
      </c>
      <c r="AD105" s="81" t="str">
        <f t="shared" si="25"/>
        <v>.</v>
      </c>
      <c r="AE105" t="str">
        <f t="shared" si="26"/>
        <v>.</v>
      </c>
      <c r="AF105" t="str">
        <f t="shared" si="27"/>
        <v>.</v>
      </c>
      <c r="AG105" s="184" t="str">
        <f t="shared" si="28"/>
        <v>.</v>
      </c>
    </row>
    <row r="106" spans="1:33" x14ac:dyDescent="0.3">
      <c r="A106" s="208" t="s">
        <v>87</v>
      </c>
      <c r="B106" s="190" t="s">
        <v>87</v>
      </c>
      <c r="C106" s="192" t="s">
        <v>87</v>
      </c>
      <c r="D106" s="93" t="str">
        <f t="shared" si="17"/>
        <v>.</v>
      </c>
      <c r="E106" s="93" t="str">
        <f t="shared" si="18"/>
        <v>.</v>
      </c>
      <c r="F106" s="199" t="s">
        <v>87</v>
      </c>
      <c r="G106" s="83"/>
      <c r="H106" s="83"/>
      <c r="I106" s="83"/>
      <c r="J106">
        <v>101</v>
      </c>
      <c r="K106" s="221" t="s">
        <v>87</v>
      </c>
      <c r="L106" s="223" t="str">
        <f>Overallresults!$C$3</f>
        <v>-</v>
      </c>
      <c r="M106" s="19"/>
      <c r="W106" s="81" t="str">
        <f t="shared" si="19"/>
        <v>.</v>
      </c>
      <c r="X106" s="81" t="str">
        <f t="shared" si="20"/>
        <v>.</v>
      </c>
      <c r="Y106" t="str">
        <f t="shared" si="21"/>
        <v>.</v>
      </c>
      <c r="Z106" t="str">
        <f t="shared" si="22"/>
        <v>.</v>
      </c>
      <c r="AA106" s="184" t="str">
        <f t="shared" si="23"/>
        <v>.</v>
      </c>
      <c r="AC106" s="81" t="str">
        <f t="shared" si="24"/>
        <v>.</v>
      </c>
      <c r="AD106" s="81" t="str">
        <f t="shared" si="25"/>
        <v>.</v>
      </c>
      <c r="AE106" t="str">
        <f t="shared" si="26"/>
        <v>.</v>
      </c>
      <c r="AF106" t="str">
        <f t="shared" si="27"/>
        <v>.</v>
      </c>
      <c r="AG106" s="184" t="str">
        <f t="shared" si="28"/>
        <v>.</v>
      </c>
    </row>
    <row r="107" spans="1:33" x14ac:dyDescent="0.3">
      <c r="A107" s="208" t="s">
        <v>87</v>
      </c>
      <c r="B107" s="190" t="s">
        <v>87</v>
      </c>
      <c r="C107" s="192" t="s">
        <v>87</v>
      </c>
      <c r="D107" s="93" t="str">
        <f t="shared" si="17"/>
        <v>.</v>
      </c>
      <c r="E107" s="93" t="str">
        <f t="shared" si="18"/>
        <v>.</v>
      </c>
      <c r="F107" s="199" t="s">
        <v>87</v>
      </c>
      <c r="G107" s="83"/>
      <c r="H107" s="83"/>
      <c r="I107" s="83"/>
      <c r="J107">
        <v>102</v>
      </c>
      <c r="K107" s="221" t="s">
        <v>87</v>
      </c>
      <c r="L107" s="222" t="str">
        <f>Overallresults!$C$3</f>
        <v>-</v>
      </c>
      <c r="M107" s="19"/>
      <c r="W107" s="81" t="str">
        <f t="shared" si="19"/>
        <v>.</v>
      </c>
      <c r="X107" s="81" t="str">
        <f t="shared" si="20"/>
        <v>.</v>
      </c>
      <c r="Y107" t="str">
        <f t="shared" si="21"/>
        <v>.</v>
      </c>
      <c r="Z107" t="str">
        <f t="shared" si="22"/>
        <v>.</v>
      </c>
      <c r="AA107" s="184" t="str">
        <f t="shared" si="23"/>
        <v>.</v>
      </c>
      <c r="AC107" s="81" t="str">
        <f t="shared" si="24"/>
        <v>.</v>
      </c>
      <c r="AD107" s="81" t="str">
        <f t="shared" si="25"/>
        <v>.</v>
      </c>
      <c r="AE107" t="str">
        <f t="shared" si="26"/>
        <v>.</v>
      </c>
      <c r="AF107" t="str">
        <f t="shared" si="27"/>
        <v>.</v>
      </c>
      <c r="AG107" s="184" t="str">
        <f t="shared" si="28"/>
        <v>.</v>
      </c>
    </row>
    <row r="108" spans="1:33" x14ac:dyDescent="0.3">
      <c r="A108" s="208" t="s">
        <v>87</v>
      </c>
      <c r="B108" s="190" t="s">
        <v>87</v>
      </c>
      <c r="C108" s="192" t="s">
        <v>87</v>
      </c>
      <c r="D108" s="93" t="str">
        <f t="shared" si="17"/>
        <v>.</v>
      </c>
      <c r="E108" s="93" t="str">
        <f t="shared" si="18"/>
        <v>.</v>
      </c>
      <c r="F108" s="199" t="s">
        <v>87</v>
      </c>
      <c r="G108" s="83"/>
      <c r="H108" s="83"/>
      <c r="I108" s="83"/>
      <c r="J108">
        <v>103</v>
      </c>
      <c r="K108" s="221" t="s">
        <v>87</v>
      </c>
      <c r="L108" s="222" t="str">
        <f>Overallresults!$C$3</f>
        <v>-</v>
      </c>
      <c r="M108" s="19"/>
      <c r="W108" s="81" t="str">
        <f t="shared" si="19"/>
        <v>.</v>
      </c>
      <c r="X108" s="81" t="str">
        <f t="shared" si="20"/>
        <v>.</v>
      </c>
      <c r="Y108" t="str">
        <f t="shared" si="21"/>
        <v>.</v>
      </c>
      <c r="Z108" t="str">
        <f t="shared" si="22"/>
        <v>.</v>
      </c>
      <c r="AA108" s="184" t="str">
        <f t="shared" si="23"/>
        <v>.</v>
      </c>
      <c r="AC108" s="81" t="str">
        <f t="shared" si="24"/>
        <v>.</v>
      </c>
      <c r="AD108" s="81" t="str">
        <f t="shared" si="25"/>
        <v>.</v>
      </c>
      <c r="AE108" t="str">
        <f t="shared" si="26"/>
        <v>.</v>
      </c>
      <c r="AF108" t="str">
        <f t="shared" si="27"/>
        <v>.</v>
      </c>
      <c r="AG108" s="184" t="str">
        <f t="shared" si="28"/>
        <v>.</v>
      </c>
    </row>
    <row r="109" spans="1:33" x14ac:dyDescent="0.3">
      <c r="A109" s="208" t="s">
        <v>87</v>
      </c>
      <c r="B109" s="190" t="s">
        <v>87</v>
      </c>
      <c r="C109" s="192" t="s">
        <v>87</v>
      </c>
      <c r="D109" s="93" t="str">
        <f t="shared" si="17"/>
        <v>.</v>
      </c>
      <c r="E109" s="93" t="str">
        <f t="shared" si="18"/>
        <v>.</v>
      </c>
      <c r="F109" s="199" t="s">
        <v>87</v>
      </c>
      <c r="G109" s="83"/>
      <c r="H109" s="83"/>
      <c r="I109" s="83"/>
      <c r="J109">
        <v>104</v>
      </c>
      <c r="K109" s="221" t="s">
        <v>87</v>
      </c>
      <c r="L109" s="222" t="str">
        <f>Overallresults!$C$3</f>
        <v>-</v>
      </c>
      <c r="M109" s="19"/>
      <c r="W109" s="81" t="str">
        <f t="shared" si="19"/>
        <v>.</v>
      </c>
      <c r="X109" s="81" t="str">
        <f t="shared" si="20"/>
        <v>.</v>
      </c>
      <c r="Y109" t="str">
        <f t="shared" si="21"/>
        <v>.</v>
      </c>
      <c r="Z109" t="str">
        <f t="shared" si="22"/>
        <v>.</v>
      </c>
      <c r="AA109" s="184" t="str">
        <f t="shared" si="23"/>
        <v>.</v>
      </c>
      <c r="AC109" s="81" t="str">
        <f t="shared" si="24"/>
        <v>.</v>
      </c>
      <c r="AD109" s="81" t="str">
        <f t="shared" si="25"/>
        <v>.</v>
      </c>
      <c r="AE109" t="str">
        <f t="shared" si="26"/>
        <v>.</v>
      </c>
      <c r="AF109" t="str">
        <f t="shared" si="27"/>
        <v>.</v>
      </c>
      <c r="AG109" s="184" t="str">
        <f t="shared" si="28"/>
        <v>.</v>
      </c>
    </row>
    <row r="110" spans="1:33" x14ac:dyDescent="0.3">
      <c r="A110" s="208" t="s">
        <v>87</v>
      </c>
      <c r="B110" s="190" t="s">
        <v>87</v>
      </c>
      <c r="C110" s="192" t="s">
        <v>87</v>
      </c>
      <c r="D110" s="93" t="str">
        <f t="shared" si="17"/>
        <v>.</v>
      </c>
      <c r="E110" s="93" t="str">
        <f t="shared" si="18"/>
        <v>.</v>
      </c>
      <c r="F110" s="199" t="s">
        <v>87</v>
      </c>
      <c r="G110" s="83"/>
      <c r="H110" s="83"/>
      <c r="I110" s="83"/>
      <c r="J110">
        <v>105</v>
      </c>
      <c r="K110" s="221" t="s">
        <v>87</v>
      </c>
      <c r="L110" s="222" t="str">
        <f>Overallresults!$C$3</f>
        <v>-</v>
      </c>
      <c r="M110" s="19"/>
      <c r="W110" s="81" t="str">
        <f t="shared" si="19"/>
        <v>.</v>
      </c>
      <c r="X110" s="81" t="str">
        <f t="shared" si="20"/>
        <v>.</v>
      </c>
      <c r="Y110" t="str">
        <f t="shared" si="21"/>
        <v>.</v>
      </c>
      <c r="Z110" t="str">
        <f t="shared" si="22"/>
        <v>.</v>
      </c>
      <c r="AA110" s="184" t="str">
        <f t="shared" si="23"/>
        <v>.</v>
      </c>
      <c r="AC110" s="81" t="str">
        <f t="shared" si="24"/>
        <v>.</v>
      </c>
      <c r="AD110" s="81" t="str">
        <f t="shared" si="25"/>
        <v>.</v>
      </c>
      <c r="AE110" t="str">
        <f t="shared" si="26"/>
        <v>.</v>
      </c>
      <c r="AF110" t="str">
        <f t="shared" si="27"/>
        <v>.</v>
      </c>
      <c r="AG110" s="184" t="str">
        <f t="shared" si="28"/>
        <v>.</v>
      </c>
    </row>
    <row r="111" spans="1:33" x14ac:dyDescent="0.3">
      <c r="A111" s="208" t="s">
        <v>87</v>
      </c>
      <c r="B111" s="190" t="s">
        <v>87</v>
      </c>
      <c r="C111" s="192" t="s">
        <v>87</v>
      </c>
      <c r="D111" s="93" t="str">
        <f t="shared" si="17"/>
        <v>.</v>
      </c>
      <c r="E111" s="93" t="str">
        <f t="shared" si="18"/>
        <v>.</v>
      </c>
      <c r="F111" s="199" t="s">
        <v>87</v>
      </c>
      <c r="G111" s="83"/>
      <c r="H111" s="83"/>
      <c r="I111" s="83"/>
      <c r="J111">
        <v>106</v>
      </c>
      <c r="K111" s="221" t="s">
        <v>87</v>
      </c>
      <c r="L111" s="222" t="str">
        <f>Overallresults!$C$3</f>
        <v>-</v>
      </c>
      <c r="M111" s="19"/>
      <c r="W111" s="81" t="str">
        <f t="shared" si="19"/>
        <v>.</v>
      </c>
      <c r="X111" s="81" t="str">
        <f t="shared" si="20"/>
        <v>.</v>
      </c>
      <c r="Y111" t="str">
        <f t="shared" si="21"/>
        <v>.</v>
      </c>
      <c r="Z111" t="str">
        <f t="shared" si="22"/>
        <v>.</v>
      </c>
      <c r="AA111" s="184" t="str">
        <f t="shared" si="23"/>
        <v>.</v>
      </c>
      <c r="AC111" s="81" t="str">
        <f t="shared" si="24"/>
        <v>.</v>
      </c>
      <c r="AD111" s="81" t="str">
        <f t="shared" si="25"/>
        <v>.</v>
      </c>
      <c r="AE111" t="str">
        <f t="shared" si="26"/>
        <v>.</v>
      </c>
      <c r="AF111" t="str">
        <f t="shared" si="27"/>
        <v>.</v>
      </c>
      <c r="AG111" s="184" t="str">
        <f t="shared" si="28"/>
        <v>.</v>
      </c>
    </row>
    <row r="112" spans="1:33" x14ac:dyDescent="0.3">
      <c r="A112" s="208" t="s">
        <v>87</v>
      </c>
      <c r="B112" s="190" t="s">
        <v>87</v>
      </c>
      <c r="C112" s="192" t="s">
        <v>87</v>
      </c>
      <c r="D112" s="93" t="str">
        <f t="shared" si="17"/>
        <v>.</v>
      </c>
      <c r="E112" s="93" t="str">
        <f t="shared" si="18"/>
        <v>.</v>
      </c>
      <c r="F112" s="199" t="s">
        <v>87</v>
      </c>
      <c r="G112" s="83"/>
      <c r="H112" s="83"/>
      <c r="I112" s="83"/>
      <c r="J112">
        <v>107</v>
      </c>
      <c r="K112" s="221" t="s">
        <v>87</v>
      </c>
      <c r="L112" s="222" t="str">
        <f>Overallresults!$C$3</f>
        <v>-</v>
      </c>
      <c r="M112" s="19"/>
      <c r="W112" s="81" t="str">
        <f t="shared" si="19"/>
        <v>.</v>
      </c>
      <c r="X112" s="81" t="str">
        <f t="shared" si="20"/>
        <v>.</v>
      </c>
      <c r="Y112" t="str">
        <f t="shared" si="21"/>
        <v>.</v>
      </c>
      <c r="Z112" t="str">
        <f t="shared" si="22"/>
        <v>.</v>
      </c>
      <c r="AA112" s="184" t="str">
        <f t="shared" si="23"/>
        <v>.</v>
      </c>
      <c r="AC112" s="81" t="str">
        <f t="shared" si="24"/>
        <v>.</v>
      </c>
      <c r="AD112" s="81" t="str">
        <f t="shared" si="25"/>
        <v>.</v>
      </c>
      <c r="AE112" t="str">
        <f t="shared" si="26"/>
        <v>.</v>
      </c>
      <c r="AF112" t="str">
        <f t="shared" si="27"/>
        <v>.</v>
      </c>
      <c r="AG112" s="184" t="str">
        <f t="shared" si="28"/>
        <v>.</v>
      </c>
    </row>
    <row r="113" spans="1:33" x14ac:dyDescent="0.3">
      <c r="A113" s="208" t="s">
        <v>87</v>
      </c>
      <c r="B113" s="190" t="s">
        <v>87</v>
      </c>
      <c r="C113" s="192" t="s">
        <v>87</v>
      </c>
      <c r="D113" s="93" t="str">
        <f t="shared" si="17"/>
        <v>.</v>
      </c>
      <c r="E113" s="93" t="str">
        <f t="shared" si="18"/>
        <v>.</v>
      </c>
      <c r="F113" s="199" t="s">
        <v>87</v>
      </c>
      <c r="G113" s="83"/>
      <c r="H113" s="83"/>
      <c r="I113" s="83"/>
      <c r="J113">
        <v>108</v>
      </c>
      <c r="K113" s="221" t="s">
        <v>87</v>
      </c>
      <c r="L113" s="222" t="str">
        <f>Overallresults!$C$3</f>
        <v>-</v>
      </c>
      <c r="M113" s="19"/>
      <c r="W113" s="81" t="str">
        <f t="shared" si="19"/>
        <v>.</v>
      </c>
      <c r="X113" s="81" t="str">
        <f t="shared" si="20"/>
        <v>.</v>
      </c>
      <c r="Y113" t="str">
        <f t="shared" si="21"/>
        <v>.</v>
      </c>
      <c r="Z113" t="str">
        <f t="shared" si="22"/>
        <v>.</v>
      </c>
      <c r="AA113" s="184" t="str">
        <f t="shared" si="23"/>
        <v>.</v>
      </c>
      <c r="AC113" s="81" t="str">
        <f t="shared" si="24"/>
        <v>.</v>
      </c>
      <c r="AD113" s="81" t="str">
        <f t="shared" si="25"/>
        <v>.</v>
      </c>
      <c r="AE113" t="str">
        <f t="shared" si="26"/>
        <v>.</v>
      </c>
      <c r="AF113" t="str">
        <f t="shared" si="27"/>
        <v>.</v>
      </c>
      <c r="AG113" s="184" t="str">
        <f t="shared" si="28"/>
        <v>.</v>
      </c>
    </row>
    <row r="114" spans="1:33" x14ac:dyDescent="0.3">
      <c r="A114" s="208" t="s">
        <v>87</v>
      </c>
      <c r="B114" s="190" t="s">
        <v>87</v>
      </c>
      <c r="C114" s="192" t="s">
        <v>87</v>
      </c>
      <c r="D114" s="93" t="str">
        <f t="shared" si="17"/>
        <v>.</v>
      </c>
      <c r="E114" s="93" t="str">
        <f t="shared" si="18"/>
        <v>.</v>
      </c>
      <c r="F114" s="199" t="s">
        <v>87</v>
      </c>
      <c r="G114" s="83"/>
      <c r="H114" s="83"/>
      <c r="I114" s="83"/>
      <c r="J114">
        <v>109</v>
      </c>
      <c r="K114" s="221" t="s">
        <v>87</v>
      </c>
      <c r="L114" s="222" t="str">
        <f>Overallresults!$C$3</f>
        <v>-</v>
      </c>
      <c r="M114" s="19"/>
      <c r="W114" s="81" t="str">
        <f t="shared" si="19"/>
        <v>.</v>
      </c>
      <c r="X114" s="81" t="str">
        <f t="shared" si="20"/>
        <v>.</v>
      </c>
      <c r="Y114" t="str">
        <f t="shared" si="21"/>
        <v>.</v>
      </c>
      <c r="Z114" t="str">
        <f t="shared" si="22"/>
        <v>.</v>
      </c>
      <c r="AA114" s="184" t="str">
        <f t="shared" si="23"/>
        <v>.</v>
      </c>
      <c r="AC114" s="81" t="str">
        <f t="shared" si="24"/>
        <v>.</v>
      </c>
      <c r="AD114" s="81" t="str">
        <f t="shared" si="25"/>
        <v>.</v>
      </c>
      <c r="AE114" t="str">
        <f t="shared" si="26"/>
        <v>.</v>
      </c>
      <c r="AF114" t="str">
        <f t="shared" si="27"/>
        <v>.</v>
      </c>
      <c r="AG114" s="184" t="str">
        <f t="shared" si="28"/>
        <v>.</v>
      </c>
    </row>
    <row r="115" spans="1:33" x14ac:dyDescent="0.3">
      <c r="A115" s="208" t="s">
        <v>87</v>
      </c>
      <c r="B115" s="190" t="s">
        <v>87</v>
      </c>
      <c r="C115" s="192" t="s">
        <v>87</v>
      </c>
      <c r="D115" s="93" t="str">
        <f t="shared" si="17"/>
        <v>.</v>
      </c>
      <c r="E115" s="93" t="str">
        <f t="shared" si="18"/>
        <v>.</v>
      </c>
      <c r="F115" s="199" t="s">
        <v>87</v>
      </c>
      <c r="G115" s="83"/>
      <c r="H115" s="83"/>
      <c r="I115" s="83"/>
      <c r="J115">
        <v>110</v>
      </c>
      <c r="K115" s="221" t="s">
        <v>87</v>
      </c>
      <c r="L115" s="222" t="str">
        <f>Overallresults!$C$3</f>
        <v>-</v>
      </c>
      <c r="M115" s="19"/>
      <c r="W115" s="81" t="str">
        <f t="shared" si="19"/>
        <v>.</v>
      </c>
      <c r="X115" s="81" t="str">
        <f t="shared" si="20"/>
        <v>.</v>
      </c>
      <c r="Y115" t="str">
        <f t="shared" si="21"/>
        <v>.</v>
      </c>
      <c r="Z115" t="str">
        <f t="shared" si="22"/>
        <v>.</v>
      </c>
      <c r="AA115" s="184" t="str">
        <f t="shared" si="23"/>
        <v>.</v>
      </c>
      <c r="AC115" s="81" t="str">
        <f t="shared" si="24"/>
        <v>.</v>
      </c>
      <c r="AD115" s="81" t="str">
        <f t="shared" si="25"/>
        <v>.</v>
      </c>
      <c r="AE115" t="str">
        <f t="shared" si="26"/>
        <v>.</v>
      </c>
      <c r="AF115" t="str">
        <f t="shared" si="27"/>
        <v>.</v>
      </c>
      <c r="AG115" s="184" t="str">
        <f t="shared" si="28"/>
        <v>.</v>
      </c>
    </row>
    <row r="116" spans="1:33" x14ac:dyDescent="0.3">
      <c r="A116" s="208" t="s">
        <v>87</v>
      </c>
      <c r="B116" s="190" t="s">
        <v>87</v>
      </c>
      <c r="C116" s="192" t="s">
        <v>87</v>
      </c>
      <c r="D116" s="93" t="str">
        <f t="shared" si="17"/>
        <v>.</v>
      </c>
      <c r="E116" s="93" t="str">
        <f t="shared" si="18"/>
        <v>.</v>
      </c>
      <c r="F116" s="199" t="s">
        <v>87</v>
      </c>
      <c r="G116" s="83"/>
      <c r="H116" s="83"/>
      <c r="I116" s="83"/>
      <c r="J116">
        <v>111</v>
      </c>
      <c r="K116" s="221" t="s">
        <v>87</v>
      </c>
      <c r="L116" s="222" t="str">
        <f>Overallresults!$C$3</f>
        <v>-</v>
      </c>
      <c r="M116" s="19"/>
      <c r="W116" s="81" t="str">
        <f t="shared" si="19"/>
        <v>.</v>
      </c>
      <c r="X116" s="81" t="str">
        <f t="shared" si="20"/>
        <v>.</v>
      </c>
      <c r="Y116" t="str">
        <f t="shared" si="21"/>
        <v>.</v>
      </c>
      <c r="Z116" t="str">
        <f t="shared" si="22"/>
        <v>.</v>
      </c>
      <c r="AA116" s="184" t="str">
        <f t="shared" si="23"/>
        <v>.</v>
      </c>
      <c r="AC116" s="81" t="str">
        <f t="shared" si="24"/>
        <v>.</v>
      </c>
      <c r="AD116" s="81" t="str">
        <f t="shared" si="25"/>
        <v>.</v>
      </c>
      <c r="AE116" t="str">
        <f t="shared" si="26"/>
        <v>.</v>
      </c>
      <c r="AF116" t="str">
        <f t="shared" si="27"/>
        <v>.</v>
      </c>
      <c r="AG116" s="184" t="str">
        <f t="shared" si="28"/>
        <v>.</v>
      </c>
    </row>
    <row r="117" spans="1:33" x14ac:dyDescent="0.3">
      <c r="A117" s="208" t="s">
        <v>87</v>
      </c>
      <c r="B117" s="190" t="s">
        <v>87</v>
      </c>
      <c r="C117" s="192" t="s">
        <v>87</v>
      </c>
      <c r="D117" s="93" t="str">
        <f t="shared" si="17"/>
        <v>.</v>
      </c>
      <c r="E117" s="93" t="str">
        <f t="shared" si="18"/>
        <v>.</v>
      </c>
      <c r="F117" s="199" t="s">
        <v>87</v>
      </c>
      <c r="G117" s="83"/>
      <c r="H117" s="83"/>
      <c r="I117" s="83"/>
      <c r="J117">
        <v>112</v>
      </c>
      <c r="K117" s="221" t="s">
        <v>87</v>
      </c>
      <c r="L117" s="222" t="str">
        <f>Overallresults!$C$3</f>
        <v>-</v>
      </c>
      <c r="M117" s="19"/>
      <c r="W117" s="81" t="str">
        <f t="shared" si="19"/>
        <v>.</v>
      </c>
      <c r="X117" s="81" t="str">
        <f t="shared" si="20"/>
        <v>.</v>
      </c>
      <c r="Y117" t="str">
        <f t="shared" si="21"/>
        <v>.</v>
      </c>
      <c r="Z117" t="str">
        <f t="shared" si="22"/>
        <v>.</v>
      </c>
      <c r="AA117" s="184" t="str">
        <f t="shared" si="23"/>
        <v>.</v>
      </c>
      <c r="AC117" s="81" t="str">
        <f t="shared" si="24"/>
        <v>.</v>
      </c>
      <c r="AD117" s="81" t="str">
        <f t="shared" si="25"/>
        <v>.</v>
      </c>
      <c r="AE117" t="str">
        <f t="shared" si="26"/>
        <v>.</v>
      </c>
      <c r="AF117" t="str">
        <f t="shared" si="27"/>
        <v>.</v>
      </c>
      <c r="AG117" s="184" t="str">
        <f t="shared" si="28"/>
        <v>.</v>
      </c>
    </row>
    <row r="118" spans="1:33" x14ac:dyDescent="0.3">
      <c r="A118" s="208" t="s">
        <v>87</v>
      </c>
      <c r="B118" s="190" t="s">
        <v>87</v>
      </c>
      <c r="C118" s="192" t="s">
        <v>87</v>
      </c>
      <c r="D118" s="93" t="str">
        <f t="shared" si="17"/>
        <v>.</v>
      </c>
      <c r="E118" s="93" t="str">
        <f t="shared" si="18"/>
        <v>.</v>
      </c>
      <c r="F118" s="199" t="s">
        <v>87</v>
      </c>
      <c r="G118" s="83"/>
      <c r="H118" s="83"/>
      <c r="I118" s="83"/>
      <c r="J118">
        <v>113</v>
      </c>
      <c r="K118" s="221" t="s">
        <v>87</v>
      </c>
      <c r="L118" s="222" t="str">
        <f>Overallresults!$C$3</f>
        <v>-</v>
      </c>
      <c r="M118" s="19"/>
      <c r="W118" s="81" t="str">
        <f t="shared" si="19"/>
        <v>.</v>
      </c>
      <c r="X118" s="81" t="str">
        <f t="shared" si="20"/>
        <v>.</v>
      </c>
      <c r="Y118" t="str">
        <f t="shared" si="21"/>
        <v>.</v>
      </c>
      <c r="Z118" t="str">
        <f t="shared" si="22"/>
        <v>.</v>
      </c>
      <c r="AA118" s="184" t="str">
        <f t="shared" si="23"/>
        <v>.</v>
      </c>
      <c r="AC118" s="81" t="str">
        <f t="shared" si="24"/>
        <v>.</v>
      </c>
      <c r="AD118" s="81" t="str">
        <f t="shared" si="25"/>
        <v>.</v>
      </c>
      <c r="AE118" t="str">
        <f t="shared" si="26"/>
        <v>.</v>
      </c>
      <c r="AF118" t="str">
        <f t="shared" si="27"/>
        <v>.</v>
      </c>
      <c r="AG118" s="184" t="str">
        <f t="shared" si="28"/>
        <v>.</v>
      </c>
    </row>
    <row r="119" spans="1:33" x14ac:dyDescent="0.3">
      <c r="A119" s="208" t="s">
        <v>87</v>
      </c>
      <c r="B119" s="190" t="s">
        <v>87</v>
      </c>
      <c r="C119" s="192" t="s">
        <v>87</v>
      </c>
      <c r="D119" s="93" t="str">
        <f t="shared" si="17"/>
        <v>.</v>
      </c>
      <c r="E119" s="93" t="str">
        <f t="shared" si="18"/>
        <v>.</v>
      </c>
      <c r="F119" s="199" t="s">
        <v>87</v>
      </c>
      <c r="G119" s="83"/>
      <c r="H119" s="83"/>
      <c r="I119" s="83"/>
      <c r="J119">
        <v>114</v>
      </c>
      <c r="K119" s="221" t="s">
        <v>87</v>
      </c>
      <c r="L119" s="222" t="str">
        <f>Overallresults!$C$3</f>
        <v>-</v>
      </c>
      <c r="M119" s="19"/>
      <c r="W119" s="81" t="str">
        <f t="shared" si="19"/>
        <v>.</v>
      </c>
      <c r="X119" s="81" t="str">
        <f t="shared" si="20"/>
        <v>.</v>
      </c>
      <c r="Y119" t="str">
        <f t="shared" si="21"/>
        <v>.</v>
      </c>
      <c r="Z119" t="str">
        <f t="shared" si="22"/>
        <v>.</v>
      </c>
      <c r="AA119" s="184" t="str">
        <f t="shared" si="23"/>
        <v>.</v>
      </c>
      <c r="AC119" s="81" t="str">
        <f t="shared" si="24"/>
        <v>.</v>
      </c>
      <c r="AD119" s="81" t="str">
        <f t="shared" si="25"/>
        <v>.</v>
      </c>
      <c r="AE119" t="str">
        <f t="shared" si="26"/>
        <v>.</v>
      </c>
      <c r="AF119" t="str">
        <f t="shared" si="27"/>
        <v>.</v>
      </c>
      <c r="AG119" s="184" t="str">
        <f t="shared" si="28"/>
        <v>.</v>
      </c>
    </row>
    <row r="120" spans="1:33" x14ac:dyDescent="0.3">
      <c r="A120" s="208" t="s">
        <v>87</v>
      </c>
      <c r="B120" s="190" t="s">
        <v>87</v>
      </c>
      <c r="C120" s="192" t="s">
        <v>87</v>
      </c>
      <c r="D120" s="93" t="str">
        <f t="shared" si="17"/>
        <v>.</v>
      </c>
      <c r="E120" s="93" t="str">
        <f t="shared" si="18"/>
        <v>.</v>
      </c>
      <c r="F120" s="199" t="s">
        <v>87</v>
      </c>
      <c r="G120" s="83"/>
      <c r="H120" s="83"/>
      <c r="I120" s="83"/>
      <c r="J120">
        <v>115</v>
      </c>
      <c r="K120" s="221" t="s">
        <v>87</v>
      </c>
      <c r="L120" s="222" t="str">
        <f>Overallresults!$C$3</f>
        <v>-</v>
      </c>
      <c r="M120" s="19"/>
      <c r="W120" s="81" t="str">
        <f t="shared" si="19"/>
        <v>.</v>
      </c>
      <c r="X120" s="81" t="str">
        <f t="shared" si="20"/>
        <v>.</v>
      </c>
      <c r="Y120" t="str">
        <f t="shared" si="21"/>
        <v>.</v>
      </c>
      <c r="Z120" t="str">
        <f t="shared" si="22"/>
        <v>.</v>
      </c>
      <c r="AA120" s="184" t="str">
        <f t="shared" si="23"/>
        <v>.</v>
      </c>
      <c r="AC120" s="81" t="str">
        <f t="shared" si="24"/>
        <v>.</v>
      </c>
      <c r="AD120" s="81" t="str">
        <f t="shared" si="25"/>
        <v>.</v>
      </c>
      <c r="AE120" t="str">
        <f t="shared" si="26"/>
        <v>.</v>
      </c>
      <c r="AF120" t="str">
        <f t="shared" si="27"/>
        <v>.</v>
      </c>
      <c r="AG120" s="184" t="str">
        <f t="shared" si="28"/>
        <v>.</v>
      </c>
    </row>
    <row r="121" spans="1:33" x14ac:dyDescent="0.3">
      <c r="A121" s="208" t="s">
        <v>87</v>
      </c>
      <c r="B121" s="190" t="s">
        <v>87</v>
      </c>
      <c r="C121" s="192" t="s">
        <v>87</v>
      </c>
      <c r="D121" s="93" t="str">
        <f t="shared" si="17"/>
        <v>.</v>
      </c>
      <c r="E121" s="93" t="str">
        <f t="shared" si="18"/>
        <v>.</v>
      </c>
      <c r="F121" s="199" t="s">
        <v>87</v>
      </c>
      <c r="G121" s="83"/>
      <c r="H121" s="83"/>
      <c r="I121" s="83"/>
      <c r="J121">
        <v>116</v>
      </c>
      <c r="K121" s="221" t="s">
        <v>87</v>
      </c>
      <c r="L121" s="222" t="str">
        <f>Overallresults!$C$3</f>
        <v>-</v>
      </c>
      <c r="M121" s="19"/>
      <c r="W121" s="81" t="str">
        <f t="shared" si="19"/>
        <v>.</v>
      </c>
      <c r="X121" s="81" t="str">
        <f t="shared" si="20"/>
        <v>.</v>
      </c>
      <c r="Y121" t="str">
        <f t="shared" si="21"/>
        <v>.</v>
      </c>
      <c r="Z121" t="str">
        <f t="shared" si="22"/>
        <v>.</v>
      </c>
      <c r="AA121" s="184" t="str">
        <f t="shared" si="23"/>
        <v>.</v>
      </c>
      <c r="AC121" s="81" t="str">
        <f t="shared" si="24"/>
        <v>.</v>
      </c>
      <c r="AD121" s="81" t="str">
        <f t="shared" si="25"/>
        <v>.</v>
      </c>
      <c r="AE121" t="str">
        <f t="shared" si="26"/>
        <v>.</v>
      </c>
      <c r="AF121" t="str">
        <f t="shared" si="27"/>
        <v>.</v>
      </c>
      <c r="AG121" s="184" t="str">
        <f t="shared" si="28"/>
        <v>.</v>
      </c>
    </row>
    <row r="122" spans="1:33" x14ac:dyDescent="0.3">
      <c r="A122" s="208" t="s">
        <v>87</v>
      </c>
      <c r="B122" s="190" t="s">
        <v>87</v>
      </c>
      <c r="C122" s="192" t="s">
        <v>87</v>
      </c>
      <c r="D122" s="93" t="str">
        <f t="shared" si="17"/>
        <v>.</v>
      </c>
      <c r="E122" s="93" t="str">
        <f t="shared" si="18"/>
        <v>.</v>
      </c>
      <c r="F122" s="199" t="s">
        <v>87</v>
      </c>
      <c r="G122" s="83"/>
      <c r="H122" s="83"/>
      <c r="I122" s="83"/>
      <c r="J122">
        <v>117</v>
      </c>
      <c r="K122" s="221" t="s">
        <v>87</v>
      </c>
      <c r="L122" s="222" t="str">
        <f>Overallresults!$C$3</f>
        <v>-</v>
      </c>
      <c r="M122" s="19"/>
      <c r="W122" s="81" t="str">
        <f t="shared" si="19"/>
        <v>.</v>
      </c>
      <c r="X122" s="81" t="str">
        <f t="shared" si="20"/>
        <v>.</v>
      </c>
      <c r="Y122" t="str">
        <f t="shared" si="21"/>
        <v>.</v>
      </c>
      <c r="Z122" t="str">
        <f t="shared" si="22"/>
        <v>.</v>
      </c>
      <c r="AA122" s="184" t="str">
        <f t="shared" si="23"/>
        <v>.</v>
      </c>
      <c r="AC122" s="81" t="str">
        <f t="shared" si="24"/>
        <v>.</v>
      </c>
      <c r="AD122" s="81" t="str">
        <f t="shared" si="25"/>
        <v>.</v>
      </c>
      <c r="AE122" t="str">
        <f t="shared" si="26"/>
        <v>.</v>
      </c>
      <c r="AF122" t="str">
        <f t="shared" si="27"/>
        <v>.</v>
      </c>
      <c r="AG122" s="184" t="str">
        <f t="shared" si="28"/>
        <v>.</v>
      </c>
    </row>
    <row r="123" spans="1:33" x14ac:dyDescent="0.3">
      <c r="A123" s="208" t="s">
        <v>87</v>
      </c>
      <c r="B123" s="190" t="s">
        <v>87</v>
      </c>
      <c r="C123" s="192" t="s">
        <v>87</v>
      </c>
      <c r="D123" s="93" t="str">
        <f t="shared" si="17"/>
        <v>.</v>
      </c>
      <c r="E123" s="93" t="str">
        <f t="shared" si="18"/>
        <v>.</v>
      </c>
      <c r="F123" s="199" t="s">
        <v>87</v>
      </c>
      <c r="G123" s="83"/>
      <c r="H123" s="83"/>
      <c r="I123" s="83"/>
      <c r="J123">
        <v>118</v>
      </c>
      <c r="K123" s="221" t="s">
        <v>87</v>
      </c>
      <c r="L123" s="222" t="str">
        <f>Overallresults!$C$3</f>
        <v>-</v>
      </c>
      <c r="M123" s="19"/>
      <c r="W123" s="81" t="str">
        <f t="shared" si="19"/>
        <v>.</v>
      </c>
      <c r="X123" s="81" t="str">
        <f t="shared" si="20"/>
        <v>.</v>
      </c>
      <c r="Y123" t="str">
        <f t="shared" si="21"/>
        <v>.</v>
      </c>
      <c r="Z123" t="str">
        <f t="shared" si="22"/>
        <v>.</v>
      </c>
      <c r="AA123" s="184" t="str">
        <f t="shared" si="23"/>
        <v>.</v>
      </c>
      <c r="AC123" s="81" t="str">
        <f t="shared" si="24"/>
        <v>.</v>
      </c>
      <c r="AD123" s="81" t="str">
        <f t="shared" si="25"/>
        <v>.</v>
      </c>
      <c r="AE123" t="str">
        <f t="shared" si="26"/>
        <v>.</v>
      </c>
      <c r="AF123" t="str">
        <f t="shared" si="27"/>
        <v>.</v>
      </c>
      <c r="AG123" s="184" t="str">
        <f t="shared" si="28"/>
        <v>.</v>
      </c>
    </row>
    <row r="124" spans="1:33" x14ac:dyDescent="0.3">
      <c r="A124" s="208" t="s">
        <v>87</v>
      </c>
      <c r="B124" s="190" t="s">
        <v>87</v>
      </c>
      <c r="C124" s="192" t="s">
        <v>87</v>
      </c>
      <c r="D124" s="93" t="str">
        <f t="shared" si="17"/>
        <v>.</v>
      </c>
      <c r="E124" s="93" t="str">
        <f t="shared" si="18"/>
        <v>.</v>
      </c>
      <c r="F124" s="199" t="s">
        <v>87</v>
      </c>
      <c r="G124" s="83"/>
      <c r="H124" s="83"/>
      <c r="I124" s="83"/>
      <c r="J124">
        <v>119</v>
      </c>
      <c r="K124" s="221" t="s">
        <v>87</v>
      </c>
      <c r="L124" s="222" t="str">
        <f>Overallresults!$C$3</f>
        <v>-</v>
      </c>
      <c r="M124" s="19"/>
      <c r="W124" s="81" t="str">
        <f t="shared" si="19"/>
        <v>.</v>
      </c>
      <c r="X124" s="81" t="str">
        <f t="shared" si="20"/>
        <v>.</v>
      </c>
      <c r="Y124" t="str">
        <f t="shared" si="21"/>
        <v>.</v>
      </c>
      <c r="Z124" t="str">
        <f t="shared" si="22"/>
        <v>.</v>
      </c>
      <c r="AA124" s="184" t="str">
        <f t="shared" si="23"/>
        <v>.</v>
      </c>
      <c r="AC124" s="81" t="str">
        <f t="shared" si="24"/>
        <v>.</v>
      </c>
      <c r="AD124" s="81" t="str">
        <f t="shared" si="25"/>
        <v>.</v>
      </c>
      <c r="AE124" t="str">
        <f t="shared" si="26"/>
        <v>.</v>
      </c>
      <c r="AF124" t="str">
        <f t="shared" si="27"/>
        <v>.</v>
      </c>
      <c r="AG124" s="184" t="str">
        <f t="shared" si="28"/>
        <v>.</v>
      </c>
    </row>
    <row r="125" spans="1:33" x14ac:dyDescent="0.3">
      <c r="A125" s="208" t="s">
        <v>87</v>
      </c>
      <c r="B125" s="190" t="s">
        <v>87</v>
      </c>
      <c r="C125" s="192" t="s">
        <v>87</v>
      </c>
      <c r="D125" s="93" t="str">
        <f t="shared" si="17"/>
        <v>.</v>
      </c>
      <c r="E125" s="93" t="str">
        <f t="shared" si="18"/>
        <v>.</v>
      </c>
      <c r="F125" s="199" t="s">
        <v>87</v>
      </c>
      <c r="G125" s="83"/>
      <c r="H125" s="83"/>
      <c r="I125" s="83"/>
      <c r="J125">
        <v>120</v>
      </c>
      <c r="K125" s="221" t="s">
        <v>87</v>
      </c>
      <c r="L125" s="222" t="str">
        <f>Overallresults!$C$3</f>
        <v>-</v>
      </c>
      <c r="M125" s="19"/>
      <c r="W125" s="81" t="str">
        <f t="shared" si="19"/>
        <v>.</v>
      </c>
      <c r="X125" s="81" t="str">
        <f t="shared" si="20"/>
        <v>.</v>
      </c>
      <c r="Y125" t="str">
        <f t="shared" si="21"/>
        <v>.</v>
      </c>
      <c r="Z125" t="str">
        <f t="shared" si="22"/>
        <v>.</v>
      </c>
      <c r="AA125" s="184" t="str">
        <f t="shared" si="23"/>
        <v>.</v>
      </c>
      <c r="AC125" s="81" t="str">
        <f t="shared" si="24"/>
        <v>.</v>
      </c>
      <c r="AD125" s="81" t="str">
        <f t="shared" si="25"/>
        <v>.</v>
      </c>
      <c r="AE125" t="str">
        <f t="shared" si="26"/>
        <v>.</v>
      </c>
      <c r="AF125" t="str">
        <f t="shared" si="27"/>
        <v>.</v>
      </c>
      <c r="AG125" s="184" t="str">
        <f t="shared" si="28"/>
        <v>.</v>
      </c>
    </row>
    <row r="126" spans="1:33" x14ac:dyDescent="0.3">
      <c r="A126" s="208" t="s">
        <v>87</v>
      </c>
      <c r="B126" s="190" t="s">
        <v>87</v>
      </c>
      <c r="C126" s="192" t="s">
        <v>87</v>
      </c>
      <c r="D126" s="93" t="str">
        <f t="shared" si="17"/>
        <v>.</v>
      </c>
      <c r="E126" s="93" t="str">
        <f t="shared" si="18"/>
        <v>.</v>
      </c>
      <c r="F126" s="199" t="s">
        <v>87</v>
      </c>
      <c r="G126" s="83"/>
      <c r="H126" s="83"/>
      <c r="I126" s="83"/>
      <c r="J126">
        <v>121</v>
      </c>
      <c r="K126" s="221" t="s">
        <v>87</v>
      </c>
      <c r="L126" s="222" t="str">
        <f>Overallresults!$C$3</f>
        <v>-</v>
      </c>
      <c r="M126" s="19"/>
      <c r="W126" s="81" t="str">
        <f t="shared" si="19"/>
        <v>.</v>
      </c>
      <c r="X126" s="81" t="str">
        <f t="shared" si="20"/>
        <v>.</v>
      </c>
      <c r="Y126" t="str">
        <f t="shared" si="21"/>
        <v>.</v>
      </c>
      <c r="Z126" t="str">
        <f t="shared" si="22"/>
        <v>.</v>
      </c>
      <c r="AA126" s="184" t="str">
        <f t="shared" si="23"/>
        <v>.</v>
      </c>
      <c r="AC126" s="81" t="str">
        <f t="shared" si="24"/>
        <v>.</v>
      </c>
      <c r="AD126" s="81" t="str">
        <f t="shared" si="25"/>
        <v>.</v>
      </c>
      <c r="AE126" t="str">
        <f t="shared" si="26"/>
        <v>.</v>
      </c>
      <c r="AF126" t="str">
        <f t="shared" si="27"/>
        <v>.</v>
      </c>
      <c r="AG126" s="184" t="str">
        <f t="shared" si="28"/>
        <v>.</v>
      </c>
    </row>
    <row r="127" spans="1:33" x14ac:dyDescent="0.3">
      <c r="A127" s="208" t="s">
        <v>87</v>
      </c>
      <c r="B127" s="190" t="s">
        <v>87</v>
      </c>
      <c r="C127" s="192" t="s">
        <v>87</v>
      </c>
      <c r="D127" s="93" t="str">
        <f t="shared" si="17"/>
        <v>.</v>
      </c>
      <c r="E127" s="93" t="str">
        <f t="shared" si="18"/>
        <v>.</v>
      </c>
      <c r="F127" s="199" t="s">
        <v>87</v>
      </c>
      <c r="G127" s="83"/>
      <c r="H127" s="83"/>
      <c r="I127" s="83"/>
      <c r="J127">
        <v>122</v>
      </c>
      <c r="K127" s="221" t="s">
        <v>87</v>
      </c>
      <c r="L127" s="222" t="str">
        <f>Overallresults!$C$3</f>
        <v>-</v>
      </c>
      <c r="M127" s="19"/>
      <c r="W127" s="81" t="str">
        <f t="shared" si="19"/>
        <v>.</v>
      </c>
      <c r="X127" s="81" t="str">
        <f t="shared" si="20"/>
        <v>.</v>
      </c>
      <c r="Y127" t="str">
        <f t="shared" si="21"/>
        <v>.</v>
      </c>
      <c r="Z127" t="str">
        <f t="shared" si="22"/>
        <v>.</v>
      </c>
      <c r="AA127" s="184" t="str">
        <f t="shared" si="23"/>
        <v>.</v>
      </c>
      <c r="AC127" s="81" t="str">
        <f t="shared" si="24"/>
        <v>.</v>
      </c>
      <c r="AD127" s="81" t="str">
        <f t="shared" si="25"/>
        <v>.</v>
      </c>
      <c r="AE127" t="str">
        <f t="shared" si="26"/>
        <v>.</v>
      </c>
      <c r="AF127" t="str">
        <f t="shared" si="27"/>
        <v>.</v>
      </c>
      <c r="AG127" s="184" t="str">
        <f t="shared" si="28"/>
        <v>.</v>
      </c>
    </row>
    <row r="128" spans="1:33" x14ac:dyDescent="0.3">
      <c r="A128" s="208" t="s">
        <v>87</v>
      </c>
      <c r="B128" s="190" t="s">
        <v>87</v>
      </c>
      <c r="C128" s="192" t="s">
        <v>87</v>
      </c>
      <c r="D128" s="93" t="str">
        <f t="shared" si="17"/>
        <v>.</v>
      </c>
      <c r="E128" s="93" t="str">
        <f t="shared" si="18"/>
        <v>.</v>
      </c>
      <c r="F128" s="199" t="s">
        <v>87</v>
      </c>
      <c r="G128" s="83"/>
      <c r="H128" s="83"/>
      <c r="I128" s="83"/>
      <c r="J128">
        <v>123</v>
      </c>
      <c r="K128" s="221" t="s">
        <v>87</v>
      </c>
      <c r="L128" s="222" t="str">
        <f>Overallresults!$C$3</f>
        <v>-</v>
      </c>
      <c r="M128" s="19"/>
      <c r="W128" s="81" t="str">
        <f t="shared" si="19"/>
        <v>.</v>
      </c>
      <c r="X128" s="81" t="str">
        <f t="shared" si="20"/>
        <v>.</v>
      </c>
      <c r="Y128" t="str">
        <f t="shared" si="21"/>
        <v>.</v>
      </c>
      <c r="Z128" t="str">
        <f t="shared" si="22"/>
        <v>.</v>
      </c>
      <c r="AA128" s="184" t="str">
        <f t="shared" si="23"/>
        <v>.</v>
      </c>
      <c r="AC128" s="81" t="str">
        <f t="shared" si="24"/>
        <v>.</v>
      </c>
      <c r="AD128" s="81" t="str">
        <f t="shared" si="25"/>
        <v>.</v>
      </c>
      <c r="AE128" t="str">
        <f t="shared" si="26"/>
        <v>.</v>
      </c>
      <c r="AF128" t="str">
        <f t="shared" si="27"/>
        <v>.</v>
      </c>
      <c r="AG128" s="184" t="str">
        <f t="shared" si="28"/>
        <v>.</v>
      </c>
    </row>
    <row r="129" spans="1:33" x14ac:dyDescent="0.3">
      <c r="A129" s="208" t="s">
        <v>87</v>
      </c>
      <c r="B129" s="190" t="s">
        <v>87</v>
      </c>
      <c r="C129" s="192" t="s">
        <v>87</v>
      </c>
      <c r="D129" s="93" t="str">
        <f t="shared" si="17"/>
        <v>.</v>
      </c>
      <c r="E129" s="93" t="str">
        <f t="shared" si="18"/>
        <v>.</v>
      </c>
      <c r="F129" s="199" t="s">
        <v>87</v>
      </c>
      <c r="G129" s="83"/>
      <c r="H129" s="83"/>
      <c r="I129" s="83"/>
      <c r="J129">
        <v>124</v>
      </c>
      <c r="K129" s="221" t="s">
        <v>87</v>
      </c>
      <c r="L129" s="222" t="str">
        <f>Overallresults!$C$3</f>
        <v>-</v>
      </c>
      <c r="M129" s="19"/>
      <c r="W129" s="81" t="str">
        <f t="shared" si="19"/>
        <v>.</v>
      </c>
      <c r="X129" s="81" t="str">
        <f t="shared" si="20"/>
        <v>.</v>
      </c>
      <c r="Y129" t="str">
        <f t="shared" si="21"/>
        <v>.</v>
      </c>
      <c r="Z129" t="str">
        <f t="shared" si="22"/>
        <v>.</v>
      </c>
      <c r="AA129" s="184" t="str">
        <f t="shared" si="23"/>
        <v>.</v>
      </c>
      <c r="AC129" s="81" t="str">
        <f t="shared" si="24"/>
        <v>.</v>
      </c>
      <c r="AD129" s="81" t="str">
        <f t="shared" si="25"/>
        <v>.</v>
      </c>
      <c r="AE129" t="str">
        <f t="shared" si="26"/>
        <v>.</v>
      </c>
      <c r="AF129" t="str">
        <f t="shared" si="27"/>
        <v>.</v>
      </c>
      <c r="AG129" s="184" t="str">
        <f t="shared" si="28"/>
        <v>.</v>
      </c>
    </row>
    <row r="130" spans="1:33" x14ac:dyDescent="0.3">
      <c r="A130" s="208" t="s">
        <v>87</v>
      </c>
      <c r="B130" s="190" t="s">
        <v>87</v>
      </c>
      <c r="C130" s="192" t="s">
        <v>87</v>
      </c>
      <c r="D130" s="93" t="str">
        <f t="shared" si="17"/>
        <v>.</v>
      </c>
      <c r="E130" s="93" t="str">
        <f t="shared" si="18"/>
        <v>.</v>
      </c>
      <c r="F130" s="199" t="s">
        <v>87</v>
      </c>
      <c r="G130" s="83"/>
      <c r="H130" s="83"/>
      <c r="I130" s="83"/>
      <c r="J130">
        <v>125</v>
      </c>
      <c r="K130" s="221" t="s">
        <v>87</v>
      </c>
      <c r="L130" s="222" t="str">
        <f>Overallresults!$C$3</f>
        <v>-</v>
      </c>
      <c r="M130" s="19"/>
      <c r="W130" s="81" t="str">
        <f t="shared" si="19"/>
        <v>.</v>
      </c>
      <c r="X130" s="81" t="str">
        <f t="shared" si="20"/>
        <v>.</v>
      </c>
      <c r="Y130" t="str">
        <f t="shared" si="21"/>
        <v>.</v>
      </c>
      <c r="Z130" t="str">
        <f t="shared" si="22"/>
        <v>.</v>
      </c>
      <c r="AA130" s="184" t="str">
        <f t="shared" si="23"/>
        <v>.</v>
      </c>
      <c r="AC130" s="81" t="str">
        <f t="shared" si="24"/>
        <v>.</v>
      </c>
      <c r="AD130" s="81" t="str">
        <f t="shared" si="25"/>
        <v>.</v>
      </c>
      <c r="AE130" t="str">
        <f t="shared" si="26"/>
        <v>.</v>
      </c>
      <c r="AF130" t="str">
        <f t="shared" si="27"/>
        <v>.</v>
      </c>
      <c r="AG130" s="184" t="str">
        <f t="shared" si="28"/>
        <v>.</v>
      </c>
    </row>
    <row r="131" spans="1:33" x14ac:dyDescent="0.3">
      <c r="A131" s="208" t="s">
        <v>87</v>
      </c>
      <c r="B131" s="190" t="s">
        <v>87</v>
      </c>
      <c r="C131" s="192" t="s">
        <v>87</v>
      </c>
      <c r="D131" s="93" t="str">
        <f t="shared" si="17"/>
        <v>.</v>
      </c>
      <c r="E131" s="93" t="str">
        <f t="shared" si="18"/>
        <v>.</v>
      </c>
      <c r="F131" s="199" t="s">
        <v>87</v>
      </c>
      <c r="G131" s="83"/>
      <c r="H131" s="83"/>
      <c r="I131" s="83"/>
      <c r="J131">
        <v>126</v>
      </c>
      <c r="K131" s="221" t="s">
        <v>87</v>
      </c>
      <c r="L131" s="222" t="str">
        <f>Overallresults!$C$3</f>
        <v>-</v>
      </c>
      <c r="M131" s="19"/>
      <c r="W131" s="81" t="str">
        <f t="shared" si="19"/>
        <v>.</v>
      </c>
      <c r="X131" s="81" t="str">
        <f t="shared" si="20"/>
        <v>.</v>
      </c>
      <c r="Y131" t="str">
        <f t="shared" si="21"/>
        <v>.</v>
      </c>
      <c r="Z131" t="str">
        <f t="shared" si="22"/>
        <v>.</v>
      </c>
      <c r="AA131" s="184" t="str">
        <f t="shared" si="23"/>
        <v>.</v>
      </c>
      <c r="AC131" s="81" t="str">
        <f t="shared" si="24"/>
        <v>.</v>
      </c>
      <c r="AD131" s="81" t="str">
        <f t="shared" si="25"/>
        <v>.</v>
      </c>
      <c r="AE131" t="str">
        <f t="shared" si="26"/>
        <v>.</v>
      </c>
      <c r="AF131" t="str">
        <f t="shared" si="27"/>
        <v>.</v>
      </c>
      <c r="AG131" s="184" t="str">
        <f t="shared" si="28"/>
        <v>.</v>
      </c>
    </row>
    <row r="132" spans="1:33" x14ac:dyDescent="0.3">
      <c r="A132" s="208" t="s">
        <v>87</v>
      </c>
      <c r="B132" s="190" t="s">
        <v>87</v>
      </c>
      <c r="C132" s="192" t="s">
        <v>87</v>
      </c>
      <c r="D132" s="93" t="str">
        <f t="shared" si="17"/>
        <v>.</v>
      </c>
      <c r="E132" s="93" t="str">
        <f t="shared" si="18"/>
        <v>.</v>
      </c>
      <c r="F132" s="199" t="s">
        <v>87</v>
      </c>
      <c r="G132" s="83"/>
      <c r="H132" s="83"/>
      <c r="I132" s="83"/>
      <c r="J132">
        <v>127</v>
      </c>
      <c r="K132" s="221" t="s">
        <v>87</v>
      </c>
      <c r="L132" s="222" t="str">
        <f>Overallresults!$C$3</f>
        <v>-</v>
      </c>
      <c r="M132" s="19"/>
      <c r="W132" s="81" t="str">
        <f t="shared" si="19"/>
        <v>.</v>
      </c>
      <c r="X132" s="81" t="str">
        <f t="shared" si="20"/>
        <v>.</v>
      </c>
      <c r="Y132" t="str">
        <f t="shared" si="21"/>
        <v>.</v>
      </c>
      <c r="Z132" t="str">
        <f t="shared" si="22"/>
        <v>.</v>
      </c>
      <c r="AA132" s="184" t="str">
        <f t="shared" si="23"/>
        <v>.</v>
      </c>
      <c r="AC132" s="81" t="str">
        <f t="shared" si="24"/>
        <v>.</v>
      </c>
      <c r="AD132" s="81" t="str">
        <f t="shared" si="25"/>
        <v>.</v>
      </c>
      <c r="AE132" t="str">
        <f t="shared" si="26"/>
        <v>.</v>
      </c>
      <c r="AF132" t="str">
        <f t="shared" si="27"/>
        <v>.</v>
      </c>
      <c r="AG132" s="184" t="str">
        <f t="shared" si="28"/>
        <v>.</v>
      </c>
    </row>
    <row r="133" spans="1:33" x14ac:dyDescent="0.3">
      <c r="A133" s="208" t="s">
        <v>87</v>
      </c>
      <c r="B133" s="190" t="s">
        <v>87</v>
      </c>
      <c r="C133" s="192" t="s">
        <v>87</v>
      </c>
      <c r="D133" s="93" t="str">
        <f t="shared" ref="D133:D196" si="29">VLOOKUP($C133,$J$6:$M$506,2,TRUE)</f>
        <v>.</v>
      </c>
      <c r="E133" s="93" t="str">
        <f t="shared" ref="E133:E196" si="30">VLOOKUP($C133,$J$6:$M$506,3,TRUE)</f>
        <v>.</v>
      </c>
      <c r="F133" s="199" t="s">
        <v>87</v>
      </c>
      <c r="G133" s="83"/>
      <c r="H133" s="83"/>
      <c r="I133" s="83"/>
      <c r="J133">
        <v>128</v>
      </c>
      <c r="K133" s="221" t="s">
        <v>87</v>
      </c>
      <c r="L133" s="222" t="str">
        <f>Overallresults!$C$3</f>
        <v>-</v>
      </c>
      <c r="M133" s="19"/>
      <c r="W133" s="81" t="str">
        <f t="shared" si="19"/>
        <v>.</v>
      </c>
      <c r="X133" s="81" t="str">
        <f t="shared" si="20"/>
        <v>.</v>
      </c>
      <c r="Y133" t="str">
        <f t="shared" si="21"/>
        <v>.</v>
      </c>
      <c r="Z133" t="str">
        <f t="shared" si="22"/>
        <v>.</v>
      </c>
      <c r="AA133" s="184" t="str">
        <f t="shared" si="23"/>
        <v>.</v>
      </c>
      <c r="AC133" s="81" t="str">
        <f t="shared" si="24"/>
        <v>.</v>
      </c>
      <c r="AD133" s="81" t="str">
        <f t="shared" si="25"/>
        <v>.</v>
      </c>
      <c r="AE133" t="str">
        <f t="shared" si="26"/>
        <v>.</v>
      </c>
      <c r="AF133" t="str">
        <f t="shared" si="27"/>
        <v>.</v>
      </c>
      <c r="AG133" s="184" t="str">
        <f t="shared" si="28"/>
        <v>.</v>
      </c>
    </row>
    <row r="134" spans="1:33" x14ac:dyDescent="0.3">
      <c r="A134" s="208" t="s">
        <v>87</v>
      </c>
      <c r="B134" s="190" t="s">
        <v>87</v>
      </c>
      <c r="C134" s="192" t="s">
        <v>87</v>
      </c>
      <c r="D134" s="93" t="str">
        <f t="shared" si="29"/>
        <v>.</v>
      </c>
      <c r="E134" s="93" t="str">
        <f t="shared" si="30"/>
        <v>.</v>
      </c>
      <c r="F134" s="199" t="s">
        <v>87</v>
      </c>
      <c r="G134" s="83"/>
      <c r="H134" s="83"/>
      <c r="I134" s="83"/>
      <c r="J134">
        <v>129</v>
      </c>
      <c r="K134" s="221" t="s">
        <v>87</v>
      </c>
      <c r="L134" s="222" t="str">
        <f>Overallresults!$C$3</f>
        <v>-</v>
      </c>
      <c r="M134" s="19"/>
      <c r="W134" s="81" t="str">
        <f t="shared" si="19"/>
        <v>.</v>
      </c>
      <c r="X134" s="81" t="str">
        <f t="shared" si="20"/>
        <v>.</v>
      </c>
      <c r="Y134" t="str">
        <f t="shared" si="21"/>
        <v>.</v>
      </c>
      <c r="Z134" t="str">
        <f t="shared" si="22"/>
        <v>.</v>
      </c>
      <c r="AA134" s="184" t="str">
        <f t="shared" si="23"/>
        <v>.</v>
      </c>
      <c r="AC134" s="81" t="str">
        <f t="shared" si="24"/>
        <v>.</v>
      </c>
      <c r="AD134" s="81" t="str">
        <f t="shared" si="25"/>
        <v>.</v>
      </c>
      <c r="AE134" t="str">
        <f t="shared" si="26"/>
        <v>.</v>
      </c>
      <c r="AF134" t="str">
        <f t="shared" si="27"/>
        <v>.</v>
      </c>
      <c r="AG134" s="184" t="str">
        <f t="shared" si="28"/>
        <v>.</v>
      </c>
    </row>
    <row r="135" spans="1:33" x14ac:dyDescent="0.3">
      <c r="A135" s="208" t="s">
        <v>87</v>
      </c>
      <c r="B135" s="190" t="s">
        <v>87</v>
      </c>
      <c r="C135" s="192" t="s">
        <v>87</v>
      </c>
      <c r="D135" s="93" t="str">
        <f t="shared" si="29"/>
        <v>.</v>
      </c>
      <c r="E135" s="93" t="str">
        <f t="shared" si="30"/>
        <v>.</v>
      </c>
      <c r="F135" s="199" t="s">
        <v>87</v>
      </c>
      <c r="G135" s="83"/>
      <c r="H135" s="83"/>
      <c r="I135" s="83"/>
      <c r="J135">
        <v>130</v>
      </c>
      <c r="K135" s="221" t="s">
        <v>87</v>
      </c>
      <c r="L135" s="222" t="str">
        <f>Overallresults!$C$3</f>
        <v>-</v>
      </c>
      <c r="M135" s="19"/>
      <c r="W135" s="81" t="str">
        <f t="shared" si="19"/>
        <v>.</v>
      </c>
      <c r="X135" s="81" t="str">
        <f t="shared" si="20"/>
        <v>.</v>
      </c>
      <c r="Y135" t="str">
        <f t="shared" si="21"/>
        <v>.</v>
      </c>
      <c r="Z135" t="str">
        <f t="shared" si="22"/>
        <v>.</v>
      </c>
      <c r="AA135" s="184" t="str">
        <f t="shared" si="23"/>
        <v>.</v>
      </c>
      <c r="AC135" s="81" t="str">
        <f t="shared" si="24"/>
        <v>.</v>
      </c>
      <c r="AD135" s="81" t="str">
        <f t="shared" si="25"/>
        <v>.</v>
      </c>
      <c r="AE135" t="str">
        <f t="shared" si="26"/>
        <v>.</v>
      </c>
      <c r="AF135" t="str">
        <f t="shared" si="27"/>
        <v>.</v>
      </c>
      <c r="AG135" s="184" t="str">
        <f t="shared" si="28"/>
        <v>.</v>
      </c>
    </row>
    <row r="136" spans="1:33" x14ac:dyDescent="0.3">
      <c r="A136" s="208" t="s">
        <v>87</v>
      </c>
      <c r="B136" s="190" t="s">
        <v>87</v>
      </c>
      <c r="C136" s="192" t="s">
        <v>87</v>
      </c>
      <c r="D136" s="93" t="str">
        <f t="shared" si="29"/>
        <v>.</v>
      </c>
      <c r="E136" s="93" t="str">
        <f t="shared" si="30"/>
        <v>.</v>
      </c>
      <c r="F136" s="199" t="s">
        <v>87</v>
      </c>
      <c r="G136" s="83"/>
      <c r="H136" s="83"/>
      <c r="I136" s="83"/>
      <c r="J136">
        <v>131</v>
      </c>
      <c r="K136" s="221" t="s">
        <v>87</v>
      </c>
      <c r="L136" s="222" t="str">
        <f>Overallresults!$C$3</f>
        <v>-</v>
      </c>
      <c r="M136" s="19"/>
      <c r="W136" s="81" t="str">
        <f t="shared" si="19"/>
        <v>.</v>
      </c>
      <c r="X136" s="81" t="str">
        <f t="shared" si="20"/>
        <v>.</v>
      </c>
      <c r="Y136" t="str">
        <f t="shared" si="21"/>
        <v>.</v>
      </c>
      <c r="Z136" t="str">
        <f t="shared" si="22"/>
        <v>.</v>
      </c>
      <c r="AA136" s="184" t="str">
        <f t="shared" si="23"/>
        <v>.</v>
      </c>
      <c r="AC136" s="81" t="str">
        <f t="shared" si="24"/>
        <v>.</v>
      </c>
      <c r="AD136" s="81" t="str">
        <f t="shared" si="25"/>
        <v>.</v>
      </c>
      <c r="AE136" t="str">
        <f t="shared" si="26"/>
        <v>.</v>
      </c>
      <c r="AF136" t="str">
        <f t="shared" si="27"/>
        <v>.</v>
      </c>
      <c r="AG136" s="184" t="str">
        <f t="shared" si="28"/>
        <v>.</v>
      </c>
    </row>
    <row r="137" spans="1:33" x14ac:dyDescent="0.3">
      <c r="A137" s="208" t="s">
        <v>87</v>
      </c>
      <c r="B137" s="190" t="s">
        <v>87</v>
      </c>
      <c r="C137" s="192" t="s">
        <v>87</v>
      </c>
      <c r="D137" s="93" t="str">
        <f t="shared" si="29"/>
        <v>.</v>
      </c>
      <c r="E137" s="93" t="str">
        <f t="shared" si="30"/>
        <v>.</v>
      </c>
      <c r="F137" s="199" t="s">
        <v>87</v>
      </c>
      <c r="G137" s="83"/>
      <c r="H137" s="83"/>
      <c r="I137" s="83"/>
      <c r="J137">
        <v>132</v>
      </c>
      <c r="K137" s="221" t="s">
        <v>87</v>
      </c>
      <c r="L137" s="222" t="str">
        <f>Overallresults!$C$3</f>
        <v>-</v>
      </c>
      <c r="M137" s="19"/>
      <c r="W137" s="81" t="str">
        <f t="shared" si="19"/>
        <v>.</v>
      </c>
      <c r="X137" s="81" t="str">
        <f t="shared" si="20"/>
        <v>.</v>
      </c>
      <c r="Y137" t="str">
        <f t="shared" si="21"/>
        <v>.</v>
      </c>
      <c r="Z137" t="str">
        <f t="shared" si="22"/>
        <v>.</v>
      </c>
      <c r="AA137" s="184" t="str">
        <f t="shared" si="23"/>
        <v>.</v>
      </c>
      <c r="AC137" s="81" t="str">
        <f t="shared" si="24"/>
        <v>.</v>
      </c>
      <c r="AD137" s="81" t="str">
        <f t="shared" si="25"/>
        <v>.</v>
      </c>
      <c r="AE137" t="str">
        <f t="shared" si="26"/>
        <v>.</v>
      </c>
      <c r="AF137" t="str">
        <f t="shared" si="27"/>
        <v>.</v>
      </c>
      <c r="AG137" s="184" t="str">
        <f t="shared" si="28"/>
        <v>.</v>
      </c>
    </row>
    <row r="138" spans="1:33" x14ac:dyDescent="0.3">
      <c r="A138" s="208" t="s">
        <v>87</v>
      </c>
      <c r="B138" s="190" t="s">
        <v>87</v>
      </c>
      <c r="C138" s="192" t="s">
        <v>87</v>
      </c>
      <c r="D138" s="93" t="str">
        <f t="shared" si="29"/>
        <v>.</v>
      </c>
      <c r="E138" s="93" t="str">
        <f t="shared" si="30"/>
        <v>.</v>
      </c>
      <c r="F138" s="199" t="s">
        <v>87</v>
      </c>
      <c r="G138" s="83"/>
      <c r="H138" s="83"/>
      <c r="I138" s="83"/>
      <c r="J138">
        <v>133</v>
      </c>
      <c r="K138" s="221" t="s">
        <v>87</v>
      </c>
      <c r="L138" s="222" t="str">
        <f>Overallresults!$C$3</f>
        <v>-</v>
      </c>
      <c r="M138" s="19"/>
      <c r="W138" s="81" t="str">
        <f t="shared" si="19"/>
        <v>.</v>
      </c>
      <c r="X138" s="81" t="str">
        <f t="shared" si="20"/>
        <v>.</v>
      </c>
      <c r="Y138" t="str">
        <f t="shared" si="21"/>
        <v>.</v>
      </c>
      <c r="Z138" t="str">
        <f t="shared" si="22"/>
        <v>.</v>
      </c>
      <c r="AA138" s="184" t="str">
        <f t="shared" si="23"/>
        <v>.</v>
      </c>
      <c r="AC138" s="81" t="str">
        <f t="shared" si="24"/>
        <v>.</v>
      </c>
      <c r="AD138" s="81" t="str">
        <f t="shared" si="25"/>
        <v>.</v>
      </c>
      <c r="AE138" t="str">
        <f t="shared" si="26"/>
        <v>.</v>
      </c>
      <c r="AF138" t="str">
        <f t="shared" si="27"/>
        <v>.</v>
      </c>
      <c r="AG138" s="184" t="str">
        <f t="shared" si="28"/>
        <v>.</v>
      </c>
    </row>
    <row r="139" spans="1:33" x14ac:dyDescent="0.3">
      <c r="A139" s="208" t="s">
        <v>87</v>
      </c>
      <c r="B139" s="190" t="s">
        <v>87</v>
      </c>
      <c r="C139" s="192" t="s">
        <v>87</v>
      </c>
      <c r="D139" s="93" t="str">
        <f t="shared" si="29"/>
        <v>.</v>
      </c>
      <c r="E139" s="93" t="str">
        <f t="shared" si="30"/>
        <v>.</v>
      </c>
      <c r="F139" s="199" t="s">
        <v>87</v>
      </c>
      <c r="G139" s="83"/>
      <c r="H139" s="83"/>
      <c r="I139" s="83"/>
      <c r="J139">
        <v>134</v>
      </c>
      <c r="K139" s="221" t="s">
        <v>87</v>
      </c>
      <c r="L139" s="222" t="str">
        <f>Overallresults!$C$3</f>
        <v>-</v>
      </c>
      <c r="M139" s="19"/>
      <c r="W139" s="81" t="str">
        <f t="shared" si="19"/>
        <v>.</v>
      </c>
      <c r="X139" s="81" t="str">
        <f t="shared" si="20"/>
        <v>.</v>
      </c>
      <c r="Y139" t="str">
        <f t="shared" si="21"/>
        <v>.</v>
      </c>
      <c r="Z139" t="str">
        <f t="shared" si="22"/>
        <v>.</v>
      </c>
      <c r="AA139" s="184" t="str">
        <f t="shared" si="23"/>
        <v>.</v>
      </c>
      <c r="AC139" s="81" t="str">
        <f t="shared" si="24"/>
        <v>.</v>
      </c>
      <c r="AD139" s="81" t="str">
        <f t="shared" si="25"/>
        <v>.</v>
      </c>
      <c r="AE139" t="str">
        <f t="shared" si="26"/>
        <v>.</v>
      </c>
      <c r="AF139" t="str">
        <f t="shared" si="27"/>
        <v>.</v>
      </c>
      <c r="AG139" s="184" t="str">
        <f t="shared" si="28"/>
        <v>.</v>
      </c>
    </row>
    <row r="140" spans="1:33" x14ac:dyDescent="0.3">
      <c r="A140" s="208" t="s">
        <v>87</v>
      </c>
      <c r="B140" s="190" t="s">
        <v>87</v>
      </c>
      <c r="C140" s="192" t="s">
        <v>87</v>
      </c>
      <c r="D140" s="93" t="str">
        <f t="shared" si="29"/>
        <v>.</v>
      </c>
      <c r="E140" s="93" t="str">
        <f t="shared" si="30"/>
        <v>.</v>
      </c>
      <c r="F140" s="199" t="s">
        <v>87</v>
      </c>
      <c r="G140" s="83"/>
      <c r="H140" s="83"/>
      <c r="I140" s="83"/>
      <c r="J140">
        <v>135</v>
      </c>
      <c r="K140" s="221" t="s">
        <v>87</v>
      </c>
      <c r="L140" s="222" t="str">
        <f>Overallresults!$C$3</f>
        <v>-</v>
      </c>
      <c r="M140" s="19"/>
      <c r="W140" s="81" t="str">
        <f t="shared" si="19"/>
        <v>.</v>
      </c>
      <c r="X140" s="81" t="str">
        <f t="shared" si="20"/>
        <v>.</v>
      </c>
      <c r="Y140" t="str">
        <f t="shared" si="21"/>
        <v>.</v>
      </c>
      <c r="Z140" t="str">
        <f t="shared" si="22"/>
        <v>.</v>
      </c>
      <c r="AA140" s="184" t="str">
        <f t="shared" si="23"/>
        <v>.</v>
      </c>
      <c r="AC140" s="81" t="str">
        <f t="shared" si="24"/>
        <v>.</v>
      </c>
      <c r="AD140" s="81" t="str">
        <f t="shared" si="25"/>
        <v>.</v>
      </c>
      <c r="AE140" t="str">
        <f t="shared" si="26"/>
        <v>.</v>
      </c>
      <c r="AF140" t="str">
        <f t="shared" si="27"/>
        <v>.</v>
      </c>
      <c r="AG140" s="184" t="str">
        <f t="shared" si="28"/>
        <v>.</v>
      </c>
    </row>
    <row r="141" spans="1:33" x14ac:dyDescent="0.3">
      <c r="A141" s="208" t="s">
        <v>87</v>
      </c>
      <c r="B141" s="190" t="s">
        <v>87</v>
      </c>
      <c r="C141" s="192" t="s">
        <v>87</v>
      </c>
      <c r="D141" s="93" t="str">
        <f t="shared" si="29"/>
        <v>.</v>
      </c>
      <c r="E141" s="93" t="str">
        <f t="shared" si="30"/>
        <v>.</v>
      </c>
      <c r="F141" s="199" t="s">
        <v>87</v>
      </c>
      <c r="G141" s="83"/>
      <c r="H141" s="83"/>
      <c r="I141" s="83"/>
      <c r="J141">
        <v>136</v>
      </c>
      <c r="K141" s="221" t="s">
        <v>87</v>
      </c>
      <c r="L141" s="222" t="str">
        <f>Overallresults!$C$3</f>
        <v>-</v>
      </c>
      <c r="M141" s="19"/>
      <c r="W141" s="81" t="str">
        <f t="shared" ref="W141:W146" si="31">$A203</f>
        <v>.</v>
      </c>
      <c r="X141" s="81" t="str">
        <f t="shared" ref="X141:X146" si="32">$B203</f>
        <v>.</v>
      </c>
      <c r="Y141" t="str">
        <f t="shared" ref="Y141:Y146" si="33">$D203</f>
        <v>.</v>
      </c>
      <c r="Z141" t="str">
        <f t="shared" ref="Z141:Z146" si="34">$E203</f>
        <v>.</v>
      </c>
      <c r="AA141" s="184" t="str">
        <f t="shared" ref="AA141:AA146" si="35">$F203</f>
        <v>.</v>
      </c>
      <c r="AC141" s="81" t="str">
        <f t="shared" ref="AC141:AC146" si="36">$A274</f>
        <v>.</v>
      </c>
      <c r="AD141" s="81" t="str">
        <f t="shared" ref="AD141:AD146" si="37">$B274</f>
        <v>.</v>
      </c>
      <c r="AE141" t="str">
        <f t="shared" ref="AE141:AE146" si="38">$D274</f>
        <v>.</v>
      </c>
      <c r="AF141" t="str">
        <f t="shared" ref="AF141:AF146" si="39">$E274</f>
        <v>.</v>
      </c>
      <c r="AG141" s="184" t="str">
        <f t="shared" ref="AG141:AG146" si="40">$F274</f>
        <v>.</v>
      </c>
    </row>
    <row r="142" spans="1:33" x14ac:dyDescent="0.3">
      <c r="A142" s="208" t="s">
        <v>87</v>
      </c>
      <c r="B142" s="190" t="s">
        <v>87</v>
      </c>
      <c r="C142" s="192" t="s">
        <v>87</v>
      </c>
      <c r="D142" s="93" t="str">
        <f t="shared" si="29"/>
        <v>.</v>
      </c>
      <c r="E142" s="93" t="str">
        <f t="shared" si="30"/>
        <v>.</v>
      </c>
      <c r="F142" s="199" t="s">
        <v>87</v>
      </c>
      <c r="G142" s="83"/>
      <c r="H142" s="83"/>
      <c r="I142" s="83"/>
      <c r="J142">
        <v>137</v>
      </c>
      <c r="K142" s="221" t="s">
        <v>87</v>
      </c>
      <c r="L142" s="222" t="str">
        <f>Overallresults!$C$3</f>
        <v>-</v>
      </c>
      <c r="M142" s="19"/>
      <c r="W142" s="81" t="str">
        <f t="shared" si="31"/>
        <v>.</v>
      </c>
      <c r="X142" s="81" t="str">
        <f t="shared" si="32"/>
        <v>.</v>
      </c>
      <c r="Y142" t="str">
        <f t="shared" si="33"/>
        <v>.</v>
      </c>
      <c r="Z142" t="str">
        <f t="shared" si="34"/>
        <v>.</v>
      </c>
      <c r="AA142" s="184" t="str">
        <f t="shared" si="35"/>
        <v>.</v>
      </c>
      <c r="AC142" s="81" t="str">
        <f t="shared" si="36"/>
        <v>.</v>
      </c>
      <c r="AD142" s="81" t="str">
        <f t="shared" si="37"/>
        <v>.</v>
      </c>
      <c r="AE142" t="str">
        <f t="shared" si="38"/>
        <v>.</v>
      </c>
      <c r="AF142" t="str">
        <f t="shared" si="39"/>
        <v>.</v>
      </c>
      <c r="AG142" s="184" t="str">
        <f t="shared" si="40"/>
        <v>.</v>
      </c>
    </row>
    <row r="143" spans="1:33" x14ac:dyDescent="0.3">
      <c r="A143" s="208" t="s">
        <v>87</v>
      </c>
      <c r="B143" s="190" t="s">
        <v>87</v>
      </c>
      <c r="C143" s="192" t="s">
        <v>87</v>
      </c>
      <c r="D143" s="93" t="str">
        <f t="shared" si="29"/>
        <v>.</v>
      </c>
      <c r="E143" s="93" t="str">
        <f t="shared" si="30"/>
        <v>.</v>
      </c>
      <c r="F143" s="199" t="s">
        <v>87</v>
      </c>
      <c r="G143" s="83"/>
      <c r="H143" s="83"/>
      <c r="I143" s="83"/>
      <c r="J143">
        <v>138</v>
      </c>
      <c r="K143" s="221" t="s">
        <v>87</v>
      </c>
      <c r="L143" s="222" t="str">
        <f>Overallresults!$C$3</f>
        <v>-</v>
      </c>
      <c r="M143" s="19"/>
      <c r="W143" s="81" t="str">
        <f t="shared" si="31"/>
        <v>.</v>
      </c>
      <c r="X143" s="81" t="str">
        <f t="shared" si="32"/>
        <v>.</v>
      </c>
      <c r="Y143" t="str">
        <f t="shared" si="33"/>
        <v>.</v>
      </c>
      <c r="Z143" t="str">
        <f t="shared" si="34"/>
        <v>.</v>
      </c>
      <c r="AA143" s="184" t="str">
        <f t="shared" si="35"/>
        <v>.</v>
      </c>
      <c r="AC143" s="81" t="str">
        <f t="shared" si="36"/>
        <v>.</v>
      </c>
      <c r="AD143" s="81" t="str">
        <f t="shared" si="37"/>
        <v>.</v>
      </c>
      <c r="AE143" t="str">
        <f t="shared" si="38"/>
        <v>.</v>
      </c>
      <c r="AF143" t="str">
        <f t="shared" si="39"/>
        <v>.</v>
      </c>
      <c r="AG143" s="184" t="str">
        <f t="shared" si="40"/>
        <v>.</v>
      </c>
    </row>
    <row r="144" spans="1:33" x14ac:dyDescent="0.3">
      <c r="A144" s="208" t="s">
        <v>87</v>
      </c>
      <c r="B144" s="190" t="s">
        <v>87</v>
      </c>
      <c r="C144" s="192" t="s">
        <v>87</v>
      </c>
      <c r="D144" s="93" t="str">
        <f t="shared" si="29"/>
        <v>.</v>
      </c>
      <c r="E144" s="93" t="str">
        <f t="shared" si="30"/>
        <v>.</v>
      </c>
      <c r="F144" s="199" t="s">
        <v>87</v>
      </c>
      <c r="G144" s="83"/>
      <c r="H144" s="83"/>
      <c r="I144" s="83"/>
      <c r="J144">
        <v>139</v>
      </c>
      <c r="K144" s="221" t="s">
        <v>87</v>
      </c>
      <c r="L144" s="222" t="str">
        <f>Overallresults!$C$3</f>
        <v>-</v>
      </c>
      <c r="M144" s="19"/>
      <c r="W144" s="81" t="str">
        <f t="shared" si="31"/>
        <v>.</v>
      </c>
      <c r="X144" s="81" t="str">
        <f t="shared" si="32"/>
        <v>.</v>
      </c>
      <c r="Y144" t="str">
        <f t="shared" si="33"/>
        <v>.</v>
      </c>
      <c r="Z144" t="str">
        <f t="shared" si="34"/>
        <v>.</v>
      </c>
      <c r="AA144" s="184" t="str">
        <f t="shared" si="35"/>
        <v>.</v>
      </c>
      <c r="AC144" s="81" t="str">
        <f t="shared" si="36"/>
        <v>.</v>
      </c>
      <c r="AD144" s="81" t="str">
        <f t="shared" si="37"/>
        <v>.</v>
      </c>
      <c r="AE144" t="str">
        <f t="shared" si="38"/>
        <v>.</v>
      </c>
      <c r="AF144" t="str">
        <f t="shared" si="39"/>
        <v>.</v>
      </c>
      <c r="AG144" s="184" t="str">
        <f t="shared" si="40"/>
        <v>.</v>
      </c>
    </row>
    <row r="145" spans="1:33" x14ac:dyDescent="0.3">
      <c r="A145" s="208" t="s">
        <v>87</v>
      </c>
      <c r="B145" s="190" t="s">
        <v>87</v>
      </c>
      <c r="C145" s="192" t="s">
        <v>87</v>
      </c>
      <c r="D145" s="93" t="str">
        <f t="shared" si="29"/>
        <v>.</v>
      </c>
      <c r="E145" s="93" t="str">
        <f t="shared" si="30"/>
        <v>.</v>
      </c>
      <c r="F145" s="199" t="s">
        <v>87</v>
      </c>
      <c r="G145" s="83"/>
      <c r="H145" s="83"/>
      <c r="I145" s="83"/>
      <c r="J145">
        <v>140</v>
      </c>
      <c r="K145" s="221" t="s">
        <v>87</v>
      </c>
      <c r="L145" s="222" t="str">
        <f>Overallresults!$C$3</f>
        <v>-</v>
      </c>
      <c r="M145" s="19"/>
      <c r="W145" s="81" t="str">
        <f t="shared" si="31"/>
        <v>.</v>
      </c>
      <c r="X145" s="81" t="str">
        <f t="shared" si="32"/>
        <v>.</v>
      </c>
      <c r="Y145" t="str">
        <f t="shared" si="33"/>
        <v>.</v>
      </c>
      <c r="Z145" t="str">
        <f t="shared" si="34"/>
        <v>.</v>
      </c>
      <c r="AA145" s="184" t="str">
        <f t="shared" si="35"/>
        <v>.</v>
      </c>
      <c r="AC145" s="81" t="str">
        <f t="shared" si="36"/>
        <v>.</v>
      </c>
      <c r="AD145" s="81" t="str">
        <f t="shared" si="37"/>
        <v>.</v>
      </c>
      <c r="AE145" t="str">
        <f t="shared" si="38"/>
        <v>.</v>
      </c>
      <c r="AF145" t="str">
        <f t="shared" si="39"/>
        <v>.</v>
      </c>
      <c r="AG145" s="184" t="str">
        <f t="shared" si="40"/>
        <v>.</v>
      </c>
    </row>
    <row r="146" spans="1:33" x14ac:dyDescent="0.3">
      <c r="A146" s="208" t="s">
        <v>87</v>
      </c>
      <c r="B146" s="190" t="s">
        <v>87</v>
      </c>
      <c r="C146" s="192" t="s">
        <v>87</v>
      </c>
      <c r="D146" s="93" t="str">
        <f t="shared" si="29"/>
        <v>.</v>
      </c>
      <c r="E146" s="93" t="str">
        <f t="shared" si="30"/>
        <v>.</v>
      </c>
      <c r="F146" s="199" t="s">
        <v>87</v>
      </c>
      <c r="G146" s="83"/>
      <c r="H146" s="83"/>
      <c r="I146" s="83"/>
      <c r="J146">
        <v>141</v>
      </c>
      <c r="K146" s="221" t="s">
        <v>87</v>
      </c>
      <c r="L146" s="222" t="str">
        <f>Overallresults!$C$3</f>
        <v>-</v>
      </c>
      <c r="M146" s="19"/>
      <c r="W146" s="81" t="str">
        <f t="shared" si="31"/>
        <v>.</v>
      </c>
      <c r="X146" s="81" t="str">
        <f t="shared" si="32"/>
        <v>.</v>
      </c>
      <c r="Y146" t="str">
        <f t="shared" si="33"/>
        <v>.</v>
      </c>
      <c r="Z146" t="str">
        <f t="shared" si="34"/>
        <v>.</v>
      </c>
      <c r="AA146" s="184" t="str">
        <f t="shared" si="35"/>
        <v>.</v>
      </c>
      <c r="AC146" s="81" t="str">
        <f t="shared" si="36"/>
        <v>.</v>
      </c>
      <c r="AD146" s="81" t="str">
        <f t="shared" si="37"/>
        <v>.</v>
      </c>
      <c r="AE146" t="str">
        <f t="shared" si="38"/>
        <v>.</v>
      </c>
      <c r="AF146" t="str">
        <f t="shared" si="39"/>
        <v>.</v>
      </c>
      <c r="AG146" s="184" t="str">
        <f t="shared" si="40"/>
        <v>.</v>
      </c>
    </row>
    <row r="147" spans="1:33" x14ac:dyDescent="0.3">
      <c r="A147" s="208" t="s">
        <v>87</v>
      </c>
      <c r="B147" s="190" t="s">
        <v>87</v>
      </c>
      <c r="C147" s="192" t="s">
        <v>87</v>
      </c>
      <c r="D147" s="93" t="str">
        <f t="shared" si="29"/>
        <v>.</v>
      </c>
      <c r="E147" s="93" t="str">
        <f t="shared" si="30"/>
        <v>.</v>
      </c>
      <c r="F147" s="199" t="s">
        <v>87</v>
      </c>
      <c r="G147" s="83"/>
      <c r="H147" s="83"/>
      <c r="I147" s="83"/>
      <c r="J147">
        <v>142</v>
      </c>
      <c r="K147" s="221" t="s">
        <v>87</v>
      </c>
      <c r="L147" s="222" t="str">
        <f>Overallresults!$C$3</f>
        <v>-</v>
      </c>
      <c r="M147" s="19"/>
    </row>
    <row r="148" spans="1:33" x14ac:dyDescent="0.3">
      <c r="A148" s="208" t="s">
        <v>87</v>
      </c>
      <c r="B148" s="190" t="s">
        <v>87</v>
      </c>
      <c r="C148" s="192" t="s">
        <v>87</v>
      </c>
      <c r="D148" s="93" t="str">
        <f t="shared" si="29"/>
        <v>.</v>
      </c>
      <c r="E148" s="93" t="str">
        <f t="shared" si="30"/>
        <v>.</v>
      </c>
      <c r="F148" s="199" t="s">
        <v>87</v>
      </c>
      <c r="G148" s="83"/>
      <c r="H148" s="83"/>
      <c r="I148" s="83"/>
      <c r="J148">
        <v>143</v>
      </c>
      <c r="K148" s="221" t="s">
        <v>87</v>
      </c>
      <c r="L148" s="222" t="str">
        <f>Overallresults!$C$3</f>
        <v>-</v>
      </c>
      <c r="M148" s="19"/>
      <c r="W148" s="339" t="s">
        <v>144</v>
      </c>
      <c r="X148" s="339"/>
      <c r="Y148" s="339"/>
      <c r="Z148" s="339"/>
      <c r="AA148" s="339"/>
      <c r="AB148" s="187" t="s">
        <v>145</v>
      </c>
      <c r="AC148" s="340">
        <f>D2</f>
        <v>0</v>
      </c>
      <c r="AD148" s="340"/>
      <c r="AE148" s="188" t="s">
        <v>146</v>
      </c>
      <c r="AF148" s="189" t="str">
        <f>E2</f>
        <v>-</v>
      </c>
    </row>
    <row r="149" spans="1:33" x14ac:dyDescent="0.3">
      <c r="A149" s="208" t="s">
        <v>87</v>
      </c>
      <c r="B149" s="190" t="s">
        <v>87</v>
      </c>
      <c r="C149" s="192" t="s">
        <v>87</v>
      </c>
      <c r="D149" s="93" t="str">
        <f t="shared" si="29"/>
        <v>.</v>
      </c>
      <c r="E149" s="93" t="str">
        <f t="shared" si="30"/>
        <v>.</v>
      </c>
      <c r="F149" s="199" t="s">
        <v>87</v>
      </c>
      <c r="G149" s="83"/>
      <c r="H149" s="83"/>
      <c r="I149" s="83"/>
      <c r="J149">
        <v>144</v>
      </c>
      <c r="K149" s="221" t="s">
        <v>87</v>
      </c>
      <c r="L149" s="222" t="str">
        <f>Overallresults!$C$3</f>
        <v>-</v>
      </c>
      <c r="M149" s="19"/>
    </row>
    <row r="150" spans="1:33" x14ac:dyDescent="0.3">
      <c r="A150" s="208" t="s">
        <v>87</v>
      </c>
      <c r="B150" s="190" t="s">
        <v>87</v>
      </c>
      <c r="C150" s="192" t="s">
        <v>87</v>
      </c>
      <c r="D150" s="93" t="str">
        <f t="shared" si="29"/>
        <v>.</v>
      </c>
      <c r="E150" s="93" t="str">
        <f t="shared" si="30"/>
        <v>.</v>
      </c>
      <c r="F150" s="199" t="s">
        <v>87</v>
      </c>
      <c r="G150" s="83"/>
      <c r="H150" s="83"/>
      <c r="I150" s="83"/>
      <c r="J150">
        <v>145</v>
      </c>
      <c r="K150" s="221" t="s">
        <v>87</v>
      </c>
      <c r="L150" s="222" t="str">
        <f>Overallresults!$C$3</f>
        <v>-</v>
      </c>
      <c r="M150" s="19"/>
      <c r="W150" s="81" t="s">
        <v>149</v>
      </c>
      <c r="X150" s="81" t="s">
        <v>150</v>
      </c>
      <c r="Y150" t="s">
        <v>152</v>
      </c>
      <c r="Z150" t="s">
        <v>59</v>
      </c>
      <c r="AA150" s="184" t="s">
        <v>155</v>
      </c>
      <c r="AC150" s="81" t="s">
        <v>149</v>
      </c>
      <c r="AD150" s="81" t="s">
        <v>150</v>
      </c>
      <c r="AE150" t="s">
        <v>152</v>
      </c>
      <c r="AF150" t="s">
        <v>59</v>
      </c>
      <c r="AG150" s="184" t="s">
        <v>155</v>
      </c>
    </row>
    <row r="151" spans="1:33" x14ac:dyDescent="0.3">
      <c r="A151" s="208" t="s">
        <v>87</v>
      </c>
      <c r="B151" s="190" t="s">
        <v>87</v>
      </c>
      <c r="C151" s="192" t="s">
        <v>87</v>
      </c>
      <c r="D151" s="93" t="str">
        <f t="shared" si="29"/>
        <v>.</v>
      </c>
      <c r="E151" s="93" t="str">
        <f t="shared" si="30"/>
        <v>.</v>
      </c>
      <c r="F151" s="199" t="s">
        <v>87</v>
      </c>
      <c r="G151" s="83"/>
      <c r="H151" s="83"/>
      <c r="I151" s="83"/>
      <c r="J151">
        <v>146</v>
      </c>
      <c r="K151" s="221" t="s">
        <v>87</v>
      </c>
      <c r="L151" s="222" t="str">
        <f>Overallresults!$C$3</f>
        <v>-</v>
      </c>
      <c r="M151" s="19"/>
      <c r="W151" s="81" t="str">
        <f>$A280</f>
        <v>.</v>
      </c>
      <c r="X151" s="81" t="str">
        <f>$B280</f>
        <v>.</v>
      </c>
      <c r="Y151" t="str">
        <f>$D280</f>
        <v>.</v>
      </c>
      <c r="Z151" t="str">
        <f>$E280</f>
        <v>.</v>
      </c>
      <c r="AA151" s="184" t="str">
        <f>$F280</f>
        <v>.</v>
      </c>
      <c r="AC151" s="81" t="str">
        <f>$A350</f>
        <v>.</v>
      </c>
      <c r="AD151" s="81" t="str">
        <f>$B350</f>
        <v>.</v>
      </c>
      <c r="AE151" t="str">
        <f>$D350</f>
        <v>.</v>
      </c>
      <c r="AF151" t="str">
        <f>$E350</f>
        <v>.</v>
      </c>
      <c r="AG151" s="184" t="str">
        <f>$F350</f>
        <v>.</v>
      </c>
    </row>
    <row r="152" spans="1:33" x14ac:dyDescent="0.3">
      <c r="A152" s="208" t="s">
        <v>87</v>
      </c>
      <c r="B152" s="190" t="s">
        <v>87</v>
      </c>
      <c r="C152" s="192" t="s">
        <v>87</v>
      </c>
      <c r="D152" s="93" t="str">
        <f t="shared" si="29"/>
        <v>.</v>
      </c>
      <c r="E152" s="93" t="str">
        <f t="shared" si="30"/>
        <v>.</v>
      </c>
      <c r="F152" s="199" t="s">
        <v>87</v>
      </c>
      <c r="G152" s="83"/>
      <c r="H152" s="83"/>
      <c r="I152" s="83"/>
      <c r="J152">
        <v>147</v>
      </c>
      <c r="K152" s="221" t="s">
        <v>87</v>
      </c>
      <c r="L152" s="222" t="str">
        <f>Overallresults!$C$3</f>
        <v>-</v>
      </c>
      <c r="M152" s="19"/>
      <c r="W152" s="81" t="str">
        <f t="shared" ref="W152:W215" si="41">$A281</f>
        <v>.</v>
      </c>
      <c r="X152" s="81" t="str">
        <f t="shared" ref="X152:X215" si="42">$B281</f>
        <v>.</v>
      </c>
      <c r="Y152" t="str">
        <f t="shared" ref="Y152:Y215" si="43">$D281</f>
        <v>.</v>
      </c>
      <c r="Z152" t="str">
        <f t="shared" ref="Z152:Z215" si="44">$E281</f>
        <v>.</v>
      </c>
      <c r="AA152" s="184" t="str">
        <f t="shared" ref="AA152:AA215" si="45">$F281</f>
        <v>.</v>
      </c>
      <c r="AC152" s="81" t="str">
        <f t="shared" ref="AC152:AC201" si="46">$A351</f>
        <v>.</v>
      </c>
      <c r="AD152" s="81" t="str">
        <f t="shared" ref="AD152:AD201" si="47">$B351</f>
        <v>.</v>
      </c>
      <c r="AE152" t="str">
        <f t="shared" ref="AE152:AE201" si="48">$D351</f>
        <v>.</v>
      </c>
      <c r="AF152" t="str">
        <f t="shared" ref="AF152:AF201" si="49">$E351</f>
        <v>.</v>
      </c>
      <c r="AG152" s="184" t="str">
        <f t="shared" ref="AG152:AG201" si="50">$F351</f>
        <v>.</v>
      </c>
    </row>
    <row r="153" spans="1:33" x14ac:dyDescent="0.3">
      <c r="A153" s="208" t="s">
        <v>87</v>
      </c>
      <c r="B153" s="190" t="s">
        <v>87</v>
      </c>
      <c r="C153" s="192" t="s">
        <v>87</v>
      </c>
      <c r="D153" s="93" t="str">
        <f t="shared" si="29"/>
        <v>.</v>
      </c>
      <c r="E153" s="93" t="str">
        <f t="shared" si="30"/>
        <v>.</v>
      </c>
      <c r="F153" s="199" t="s">
        <v>87</v>
      </c>
      <c r="G153" s="83"/>
      <c r="H153" s="83"/>
      <c r="I153" s="83"/>
      <c r="J153">
        <v>148</v>
      </c>
      <c r="K153" s="221" t="s">
        <v>87</v>
      </c>
      <c r="L153" s="222" t="str">
        <f>Overallresults!$C$3</f>
        <v>-</v>
      </c>
      <c r="M153" s="19"/>
      <c r="W153" s="81" t="str">
        <f t="shared" si="41"/>
        <v>.</v>
      </c>
      <c r="X153" s="81" t="str">
        <f t="shared" si="42"/>
        <v>.</v>
      </c>
      <c r="Y153" t="str">
        <f t="shared" si="43"/>
        <v>.</v>
      </c>
      <c r="Z153" t="str">
        <f t="shared" si="44"/>
        <v>.</v>
      </c>
      <c r="AA153" s="184" t="str">
        <f t="shared" si="45"/>
        <v>.</v>
      </c>
      <c r="AC153" s="81" t="str">
        <f t="shared" si="46"/>
        <v>.</v>
      </c>
      <c r="AD153" s="81" t="str">
        <f t="shared" si="47"/>
        <v>.</v>
      </c>
      <c r="AE153" t="str">
        <f t="shared" si="48"/>
        <v>.</v>
      </c>
      <c r="AF153" t="str">
        <f t="shared" si="49"/>
        <v>.</v>
      </c>
      <c r="AG153" s="184" t="str">
        <f t="shared" si="50"/>
        <v>.</v>
      </c>
    </row>
    <row r="154" spans="1:33" x14ac:dyDescent="0.3">
      <c r="A154" s="208" t="s">
        <v>87</v>
      </c>
      <c r="B154" s="190" t="s">
        <v>87</v>
      </c>
      <c r="C154" s="192" t="s">
        <v>87</v>
      </c>
      <c r="D154" s="93" t="str">
        <f t="shared" si="29"/>
        <v>.</v>
      </c>
      <c r="E154" s="93" t="str">
        <f t="shared" si="30"/>
        <v>.</v>
      </c>
      <c r="F154" s="199" t="s">
        <v>87</v>
      </c>
      <c r="G154" s="83"/>
      <c r="H154" s="83"/>
      <c r="I154" s="83"/>
      <c r="J154">
        <v>149</v>
      </c>
      <c r="K154" s="221" t="s">
        <v>87</v>
      </c>
      <c r="L154" s="222" t="str">
        <f>Overallresults!$C$3</f>
        <v>-</v>
      </c>
      <c r="M154" s="19"/>
      <c r="W154" s="81" t="str">
        <f t="shared" si="41"/>
        <v>.</v>
      </c>
      <c r="X154" s="81" t="str">
        <f t="shared" si="42"/>
        <v>.</v>
      </c>
      <c r="Y154" t="str">
        <f t="shared" si="43"/>
        <v>.</v>
      </c>
      <c r="Z154" t="str">
        <f t="shared" si="44"/>
        <v>.</v>
      </c>
      <c r="AA154" s="184" t="str">
        <f t="shared" si="45"/>
        <v>.</v>
      </c>
      <c r="AC154" s="81" t="str">
        <f t="shared" si="46"/>
        <v>.</v>
      </c>
      <c r="AD154" s="81" t="str">
        <f t="shared" si="47"/>
        <v>.</v>
      </c>
      <c r="AE154" t="str">
        <f t="shared" si="48"/>
        <v>.</v>
      </c>
      <c r="AF154" t="str">
        <f t="shared" si="49"/>
        <v>.</v>
      </c>
      <c r="AG154" s="184" t="str">
        <f t="shared" si="50"/>
        <v>.</v>
      </c>
    </row>
    <row r="155" spans="1:33" x14ac:dyDescent="0.3">
      <c r="A155" s="208" t="s">
        <v>87</v>
      </c>
      <c r="B155" s="190" t="s">
        <v>87</v>
      </c>
      <c r="C155" s="192" t="s">
        <v>87</v>
      </c>
      <c r="D155" s="93" t="str">
        <f t="shared" si="29"/>
        <v>.</v>
      </c>
      <c r="E155" s="93" t="str">
        <f t="shared" si="30"/>
        <v>.</v>
      </c>
      <c r="F155" s="199" t="s">
        <v>87</v>
      </c>
      <c r="G155" s="83"/>
      <c r="H155" s="83"/>
      <c r="I155" s="83"/>
      <c r="J155">
        <v>150</v>
      </c>
      <c r="K155" s="221" t="s">
        <v>87</v>
      </c>
      <c r="L155" s="222" t="str">
        <f>Overallresults!$C$4</f>
        <v>-</v>
      </c>
      <c r="M155" s="19"/>
      <c r="W155" s="81" t="str">
        <f t="shared" si="41"/>
        <v>.</v>
      </c>
      <c r="X155" s="81" t="str">
        <f t="shared" si="42"/>
        <v>.</v>
      </c>
      <c r="Y155" t="str">
        <f t="shared" si="43"/>
        <v>.</v>
      </c>
      <c r="Z155" t="str">
        <f t="shared" si="44"/>
        <v>.</v>
      </c>
      <c r="AA155" s="184" t="str">
        <f t="shared" si="45"/>
        <v>.</v>
      </c>
      <c r="AC155" s="81" t="str">
        <f t="shared" si="46"/>
        <v>.</v>
      </c>
      <c r="AD155" s="81" t="str">
        <f t="shared" si="47"/>
        <v>.</v>
      </c>
      <c r="AE155" t="str">
        <f t="shared" si="48"/>
        <v>.</v>
      </c>
      <c r="AF155" t="str">
        <f t="shared" si="49"/>
        <v>.</v>
      </c>
      <c r="AG155" s="184" t="str">
        <f t="shared" si="50"/>
        <v>.</v>
      </c>
    </row>
    <row r="156" spans="1:33" x14ac:dyDescent="0.3">
      <c r="A156" s="208" t="s">
        <v>87</v>
      </c>
      <c r="B156" s="190" t="s">
        <v>87</v>
      </c>
      <c r="C156" s="192" t="s">
        <v>87</v>
      </c>
      <c r="D156" s="93" t="str">
        <f t="shared" si="29"/>
        <v>.</v>
      </c>
      <c r="E156" s="93" t="str">
        <f t="shared" si="30"/>
        <v>.</v>
      </c>
      <c r="F156" s="199" t="s">
        <v>87</v>
      </c>
      <c r="G156" s="83"/>
      <c r="H156" s="83"/>
      <c r="I156" s="83"/>
      <c r="J156">
        <v>151</v>
      </c>
      <c r="K156" s="221" t="s">
        <v>87</v>
      </c>
      <c r="L156" s="222" t="str">
        <f>Overallresults!$C$4</f>
        <v>-</v>
      </c>
      <c r="M156" s="19"/>
      <c r="W156" s="81" t="str">
        <f t="shared" si="41"/>
        <v>.</v>
      </c>
      <c r="X156" s="81" t="str">
        <f t="shared" si="42"/>
        <v>.</v>
      </c>
      <c r="Y156" t="str">
        <f t="shared" si="43"/>
        <v>.</v>
      </c>
      <c r="Z156" t="str">
        <f t="shared" si="44"/>
        <v>.</v>
      </c>
      <c r="AA156" s="184" t="str">
        <f t="shared" si="45"/>
        <v>.</v>
      </c>
      <c r="AC156" s="81" t="str">
        <f t="shared" si="46"/>
        <v>.</v>
      </c>
      <c r="AD156" s="81" t="str">
        <f t="shared" si="47"/>
        <v>.</v>
      </c>
      <c r="AE156" t="str">
        <f t="shared" si="48"/>
        <v>.</v>
      </c>
      <c r="AF156" t="str">
        <f t="shared" si="49"/>
        <v>.</v>
      </c>
      <c r="AG156" s="184" t="str">
        <f t="shared" si="50"/>
        <v>.</v>
      </c>
    </row>
    <row r="157" spans="1:33" x14ac:dyDescent="0.3">
      <c r="A157" s="208" t="s">
        <v>87</v>
      </c>
      <c r="B157" s="190" t="s">
        <v>87</v>
      </c>
      <c r="C157" s="192" t="s">
        <v>87</v>
      </c>
      <c r="D157" s="93" t="str">
        <f t="shared" si="29"/>
        <v>.</v>
      </c>
      <c r="E157" s="93" t="str">
        <f t="shared" si="30"/>
        <v>.</v>
      </c>
      <c r="F157" s="199" t="s">
        <v>87</v>
      </c>
      <c r="G157" s="83"/>
      <c r="H157" s="83"/>
      <c r="I157" s="83"/>
      <c r="J157">
        <v>152</v>
      </c>
      <c r="K157" s="221" t="s">
        <v>87</v>
      </c>
      <c r="L157" s="222" t="str">
        <f>Overallresults!$C$4</f>
        <v>-</v>
      </c>
      <c r="M157" s="19"/>
      <c r="W157" s="81" t="str">
        <f t="shared" si="41"/>
        <v>.</v>
      </c>
      <c r="X157" s="81" t="str">
        <f t="shared" si="42"/>
        <v>.</v>
      </c>
      <c r="Y157" t="str">
        <f t="shared" si="43"/>
        <v>.</v>
      </c>
      <c r="Z157" t="str">
        <f t="shared" si="44"/>
        <v>.</v>
      </c>
      <c r="AA157" s="184" t="str">
        <f t="shared" si="45"/>
        <v>.</v>
      </c>
      <c r="AC157" s="81" t="str">
        <f t="shared" si="46"/>
        <v>.</v>
      </c>
      <c r="AD157" s="81" t="str">
        <f t="shared" si="47"/>
        <v>.</v>
      </c>
      <c r="AE157" t="str">
        <f t="shared" si="48"/>
        <v>.</v>
      </c>
      <c r="AF157" t="str">
        <f t="shared" si="49"/>
        <v>.</v>
      </c>
      <c r="AG157" s="184" t="str">
        <f t="shared" si="50"/>
        <v>.</v>
      </c>
    </row>
    <row r="158" spans="1:33" x14ac:dyDescent="0.3">
      <c r="A158" s="208" t="s">
        <v>87</v>
      </c>
      <c r="B158" s="190" t="s">
        <v>87</v>
      </c>
      <c r="C158" s="192" t="s">
        <v>87</v>
      </c>
      <c r="D158" s="93" t="str">
        <f t="shared" si="29"/>
        <v>.</v>
      </c>
      <c r="E158" s="93" t="str">
        <f t="shared" si="30"/>
        <v>.</v>
      </c>
      <c r="F158" s="199" t="s">
        <v>87</v>
      </c>
      <c r="G158" s="83"/>
      <c r="H158" s="83"/>
      <c r="I158" s="83"/>
      <c r="J158">
        <v>153</v>
      </c>
      <c r="K158" s="221" t="s">
        <v>87</v>
      </c>
      <c r="L158" s="222" t="str">
        <f>Overallresults!$C$4</f>
        <v>-</v>
      </c>
      <c r="M158" s="19"/>
      <c r="W158" s="81" t="str">
        <f t="shared" si="41"/>
        <v>.</v>
      </c>
      <c r="X158" s="81" t="str">
        <f t="shared" si="42"/>
        <v>.</v>
      </c>
      <c r="Y158" t="str">
        <f t="shared" si="43"/>
        <v>.</v>
      </c>
      <c r="Z158" t="str">
        <f t="shared" si="44"/>
        <v>.</v>
      </c>
      <c r="AA158" s="184" t="str">
        <f t="shared" si="45"/>
        <v>.</v>
      </c>
      <c r="AC158" s="81" t="str">
        <f t="shared" si="46"/>
        <v>.</v>
      </c>
      <c r="AD158" s="81" t="str">
        <f t="shared" si="47"/>
        <v>.</v>
      </c>
      <c r="AE158" t="str">
        <f t="shared" si="48"/>
        <v>.</v>
      </c>
      <c r="AF158" t="str">
        <f t="shared" si="49"/>
        <v>.</v>
      </c>
      <c r="AG158" s="184" t="str">
        <f t="shared" si="50"/>
        <v>.</v>
      </c>
    </row>
    <row r="159" spans="1:33" x14ac:dyDescent="0.3">
      <c r="A159" s="208" t="s">
        <v>87</v>
      </c>
      <c r="B159" s="190" t="s">
        <v>87</v>
      </c>
      <c r="C159" s="192" t="s">
        <v>87</v>
      </c>
      <c r="D159" s="93" t="str">
        <f t="shared" si="29"/>
        <v>.</v>
      </c>
      <c r="E159" s="93" t="str">
        <f t="shared" si="30"/>
        <v>.</v>
      </c>
      <c r="F159" s="199" t="s">
        <v>87</v>
      </c>
      <c r="G159" s="83"/>
      <c r="H159" s="83"/>
      <c r="I159" s="83"/>
      <c r="J159">
        <v>154</v>
      </c>
      <c r="K159" s="221" t="s">
        <v>87</v>
      </c>
      <c r="L159" s="222" t="str">
        <f>Overallresults!$C$4</f>
        <v>-</v>
      </c>
      <c r="M159" s="19"/>
      <c r="W159" s="81" t="str">
        <f t="shared" si="41"/>
        <v>.</v>
      </c>
      <c r="X159" s="81" t="str">
        <f t="shared" si="42"/>
        <v>.</v>
      </c>
      <c r="Y159" t="str">
        <f t="shared" si="43"/>
        <v>.</v>
      </c>
      <c r="Z159" t="str">
        <f t="shared" si="44"/>
        <v>.</v>
      </c>
      <c r="AA159" s="184" t="str">
        <f t="shared" si="45"/>
        <v>.</v>
      </c>
      <c r="AC159" s="81" t="str">
        <f t="shared" si="46"/>
        <v>.</v>
      </c>
      <c r="AD159" s="81" t="str">
        <f t="shared" si="47"/>
        <v>.</v>
      </c>
      <c r="AE159" t="str">
        <f t="shared" si="48"/>
        <v>.</v>
      </c>
      <c r="AF159" t="str">
        <f t="shared" si="49"/>
        <v>.</v>
      </c>
      <c r="AG159" s="184" t="str">
        <f t="shared" si="50"/>
        <v>.</v>
      </c>
    </row>
    <row r="160" spans="1:33" x14ac:dyDescent="0.3">
      <c r="A160" s="208" t="s">
        <v>87</v>
      </c>
      <c r="B160" s="190" t="s">
        <v>87</v>
      </c>
      <c r="C160" s="192" t="s">
        <v>87</v>
      </c>
      <c r="D160" s="93" t="str">
        <f t="shared" si="29"/>
        <v>.</v>
      </c>
      <c r="E160" s="93" t="str">
        <f t="shared" si="30"/>
        <v>.</v>
      </c>
      <c r="F160" s="199" t="s">
        <v>87</v>
      </c>
      <c r="G160" s="83"/>
      <c r="H160" s="83"/>
      <c r="I160" s="83"/>
      <c r="J160">
        <v>155</v>
      </c>
      <c r="K160" s="221" t="s">
        <v>87</v>
      </c>
      <c r="L160" s="222" t="str">
        <f>Overallresults!$C$4</f>
        <v>-</v>
      </c>
      <c r="M160" s="19"/>
      <c r="W160" s="81" t="str">
        <f t="shared" si="41"/>
        <v>.</v>
      </c>
      <c r="X160" s="81" t="str">
        <f t="shared" si="42"/>
        <v>.</v>
      </c>
      <c r="Y160" t="str">
        <f t="shared" si="43"/>
        <v>.</v>
      </c>
      <c r="Z160" t="str">
        <f t="shared" si="44"/>
        <v>.</v>
      </c>
      <c r="AA160" s="184" t="str">
        <f t="shared" si="45"/>
        <v>.</v>
      </c>
      <c r="AC160" s="81" t="str">
        <f t="shared" si="46"/>
        <v>.</v>
      </c>
      <c r="AD160" s="81" t="str">
        <f t="shared" si="47"/>
        <v>.</v>
      </c>
      <c r="AE160" t="str">
        <f t="shared" si="48"/>
        <v>.</v>
      </c>
      <c r="AF160" t="str">
        <f t="shared" si="49"/>
        <v>.</v>
      </c>
      <c r="AG160" s="184" t="str">
        <f t="shared" si="50"/>
        <v>.</v>
      </c>
    </row>
    <row r="161" spans="1:33" x14ac:dyDescent="0.3">
      <c r="A161" s="208" t="s">
        <v>87</v>
      </c>
      <c r="B161" s="190" t="s">
        <v>87</v>
      </c>
      <c r="C161" s="192" t="s">
        <v>87</v>
      </c>
      <c r="D161" s="93" t="str">
        <f t="shared" si="29"/>
        <v>.</v>
      </c>
      <c r="E161" s="93" t="str">
        <f t="shared" si="30"/>
        <v>.</v>
      </c>
      <c r="F161" s="199" t="s">
        <v>87</v>
      </c>
      <c r="G161" s="83"/>
      <c r="H161" s="83"/>
      <c r="I161" s="83"/>
      <c r="J161">
        <v>156</v>
      </c>
      <c r="K161" s="221" t="s">
        <v>87</v>
      </c>
      <c r="L161" s="222" t="str">
        <f>Overallresults!$C$4</f>
        <v>-</v>
      </c>
      <c r="M161" s="19"/>
      <c r="W161" s="81" t="str">
        <f t="shared" si="41"/>
        <v>.</v>
      </c>
      <c r="X161" s="81" t="str">
        <f t="shared" si="42"/>
        <v>.</v>
      </c>
      <c r="Y161" t="str">
        <f t="shared" si="43"/>
        <v>.</v>
      </c>
      <c r="Z161" t="str">
        <f t="shared" si="44"/>
        <v>.</v>
      </c>
      <c r="AA161" s="184" t="str">
        <f t="shared" si="45"/>
        <v>.</v>
      </c>
      <c r="AC161" s="81" t="str">
        <f t="shared" si="46"/>
        <v>.</v>
      </c>
      <c r="AD161" s="81" t="str">
        <f t="shared" si="47"/>
        <v>.</v>
      </c>
      <c r="AE161" t="str">
        <f t="shared" si="48"/>
        <v>.</v>
      </c>
      <c r="AF161" t="str">
        <f t="shared" si="49"/>
        <v>.</v>
      </c>
      <c r="AG161" s="184" t="str">
        <f t="shared" si="50"/>
        <v>.</v>
      </c>
    </row>
    <row r="162" spans="1:33" x14ac:dyDescent="0.3">
      <c r="A162" s="208" t="s">
        <v>87</v>
      </c>
      <c r="B162" s="190" t="s">
        <v>87</v>
      </c>
      <c r="C162" s="192" t="s">
        <v>87</v>
      </c>
      <c r="D162" s="93" t="str">
        <f t="shared" si="29"/>
        <v>.</v>
      </c>
      <c r="E162" s="93" t="str">
        <f t="shared" si="30"/>
        <v>.</v>
      </c>
      <c r="F162" s="199" t="s">
        <v>87</v>
      </c>
      <c r="G162" s="83"/>
      <c r="H162" s="83"/>
      <c r="I162" s="83"/>
      <c r="J162">
        <v>157</v>
      </c>
      <c r="K162" s="221" t="s">
        <v>87</v>
      </c>
      <c r="L162" s="222" t="str">
        <f>Overallresults!$C$4</f>
        <v>-</v>
      </c>
      <c r="M162" s="19"/>
      <c r="W162" s="81" t="str">
        <f t="shared" si="41"/>
        <v>.</v>
      </c>
      <c r="X162" s="81" t="str">
        <f t="shared" si="42"/>
        <v>.</v>
      </c>
      <c r="Y162" t="str">
        <f t="shared" si="43"/>
        <v>.</v>
      </c>
      <c r="Z162" t="str">
        <f t="shared" si="44"/>
        <v>.</v>
      </c>
      <c r="AA162" s="184" t="str">
        <f t="shared" si="45"/>
        <v>.</v>
      </c>
      <c r="AC162" s="81" t="str">
        <f t="shared" si="46"/>
        <v>.</v>
      </c>
      <c r="AD162" s="81" t="str">
        <f t="shared" si="47"/>
        <v>.</v>
      </c>
      <c r="AE162" t="str">
        <f t="shared" si="48"/>
        <v>.</v>
      </c>
      <c r="AF162" t="str">
        <f t="shared" si="49"/>
        <v>.</v>
      </c>
      <c r="AG162" s="184" t="str">
        <f t="shared" si="50"/>
        <v>.</v>
      </c>
    </row>
    <row r="163" spans="1:33" x14ac:dyDescent="0.3">
      <c r="A163" s="208" t="s">
        <v>87</v>
      </c>
      <c r="B163" s="190" t="s">
        <v>87</v>
      </c>
      <c r="C163" s="192" t="s">
        <v>87</v>
      </c>
      <c r="D163" s="93" t="str">
        <f t="shared" si="29"/>
        <v>.</v>
      </c>
      <c r="E163" s="93" t="str">
        <f t="shared" si="30"/>
        <v>.</v>
      </c>
      <c r="F163" s="199" t="s">
        <v>87</v>
      </c>
      <c r="G163" s="83"/>
      <c r="H163" s="83"/>
      <c r="I163" s="83"/>
      <c r="J163">
        <v>158</v>
      </c>
      <c r="K163" s="221" t="s">
        <v>87</v>
      </c>
      <c r="L163" s="222" t="str">
        <f>Overallresults!$C$4</f>
        <v>-</v>
      </c>
      <c r="M163" s="19"/>
      <c r="W163" s="81" t="str">
        <f t="shared" si="41"/>
        <v>.</v>
      </c>
      <c r="X163" s="81" t="str">
        <f t="shared" si="42"/>
        <v>.</v>
      </c>
      <c r="Y163" t="str">
        <f t="shared" si="43"/>
        <v>.</v>
      </c>
      <c r="Z163" t="str">
        <f t="shared" si="44"/>
        <v>.</v>
      </c>
      <c r="AA163" s="184" t="str">
        <f t="shared" si="45"/>
        <v>.</v>
      </c>
      <c r="AC163" s="81" t="str">
        <f t="shared" si="46"/>
        <v>.</v>
      </c>
      <c r="AD163" s="81" t="str">
        <f t="shared" si="47"/>
        <v>.</v>
      </c>
      <c r="AE163" t="str">
        <f t="shared" si="48"/>
        <v>.</v>
      </c>
      <c r="AF163" t="str">
        <f t="shared" si="49"/>
        <v>.</v>
      </c>
      <c r="AG163" s="184" t="str">
        <f t="shared" si="50"/>
        <v>.</v>
      </c>
    </row>
    <row r="164" spans="1:33" x14ac:dyDescent="0.3">
      <c r="A164" s="208" t="s">
        <v>87</v>
      </c>
      <c r="B164" s="190" t="s">
        <v>87</v>
      </c>
      <c r="C164" s="192" t="s">
        <v>87</v>
      </c>
      <c r="D164" s="93" t="str">
        <f t="shared" si="29"/>
        <v>.</v>
      </c>
      <c r="E164" s="93" t="str">
        <f t="shared" si="30"/>
        <v>.</v>
      </c>
      <c r="F164" s="199" t="s">
        <v>87</v>
      </c>
      <c r="G164" s="83"/>
      <c r="H164" s="83"/>
      <c r="I164" s="83"/>
      <c r="J164">
        <v>159</v>
      </c>
      <c r="K164" s="221" t="s">
        <v>87</v>
      </c>
      <c r="L164" s="222" t="str">
        <f>Overallresults!$C$4</f>
        <v>-</v>
      </c>
      <c r="M164" s="19"/>
      <c r="W164" s="81" t="str">
        <f t="shared" si="41"/>
        <v>.</v>
      </c>
      <c r="X164" s="81" t="str">
        <f t="shared" si="42"/>
        <v>.</v>
      </c>
      <c r="Y164" t="str">
        <f t="shared" si="43"/>
        <v>.</v>
      </c>
      <c r="Z164" t="str">
        <f t="shared" si="44"/>
        <v>.</v>
      </c>
      <c r="AA164" s="184" t="str">
        <f t="shared" si="45"/>
        <v>.</v>
      </c>
      <c r="AC164" s="81" t="str">
        <f t="shared" si="46"/>
        <v>.</v>
      </c>
      <c r="AD164" s="81" t="str">
        <f t="shared" si="47"/>
        <v>.</v>
      </c>
      <c r="AE164" t="str">
        <f t="shared" si="48"/>
        <v>.</v>
      </c>
      <c r="AF164" t="str">
        <f t="shared" si="49"/>
        <v>.</v>
      </c>
      <c r="AG164" s="184" t="str">
        <f t="shared" si="50"/>
        <v>.</v>
      </c>
    </row>
    <row r="165" spans="1:33" x14ac:dyDescent="0.3">
      <c r="A165" s="208" t="s">
        <v>87</v>
      </c>
      <c r="B165" s="190" t="s">
        <v>87</v>
      </c>
      <c r="C165" s="192" t="s">
        <v>87</v>
      </c>
      <c r="D165" s="93" t="str">
        <f t="shared" si="29"/>
        <v>.</v>
      </c>
      <c r="E165" s="93" t="str">
        <f t="shared" si="30"/>
        <v>.</v>
      </c>
      <c r="F165" s="199" t="s">
        <v>87</v>
      </c>
      <c r="G165" s="83"/>
      <c r="H165" s="83"/>
      <c r="I165" s="83"/>
      <c r="J165">
        <v>160</v>
      </c>
      <c r="K165" s="221" t="s">
        <v>87</v>
      </c>
      <c r="L165" s="222" t="str">
        <f>Overallresults!$C$4</f>
        <v>-</v>
      </c>
      <c r="M165" s="19"/>
      <c r="W165" s="81" t="str">
        <f t="shared" si="41"/>
        <v>.</v>
      </c>
      <c r="X165" s="81" t="str">
        <f t="shared" si="42"/>
        <v>.</v>
      </c>
      <c r="Y165" t="str">
        <f t="shared" si="43"/>
        <v>.</v>
      </c>
      <c r="Z165" t="str">
        <f t="shared" si="44"/>
        <v>.</v>
      </c>
      <c r="AA165" s="184" t="str">
        <f t="shared" si="45"/>
        <v>.</v>
      </c>
      <c r="AC165" s="81" t="str">
        <f t="shared" si="46"/>
        <v>.</v>
      </c>
      <c r="AD165" s="81" t="str">
        <f t="shared" si="47"/>
        <v>.</v>
      </c>
      <c r="AE165" t="str">
        <f t="shared" si="48"/>
        <v>.</v>
      </c>
      <c r="AF165" t="str">
        <f t="shared" si="49"/>
        <v>.</v>
      </c>
      <c r="AG165" s="184" t="str">
        <f t="shared" si="50"/>
        <v>.</v>
      </c>
    </row>
    <row r="166" spans="1:33" x14ac:dyDescent="0.3">
      <c r="A166" s="208" t="s">
        <v>87</v>
      </c>
      <c r="B166" s="190" t="s">
        <v>87</v>
      </c>
      <c r="C166" s="192" t="s">
        <v>87</v>
      </c>
      <c r="D166" s="93" t="str">
        <f t="shared" si="29"/>
        <v>.</v>
      </c>
      <c r="E166" s="93" t="str">
        <f t="shared" si="30"/>
        <v>.</v>
      </c>
      <c r="F166" s="199" t="s">
        <v>87</v>
      </c>
      <c r="G166" s="83"/>
      <c r="H166" s="83"/>
      <c r="I166" s="83"/>
      <c r="J166">
        <v>161</v>
      </c>
      <c r="K166" s="221" t="s">
        <v>87</v>
      </c>
      <c r="L166" s="222" t="str">
        <f>Overallresults!$C$4</f>
        <v>-</v>
      </c>
      <c r="M166" s="19"/>
      <c r="W166" s="81" t="str">
        <f t="shared" si="41"/>
        <v>.</v>
      </c>
      <c r="X166" s="81" t="str">
        <f t="shared" si="42"/>
        <v>.</v>
      </c>
      <c r="Y166" t="str">
        <f t="shared" si="43"/>
        <v>.</v>
      </c>
      <c r="Z166" t="str">
        <f t="shared" si="44"/>
        <v>.</v>
      </c>
      <c r="AA166" s="184" t="str">
        <f t="shared" si="45"/>
        <v>.</v>
      </c>
      <c r="AC166" s="81" t="str">
        <f t="shared" si="46"/>
        <v>.</v>
      </c>
      <c r="AD166" s="81" t="str">
        <f t="shared" si="47"/>
        <v>.</v>
      </c>
      <c r="AE166" t="str">
        <f t="shared" si="48"/>
        <v>.</v>
      </c>
      <c r="AF166" t="str">
        <f t="shared" si="49"/>
        <v>.</v>
      </c>
      <c r="AG166" s="184" t="str">
        <f t="shared" si="50"/>
        <v>.</v>
      </c>
    </row>
    <row r="167" spans="1:33" x14ac:dyDescent="0.3">
      <c r="A167" s="208" t="s">
        <v>87</v>
      </c>
      <c r="B167" s="190" t="s">
        <v>87</v>
      </c>
      <c r="C167" s="192" t="s">
        <v>87</v>
      </c>
      <c r="D167" s="93" t="str">
        <f t="shared" si="29"/>
        <v>.</v>
      </c>
      <c r="E167" s="93" t="str">
        <f t="shared" si="30"/>
        <v>.</v>
      </c>
      <c r="F167" s="199" t="s">
        <v>87</v>
      </c>
      <c r="G167" s="83"/>
      <c r="H167" s="83"/>
      <c r="I167" s="83"/>
      <c r="J167">
        <v>162</v>
      </c>
      <c r="K167" s="221" t="s">
        <v>87</v>
      </c>
      <c r="L167" s="222" t="str">
        <f>Overallresults!$C$4</f>
        <v>-</v>
      </c>
      <c r="M167" s="19"/>
      <c r="W167" s="81" t="str">
        <f t="shared" si="41"/>
        <v>.</v>
      </c>
      <c r="X167" s="81" t="str">
        <f t="shared" si="42"/>
        <v>.</v>
      </c>
      <c r="Y167" t="str">
        <f t="shared" si="43"/>
        <v>.</v>
      </c>
      <c r="Z167" t="str">
        <f t="shared" si="44"/>
        <v>.</v>
      </c>
      <c r="AA167" s="184" t="str">
        <f t="shared" si="45"/>
        <v>.</v>
      </c>
      <c r="AC167" s="81" t="str">
        <f t="shared" si="46"/>
        <v>.</v>
      </c>
      <c r="AD167" s="81" t="str">
        <f t="shared" si="47"/>
        <v>.</v>
      </c>
      <c r="AE167" t="str">
        <f t="shared" si="48"/>
        <v>.</v>
      </c>
      <c r="AF167" t="str">
        <f t="shared" si="49"/>
        <v>.</v>
      </c>
      <c r="AG167" s="184" t="str">
        <f t="shared" si="50"/>
        <v>.</v>
      </c>
    </row>
    <row r="168" spans="1:33" x14ac:dyDescent="0.3">
      <c r="A168" s="208" t="s">
        <v>87</v>
      </c>
      <c r="B168" s="190" t="s">
        <v>87</v>
      </c>
      <c r="C168" s="192" t="s">
        <v>87</v>
      </c>
      <c r="D168" s="93" t="str">
        <f t="shared" si="29"/>
        <v>.</v>
      </c>
      <c r="E168" s="93" t="str">
        <f t="shared" si="30"/>
        <v>.</v>
      </c>
      <c r="F168" s="199" t="s">
        <v>87</v>
      </c>
      <c r="G168" s="83"/>
      <c r="H168" s="83"/>
      <c r="I168" s="83"/>
      <c r="J168">
        <v>163</v>
      </c>
      <c r="K168" s="221" t="s">
        <v>87</v>
      </c>
      <c r="L168" s="222" t="str">
        <f>Overallresults!$C$4</f>
        <v>-</v>
      </c>
      <c r="M168" s="19"/>
      <c r="W168" s="81" t="str">
        <f t="shared" si="41"/>
        <v>.</v>
      </c>
      <c r="X168" s="81" t="str">
        <f t="shared" si="42"/>
        <v>.</v>
      </c>
      <c r="Y168" t="str">
        <f t="shared" si="43"/>
        <v>.</v>
      </c>
      <c r="Z168" t="str">
        <f t="shared" si="44"/>
        <v>.</v>
      </c>
      <c r="AA168" s="184" t="str">
        <f t="shared" si="45"/>
        <v>.</v>
      </c>
      <c r="AC168" s="81" t="str">
        <f t="shared" si="46"/>
        <v>.</v>
      </c>
      <c r="AD168" s="81" t="str">
        <f t="shared" si="47"/>
        <v>.</v>
      </c>
      <c r="AE168" t="str">
        <f t="shared" si="48"/>
        <v>.</v>
      </c>
      <c r="AF168" t="str">
        <f t="shared" si="49"/>
        <v>.</v>
      </c>
      <c r="AG168" s="184" t="str">
        <f t="shared" si="50"/>
        <v>.</v>
      </c>
    </row>
    <row r="169" spans="1:33" x14ac:dyDescent="0.3">
      <c r="A169" s="208" t="s">
        <v>87</v>
      </c>
      <c r="B169" s="190" t="s">
        <v>87</v>
      </c>
      <c r="C169" s="192" t="s">
        <v>87</v>
      </c>
      <c r="D169" s="93" t="str">
        <f t="shared" si="29"/>
        <v>.</v>
      </c>
      <c r="E169" s="93" t="str">
        <f t="shared" si="30"/>
        <v>.</v>
      </c>
      <c r="F169" s="199" t="s">
        <v>87</v>
      </c>
      <c r="G169" s="83"/>
      <c r="H169" s="83"/>
      <c r="I169" s="83"/>
      <c r="J169">
        <v>164</v>
      </c>
      <c r="K169" s="221" t="s">
        <v>87</v>
      </c>
      <c r="L169" s="222" t="str">
        <f>Overallresults!$C$4</f>
        <v>-</v>
      </c>
      <c r="M169" s="19"/>
      <c r="W169" s="81" t="str">
        <f t="shared" si="41"/>
        <v>.</v>
      </c>
      <c r="X169" s="81" t="str">
        <f t="shared" si="42"/>
        <v>.</v>
      </c>
      <c r="Y169" t="str">
        <f t="shared" si="43"/>
        <v>.</v>
      </c>
      <c r="Z169" t="str">
        <f t="shared" si="44"/>
        <v>.</v>
      </c>
      <c r="AA169" s="184" t="str">
        <f t="shared" si="45"/>
        <v>.</v>
      </c>
      <c r="AC169" s="81" t="str">
        <f t="shared" si="46"/>
        <v>.</v>
      </c>
      <c r="AD169" s="81" t="str">
        <f t="shared" si="47"/>
        <v>.</v>
      </c>
      <c r="AE169" t="str">
        <f t="shared" si="48"/>
        <v>.</v>
      </c>
      <c r="AF169" t="str">
        <f t="shared" si="49"/>
        <v>.</v>
      </c>
      <c r="AG169" s="184" t="str">
        <f t="shared" si="50"/>
        <v>.</v>
      </c>
    </row>
    <row r="170" spans="1:33" x14ac:dyDescent="0.3">
      <c r="A170" s="208" t="s">
        <v>87</v>
      </c>
      <c r="B170" s="190" t="s">
        <v>87</v>
      </c>
      <c r="C170" s="192" t="s">
        <v>87</v>
      </c>
      <c r="D170" s="93" t="str">
        <f t="shared" si="29"/>
        <v>.</v>
      </c>
      <c r="E170" s="93" t="str">
        <f t="shared" si="30"/>
        <v>.</v>
      </c>
      <c r="F170" s="199" t="s">
        <v>87</v>
      </c>
      <c r="G170" s="83"/>
      <c r="H170" s="83"/>
      <c r="I170" s="83"/>
      <c r="J170">
        <v>165</v>
      </c>
      <c r="K170" s="221" t="s">
        <v>87</v>
      </c>
      <c r="L170" s="222" t="str">
        <f>Overallresults!$C$4</f>
        <v>-</v>
      </c>
      <c r="M170" s="19"/>
      <c r="W170" s="81" t="str">
        <f t="shared" si="41"/>
        <v>.</v>
      </c>
      <c r="X170" s="81" t="str">
        <f t="shared" si="42"/>
        <v>.</v>
      </c>
      <c r="Y170" t="str">
        <f t="shared" si="43"/>
        <v>.</v>
      </c>
      <c r="Z170" t="str">
        <f t="shared" si="44"/>
        <v>.</v>
      </c>
      <c r="AA170" s="184" t="str">
        <f t="shared" si="45"/>
        <v>.</v>
      </c>
      <c r="AC170" s="81" t="str">
        <f t="shared" si="46"/>
        <v>.</v>
      </c>
      <c r="AD170" s="81" t="str">
        <f t="shared" si="47"/>
        <v>.</v>
      </c>
      <c r="AE170" t="str">
        <f t="shared" si="48"/>
        <v>.</v>
      </c>
      <c r="AF170" t="str">
        <f t="shared" si="49"/>
        <v>.</v>
      </c>
      <c r="AG170" s="184" t="str">
        <f t="shared" si="50"/>
        <v>.</v>
      </c>
    </row>
    <row r="171" spans="1:33" x14ac:dyDescent="0.3">
      <c r="A171" s="208" t="s">
        <v>87</v>
      </c>
      <c r="B171" s="190" t="s">
        <v>87</v>
      </c>
      <c r="C171" s="192" t="s">
        <v>87</v>
      </c>
      <c r="D171" s="93" t="str">
        <f t="shared" si="29"/>
        <v>.</v>
      </c>
      <c r="E171" s="93" t="str">
        <f t="shared" si="30"/>
        <v>.</v>
      </c>
      <c r="F171" s="199" t="s">
        <v>87</v>
      </c>
      <c r="G171" s="83"/>
      <c r="H171" s="83"/>
      <c r="I171" s="83"/>
      <c r="J171">
        <v>166</v>
      </c>
      <c r="K171" s="221" t="s">
        <v>87</v>
      </c>
      <c r="L171" s="222" t="str">
        <f>Overallresults!$C$4</f>
        <v>-</v>
      </c>
      <c r="M171" s="19"/>
      <c r="W171" s="81" t="str">
        <f t="shared" si="41"/>
        <v>.</v>
      </c>
      <c r="X171" s="81" t="str">
        <f t="shared" si="42"/>
        <v>.</v>
      </c>
      <c r="Y171" t="str">
        <f t="shared" si="43"/>
        <v>.</v>
      </c>
      <c r="Z171" t="str">
        <f t="shared" si="44"/>
        <v>.</v>
      </c>
      <c r="AA171" s="184" t="str">
        <f t="shared" si="45"/>
        <v>.</v>
      </c>
      <c r="AC171" s="81" t="str">
        <f t="shared" si="46"/>
        <v>.</v>
      </c>
      <c r="AD171" s="81" t="str">
        <f t="shared" si="47"/>
        <v>.</v>
      </c>
      <c r="AE171" t="str">
        <f t="shared" si="48"/>
        <v>.</v>
      </c>
      <c r="AF171" t="str">
        <f t="shared" si="49"/>
        <v>.</v>
      </c>
      <c r="AG171" s="184" t="str">
        <f t="shared" si="50"/>
        <v>.</v>
      </c>
    </row>
    <row r="172" spans="1:33" x14ac:dyDescent="0.3">
      <c r="A172" s="208" t="s">
        <v>87</v>
      </c>
      <c r="B172" s="190" t="s">
        <v>87</v>
      </c>
      <c r="C172" s="192" t="s">
        <v>87</v>
      </c>
      <c r="D172" s="93" t="str">
        <f t="shared" si="29"/>
        <v>.</v>
      </c>
      <c r="E172" s="93" t="str">
        <f t="shared" si="30"/>
        <v>.</v>
      </c>
      <c r="F172" s="199" t="s">
        <v>87</v>
      </c>
      <c r="G172" s="83"/>
      <c r="H172" s="83"/>
      <c r="I172" s="83"/>
      <c r="J172">
        <v>167</v>
      </c>
      <c r="K172" s="221" t="s">
        <v>87</v>
      </c>
      <c r="L172" s="222" t="str">
        <f>Overallresults!$C$4</f>
        <v>-</v>
      </c>
      <c r="M172" s="19"/>
      <c r="W172" s="81" t="str">
        <f t="shared" si="41"/>
        <v>.</v>
      </c>
      <c r="X172" s="81" t="str">
        <f t="shared" si="42"/>
        <v>.</v>
      </c>
      <c r="Y172" t="str">
        <f t="shared" si="43"/>
        <v>.</v>
      </c>
      <c r="Z172" t="str">
        <f t="shared" si="44"/>
        <v>.</v>
      </c>
      <c r="AA172" s="184" t="str">
        <f t="shared" si="45"/>
        <v>.</v>
      </c>
      <c r="AC172" s="81" t="str">
        <f t="shared" si="46"/>
        <v>.</v>
      </c>
      <c r="AD172" s="81" t="str">
        <f t="shared" si="47"/>
        <v>.</v>
      </c>
      <c r="AE172" t="str">
        <f t="shared" si="48"/>
        <v>.</v>
      </c>
      <c r="AF172" t="str">
        <f t="shared" si="49"/>
        <v>.</v>
      </c>
      <c r="AG172" s="184" t="str">
        <f t="shared" si="50"/>
        <v>.</v>
      </c>
    </row>
    <row r="173" spans="1:33" x14ac:dyDescent="0.3">
      <c r="A173" s="208" t="s">
        <v>87</v>
      </c>
      <c r="B173" s="190" t="s">
        <v>87</v>
      </c>
      <c r="C173" s="192" t="s">
        <v>87</v>
      </c>
      <c r="D173" s="93" t="str">
        <f t="shared" si="29"/>
        <v>.</v>
      </c>
      <c r="E173" s="93" t="str">
        <f t="shared" si="30"/>
        <v>.</v>
      </c>
      <c r="F173" s="199" t="s">
        <v>87</v>
      </c>
      <c r="G173" s="83"/>
      <c r="H173" s="83"/>
      <c r="I173" s="83"/>
      <c r="J173">
        <v>168</v>
      </c>
      <c r="K173" s="221" t="s">
        <v>87</v>
      </c>
      <c r="L173" s="222" t="str">
        <f>Overallresults!$C$4</f>
        <v>-</v>
      </c>
      <c r="M173" s="19"/>
      <c r="W173" s="81" t="str">
        <f t="shared" si="41"/>
        <v>.</v>
      </c>
      <c r="X173" s="81" t="str">
        <f t="shared" si="42"/>
        <v>.</v>
      </c>
      <c r="Y173" t="str">
        <f t="shared" si="43"/>
        <v>.</v>
      </c>
      <c r="Z173" t="str">
        <f t="shared" si="44"/>
        <v>.</v>
      </c>
      <c r="AA173" s="184" t="str">
        <f t="shared" si="45"/>
        <v>.</v>
      </c>
      <c r="AC173" s="81" t="str">
        <f t="shared" si="46"/>
        <v>.</v>
      </c>
      <c r="AD173" s="81" t="str">
        <f t="shared" si="47"/>
        <v>.</v>
      </c>
      <c r="AE173" t="str">
        <f t="shared" si="48"/>
        <v>.</v>
      </c>
      <c r="AF173" t="str">
        <f t="shared" si="49"/>
        <v>.</v>
      </c>
      <c r="AG173" s="184" t="str">
        <f t="shared" si="50"/>
        <v>.</v>
      </c>
    </row>
    <row r="174" spans="1:33" x14ac:dyDescent="0.3">
      <c r="A174" s="208" t="s">
        <v>87</v>
      </c>
      <c r="B174" s="190" t="s">
        <v>87</v>
      </c>
      <c r="C174" s="192" t="s">
        <v>87</v>
      </c>
      <c r="D174" s="93" t="str">
        <f t="shared" si="29"/>
        <v>.</v>
      </c>
      <c r="E174" s="93" t="str">
        <f t="shared" si="30"/>
        <v>.</v>
      </c>
      <c r="F174" s="199" t="s">
        <v>87</v>
      </c>
      <c r="G174" s="83"/>
      <c r="H174" s="83"/>
      <c r="I174" s="83"/>
      <c r="J174">
        <v>169</v>
      </c>
      <c r="K174" s="221" t="s">
        <v>87</v>
      </c>
      <c r="L174" s="222" t="str">
        <f>Overallresults!$C$4</f>
        <v>-</v>
      </c>
      <c r="M174" s="19"/>
      <c r="W174" s="81" t="str">
        <f t="shared" si="41"/>
        <v>.</v>
      </c>
      <c r="X174" s="81" t="str">
        <f t="shared" si="42"/>
        <v>.</v>
      </c>
      <c r="Y174" t="str">
        <f t="shared" si="43"/>
        <v>.</v>
      </c>
      <c r="Z174" t="str">
        <f t="shared" si="44"/>
        <v>.</v>
      </c>
      <c r="AA174" s="184" t="str">
        <f t="shared" si="45"/>
        <v>.</v>
      </c>
      <c r="AC174" s="81" t="str">
        <f t="shared" si="46"/>
        <v>.</v>
      </c>
      <c r="AD174" s="81" t="str">
        <f t="shared" si="47"/>
        <v>.</v>
      </c>
      <c r="AE174" t="str">
        <f t="shared" si="48"/>
        <v>.</v>
      </c>
      <c r="AF174" t="str">
        <f t="shared" si="49"/>
        <v>.</v>
      </c>
      <c r="AG174" s="184" t="str">
        <f t="shared" si="50"/>
        <v>.</v>
      </c>
    </row>
    <row r="175" spans="1:33" x14ac:dyDescent="0.3">
      <c r="A175" s="208" t="s">
        <v>87</v>
      </c>
      <c r="B175" s="190" t="s">
        <v>87</v>
      </c>
      <c r="C175" s="192" t="s">
        <v>87</v>
      </c>
      <c r="D175" s="93" t="str">
        <f t="shared" si="29"/>
        <v>.</v>
      </c>
      <c r="E175" s="93" t="str">
        <f t="shared" si="30"/>
        <v>.</v>
      </c>
      <c r="F175" s="199" t="s">
        <v>87</v>
      </c>
      <c r="G175" s="83"/>
      <c r="H175" s="83"/>
      <c r="I175" s="83"/>
      <c r="J175">
        <v>170</v>
      </c>
      <c r="K175" s="221" t="s">
        <v>87</v>
      </c>
      <c r="L175" s="222" t="str">
        <f>Overallresults!$C$4</f>
        <v>-</v>
      </c>
      <c r="M175" s="19"/>
      <c r="W175" s="81" t="str">
        <f t="shared" si="41"/>
        <v>.</v>
      </c>
      <c r="X175" s="81" t="str">
        <f t="shared" si="42"/>
        <v>.</v>
      </c>
      <c r="Y175" t="str">
        <f t="shared" si="43"/>
        <v>.</v>
      </c>
      <c r="Z175" t="str">
        <f t="shared" si="44"/>
        <v>.</v>
      </c>
      <c r="AA175" s="184" t="str">
        <f t="shared" si="45"/>
        <v>.</v>
      </c>
      <c r="AC175" s="81" t="str">
        <f t="shared" si="46"/>
        <v>.</v>
      </c>
      <c r="AD175" s="81" t="str">
        <f t="shared" si="47"/>
        <v>.</v>
      </c>
      <c r="AE175" t="str">
        <f t="shared" si="48"/>
        <v>.</v>
      </c>
      <c r="AF175" t="str">
        <f t="shared" si="49"/>
        <v>.</v>
      </c>
      <c r="AG175" s="184" t="str">
        <f t="shared" si="50"/>
        <v>.</v>
      </c>
    </row>
    <row r="176" spans="1:33" x14ac:dyDescent="0.3">
      <c r="A176" s="208" t="s">
        <v>87</v>
      </c>
      <c r="B176" s="190" t="s">
        <v>87</v>
      </c>
      <c r="C176" s="192" t="s">
        <v>87</v>
      </c>
      <c r="D176" s="93" t="str">
        <f t="shared" si="29"/>
        <v>.</v>
      </c>
      <c r="E176" s="93" t="str">
        <f t="shared" si="30"/>
        <v>.</v>
      </c>
      <c r="F176" s="199" t="s">
        <v>87</v>
      </c>
      <c r="G176" s="83"/>
      <c r="H176" s="83"/>
      <c r="I176" s="83"/>
      <c r="J176">
        <v>171</v>
      </c>
      <c r="K176" s="221" t="s">
        <v>87</v>
      </c>
      <c r="L176" s="222" t="str">
        <f>Overallresults!$C$4</f>
        <v>-</v>
      </c>
      <c r="M176" s="19"/>
      <c r="W176" s="81" t="str">
        <f t="shared" si="41"/>
        <v>.</v>
      </c>
      <c r="X176" s="81" t="str">
        <f t="shared" si="42"/>
        <v>.</v>
      </c>
      <c r="Y176" t="str">
        <f t="shared" si="43"/>
        <v>.</v>
      </c>
      <c r="Z176" t="str">
        <f t="shared" si="44"/>
        <v>.</v>
      </c>
      <c r="AA176" s="184" t="str">
        <f t="shared" si="45"/>
        <v>.</v>
      </c>
      <c r="AC176" s="81" t="str">
        <f t="shared" si="46"/>
        <v>.</v>
      </c>
      <c r="AD176" s="81" t="str">
        <f t="shared" si="47"/>
        <v>.</v>
      </c>
      <c r="AE176" t="str">
        <f t="shared" si="48"/>
        <v>.</v>
      </c>
      <c r="AF176" t="str">
        <f t="shared" si="49"/>
        <v>.</v>
      </c>
      <c r="AG176" s="184" t="str">
        <f t="shared" si="50"/>
        <v>.</v>
      </c>
    </row>
    <row r="177" spans="1:33" x14ac:dyDescent="0.3">
      <c r="A177" s="208" t="s">
        <v>87</v>
      </c>
      <c r="B177" s="190" t="s">
        <v>87</v>
      </c>
      <c r="C177" s="192" t="s">
        <v>87</v>
      </c>
      <c r="D177" s="93" t="str">
        <f t="shared" si="29"/>
        <v>.</v>
      </c>
      <c r="E177" s="93" t="str">
        <f t="shared" si="30"/>
        <v>.</v>
      </c>
      <c r="F177" s="199" t="s">
        <v>87</v>
      </c>
      <c r="G177" s="83"/>
      <c r="H177" s="83"/>
      <c r="I177" s="83"/>
      <c r="J177">
        <v>172</v>
      </c>
      <c r="K177" s="221" t="s">
        <v>87</v>
      </c>
      <c r="L177" s="222" t="str">
        <f>Overallresults!$C$4</f>
        <v>-</v>
      </c>
      <c r="M177" s="19"/>
      <c r="W177" s="81" t="str">
        <f t="shared" si="41"/>
        <v>.</v>
      </c>
      <c r="X177" s="81" t="str">
        <f t="shared" si="42"/>
        <v>.</v>
      </c>
      <c r="Y177" t="str">
        <f t="shared" si="43"/>
        <v>.</v>
      </c>
      <c r="Z177" t="str">
        <f t="shared" si="44"/>
        <v>.</v>
      </c>
      <c r="AA177" s="184" t="str">
        <f t="shared" si="45"/>
        <v>.</v>
      </c>
      <c r="AC177" s="81" t="str">
        <f t="shared" si="46"/>
        <v>.</v>
      </c>
      <c r="AD177" s="81" t="str">
        <f t="shared" si="47"/>
        <v>.</v>
      </c>
      <c r="AE177" t="str">
        <f t="shared" si="48"/>
        <v>.</v>
      </c>
      <c r="AF177" t="str">
        <f t="shared" si="49"/>
        <v>.</v>
      </c>
      <c r="AG177" s="184" t="str">
        <f t="shared" si="50"/>
        <v>.</v>
      </c>
    </row>
    <row r="178" spans="1:33" x14ac:dyDescent="0.3">
      <c r="A178" s="208" t="s">
        <v>87</v>
      </c>
      <c r="B178" s="190" t="s">
        <v>87</v>
      </c>
      <c r="C178" s="192" t="s">
        <v>87</v>
      </c>
      <c r="D178" s="93" t="str">
        <f t="shared" si="29"/>
        <v>.</v>
      </c>
      <c r="E178" s="93" t="str">
        <f t="shared" si="30"/>
        <v>.</v>
      </c>
      <c r="F178" s="199" t="s">
        <v>87</v>
      </c>
      <c r="G178" s="83"/>
      <c r="H178" s="83"/>
      <c r="I178" s="83"/>
      <c r="J178">
        <v>173</v>
      </c>
      <c r="K178" s="221" t="s">
        <v>87</v>
      </c>
      <c r="L178" s="222" t="str">
        <f>Overallresults!$C$4</f>
        <v>-</v>
      </c>
      <c r="M178" s="19"/>
      <c r="W178" s="81" t="str">
        <f t="shared" si="41"/>
        <v>.</v>
      </c>
      <c r="X178" s="81" t="str">
        <f t="shared" si="42"/>
        <v>.</v>
      </c>
      <c r="Y178" t="str">
        <f t="shared" si="43"/>
        <v>.</v>
      </c>
      <c r="Z178" t="str">
        <f t="shared" si="44"/>
        <v>.</v>
      </c>
      <c r="AA178" s="184" t="str">
        <f t="shared" si="45"/>
        <v>.</v>
      </c>
      <c r="AC178" s="81" t="str">
        <f t="shared" si="46"/>
        <v>.</v>
      </c>
      <c r="AD178" s="81" t="str">
        <f t="shared" si="47"/>
        <v>.</v>
      </c>
      <c r="AE178" t="str">
        <f t="shared" si="48"/>
        <v>.</v>
      </c>
      <c r="AF178" t="str">
        <f t="shared" si="49"/>
        <v>.</v>
      </c>
      <c r="AG178" s="184" t="str">
        <f t="shared" si="50"/>
        <v>.</v>
      </c>
    </row>
    <row r="179" spans="1:33" x14ac:dyDescent="0.3">
      <c r="A179" s="208" t="s">
        <v>87</v>
      </c>
      <c r="B179" s="190" t="s">
        <v>87</v>
      </c>
      <c r="C179" s="192" t="s">
        <v>87</v>
      </c>
      <c r="D179" s="93" t="str">
        <f t="shared" si="29"/>
        <v>.</v>
      </c>
      <c r="E179" s="93" t="str">
        <f t="shared" si="30"/>
        <v>.</v>
      </c>
      <c r="F179" s="199" t="s">
        <v>87</v>
      </c>
      <c r="G179" s="83"/>
      <c r="H179" s="83"/>
      <c r="I179" s="83"/>
      <c r="J179">
        <v>174</v>
      </c>
      <c r="K179" s="221" t="s">
        <v>87</v>
      </c>
      <c r="L179" s="222" t="str">
        <f>Overallresults!$C$4</f>
        <v>-</v>
      </c>
      <c r="M179" s="19"/>
      <c r="W179" s="81" t="str">
        <f t="shared" si="41"/>
        <v>.</v>
      </c>
      <c r="X179" s="81" t="str">
        <f t="shared" si="42"/>
        <v>.</v>
      </c>
      <c r="Y179" t="str">
        <f t="shared" si="43"/>
        <v>.</v>
      </c>
      <c r="Z179" t="str">
        <f t="shared" si="44"/>
        <v>.</v>
      </c>
      <c r="AA179" s="184" t="str">
        <f t="shared" si="45"/>
        <v>.</v>
      </c>
      <c r="AC179" s="81" t="str">
        <f t="shared" si="46"/>
        <v>.</v>
      </c>
      <c r="AD179" s="81" t="str">
        <f t="shared" si="47"/>
        <v>.</v>
      </c>
      <c r="AE179" t="str">
        <f t="shared" si="48"/>
        <v>.</v>
      </c>
      <c r="AF179" t="str">
        <f t="shared" si="49"/>
        <v>.</v>
      </c>
      <c r="AG179" s="184" t="str">
        <f t="shared" si="50"/>
        <v>.</v>
      </c>
    </row>
    <row r="180" spans="1:33" x14ac:dyDescent="0.3">
      <c r="A180" s="208" t="s">
        <v>87</v>
      </c>
      <c r="B180" s="190" t="s">
        <v>87</v>
      </c>
      <c r="C180" s="192" t="s">
        <v>87</v>
      </c>
      <c r="D180" s="93" t="str">
        <f t="shared" si="29"/>
        <v>.</v>
      </c>
      <c r="E180" s="93" t="str">
        <f t="shared" si="30"/>
        <v>.</v>
      </c>
      <c r="F180" s="199" t="s">
        <v>87</v>
      </c>
      <c r="G180" s="83"/>
      <c r="H180" s="83"/>
      <c r="I180" s="83"/>
      <c r="J180">
        <v>175</v>
      </c>
      <c r="K180" s="221" t="s">
        <v>87</v>
      </c>
      <c r="L180" s="222" t="str">
        <f>Overallresults!$C$4</f>
        <v>-</v>
      </c>
      <c r="M180" s="19"/>
      <c r="W180" s="81" t="str">
        <f t="shared" si="41"/>
        <v>.</v>
      </c>
      <c r="X180" s="81" t="str">
        <f t="shared" si="42"/>
        <v>.</v>
      </c>
      <c r="Y180" t="str">
        <f t="shared" si="43"/>
        <v>.</v>
      </c>
      <c r="Z180" t="str">
        <f t="shared" si="44"/>
        <v>.</v>
      </c>
      <c r="AA180" s="184" t="str">
        <f t="shared" si="45"/>
        <v>.</v>
      </c>
      <c r="AC180" s="81" t="str">
        <f t="shared" si="46"/>
        <v>.</v>
      </c>
      <c r="AD180" s="81" t="str">
        <f t="shared" si="47"/>
        <v>.</v>
      </c>
      <c r="AE180" t="str">
        <f t="shared" si="48"/>
        <v>.</v>
      </c>
      <c r="AF180" t="str">
        <f t="shared" si="49"/>
        <v>.</v>
      </c>
      <c r="AG180" s="184" t="str">
        <f t="shared" si="50"/>
        <v>.</v>
      </c>
    </row>
    <row r="181" spans="1:33" x14ac:dyDescent="0.3">
      <c r="A181" s="208" t="s">
        <v>87</v>
      </c>
      <c r="B181" s="190" t="s">
        <v>87</v>
      </c>
      <c r="C181" s="192" t="s">
        <v>87</v>
      </c>
      <c r="D181" s="93" t="str">
        <f t="shared" si="29"/>
        <v>.</v>
      </c>
      <c r="E181" s="93" t="str">
        <f t="shared" si="30"/>
        <v>.</v>
      </c>
      <c r="F181" s="199" t="s">
        <v>87</v>
      </c>
      <c r="G181" s="83"/>
      <c r="H181" s="83"/>
      <c r="I181" s="83"/>
      <c r="J181">
        <v>176</v>
      </c>
      <c r="K181" s="221" t="s">
        <v>87</v>
      </c>
      <c r="L181" s="222" t="str">
        <f>Overallresults!$C$4</f>
        <v>-</v>
      </c>
      <c r="M181" s="19"/>
      <c r="W181" s="81" t="str">
        <f t="shared" si="41"/>
        <v>.</v>
      </c>
      <c r="X181" s="81" t="str">
        <f t="shared" si="42"/>
        <v>.</v>
      </c>
      <c r="Y181" t="str">
        <f t="shared" si="43"/>
        <v>.</v>
      </c>
      <c r="Z181" t="str">
        <f t="shared" si="44"/>
        <v>.</v>
      </c>
      <c r="AA181" s="184" t="str">
        <f t="shared" si="45"/>
        <v>.</v>
      </c>
      <c r="AC181" s="81" t="str">
        <f t="shared" si="46"/>
        <v>.</v>
      </c>
      <c r="AD181" s="81" t="str">
        <f t="shared" si="47"/>
        <v>.</v>
      </c>
      <c r="AE181" t="str">
        <f t="shared" si="48"/>
        <v>.</v>
      </c>
      <c r="AF181" t="str">
        <f t="shared" si="49"/>
        <v>.</v>
      </c>
      <c r="AG181" s="184" t="str">
        <f t="shared" si="50"/>
        <v>.</v>
      </c>
    </row>
    <row r="182" spans="1:33" x14ac:dyDescent="0.3">
      <c r="A182" s="208" t="s">
        <v>87</v>
      </c>
      <c r="B182" s="190" t="s">
        <v>87</v>
      </c>
      <c r="C182" s="192" t="s">
        <v>87</v>
      </c>
      <c r="D182" s="93" t="str">
        <f t="shared" si="29"/>
        <v>.</v>
      </c>
      <c r="E182" s="93" t="str">
        <f t="shared" si="30"/>
        <v>.</v>
      </c>
      <c r="F182" s="199" t="s">
        <v>87</v>
      </c>
      <c r="G182" s="83"/>
      <c r="H182" s="83"/>
      <c r="I182" s="83"/>
      <c r="J182">
        <v>177</v>
      </c>
      <c r="K182" s="221" t="s">
        <v>87</v>
      </c>
      <c r="L182" s="222" t="str">
        <f>Overallresults!$C$4</f>
        <v>-</v>
      </c>
      <c r="M182" s="19"/>
      <c r="W182" s="81" t="str">
        <f t="shared" si="41"/>
        <v>.</v>
      </c>
      <c r="X182" s="81" t="str">
        <f t="shared" si="42"/>
        <v>.</v>
      </c>
      <c r="Y182" t="str">
        <f t="shared" si="43"/>
        <v>.</v>
      </c>
      <c r="Z182" t="str">
        <f t="shared" si="44"/>
        <v>.</v>
      </c>
      <c r="AA182" s="184" t="str">
        <f t="shared" si="45"/>
        <v>.</v>
      </c>
      <c r="AC182" s="81" t="str">
        <f t="shared" si="46"/>
        <v>.</v>
      </c>
      <c r="AD182" s="81" t="str">
        <f t="shared" si="47"/>
        <v>.</v>
      </c>
      <c r="AE182" t="str">
        <f t="shared" si="48"/>
        <v>.</v>
      </c>
      <c r="AF182" t="str">
        <f t="shared" si="49"/>
        <v>.</v>
      </c>
      <c r="AG182" s="184" t="str">
        <f t="shared" si="50"/>
        <v>.</v>
      </c>
    </row>
    <row r="183" spans="1:33" x14ac:dyDescent="0.3">
      <c r="A183" s="208" t="s">
        <v>87</v>
      </c>
      <c r="B183" s="190" t="s">
        <v>87</v>
      </c>
      <c r="C183" s="192" t="s">
        <v>87</v>
      </c>
      <c r="D183" s="93" t="str">
        <f t="shared" si="29"/>
        <v>.</v>
      </c>
      <c r="E183" s="93" t="str">
        <f t="shared" si="30"/>
        <v>.</v>
      </c>
      <c r="F183" s="199" t="s">
        <v>87</v>
      </c>
      <c r="G183" s="83"/>
      <c r="H183" s="83"/>
      <c r="I183" s="83"/>
      <c r="J183">
        <v>178</v>
      </c>
      <c r="K183" s="221" t="s">
        <v>87</v>
      </c>
      <c r="L183" s="222" t="str">
        <f>Overallresults!$C$4</f>
        <v>-</v>
      </c>
      <c r="M183" s="19"/>
      <c r="W183" s="81" t="str">
        <f t="shared" si="41"/>
        <v>.</v>
      </c>
      <c r="X183" s="81" t="str">
        <f t="shared" si="42"/>
        <v>.</v>
      </c>
      <c r="Y183" t="str">
        <f t="shared" si="43"/>
        <v>.</v>
      </c>
      <c r="Z183" t="str">
        <f t="shared" si="44"/>
        <v>.</v>
      </c>
      <c r="AA183" s="184" t="str">
        <f t="shared" si="45"/>
        <v>.</v>
      </c>
      <c r="AC183" s="81" t="str">
        <f t="shared" si="46"/>
        <v>.</v>
      </c>
      <c r="AD183" s="81" t="str">
        <f t="shared" si="47"/>
        <v>.</v>
      </c>
      <c r="AE183" t="str">
        <f t="shared" si="48"/>
        <v>.</v>
      </c>
      <c r="AF183" t="str">
        <f t="shared" si="49"/>
        <v>.</v>
      </c>
      <c r="AG183" s="184" t="str">
        <f t="shared" si="50"/>
        <v>.</v>
      </c>
    </row>
    <row r="184" spans="1:33" x14ac:dyDescent="0.3">
      <c r="A184" s="208" t="s">
        <v>87</v>
      </c>
      <c r="B184" s="190" t="s">
        <v>87</v>
      </c>
      <c r="C184" s="192" t="s">
        <v>87</v>
      </c>
      <c r="D184" s="93" t="str">
        <f t="shared" si="29"/>
        <v>.</v>
      </c>
      <c r="E184" s="93" t="str">
        <f t="shared" si="30"/>
        <v>.</v>
      </c>
      <c r="F184" s="199" t="s">
        <v>87</v>
      </c>
      <c r="G184" s="83"/>
      <c r="H184" s="83"/>
      <c r="I184" s="83"/>
      <c r="J184">
        <v>179</v>
      </c>
      <c r="K184" s="221" t="s">
        <v>87</v>
      </c>
      <c r="L184" s="222" t="str">
        <f>Overallresults!$C$4</f>
        <v>-</v>
      </c>
      <c r="M184" s="19"/>
      <c r="W184" s="81" t="str">
        <f t="shared" si="41"/>
        <v>.</v>
      </c>
      <c r="X184" s="81" t="str">
        <f t="shared" si="42"/>
        <v>.</v>
      </c>
      <c r="Y184" t="str">
        <f t="shared" si="43"/>
        <v>.</v>
      </c>
      <c r="Z184" t="str">
        <f t="shared" si="44"/>
        <v>.</v>
      </c>
      <c r="AA184" s="184" t="str">
        <f t="shared" si="45"/>
        <v>.</v>
      </c>
      <c r="AC184" s="81" t="str">
        <f t="shared" si="46"/>
        <v>.</v>
      </c>
      <c r="AD184" s="81" t="str">
        <f t="shared" si="47"/>
        <v>.</v>
      </c>
      <c r="AE184" t="str">
        <f t="shared" si="48"/>
        <v>.</v>
      </c>
      <c r="AF184" t="str">
        <f t="shared" si="49"/>
        <v>.</v>
      </c>
      <c r="AG184" s="184" t="str">
        <f t="shared" si="50"/>
        <v>.</v>
      </c>
    </row>
    <row r="185" spans="1:33" x14ac:dyDescent="0.3">
      <c r="A185" s="208" t="s">
        <v>87</v>
      </c>
      <c r="B185" s="190" t="s">
        <v>87</v>
      </c>
      <c r="C185" s="192" t="s">
        <v>87</v>
      </c>
      <c r="D185" s="93" t="str">
        <f t="shared" si="29"/>
        <v>.</v>
      </c>
      <c r="E185" s="93" t="str">
        <f t="shared" si="30"/>
        <v>.</v>
      </c>
      <c r="F185" s="199" t="s">
        <v>87</v>
      </c>
      <c r="G185" s="83"/>
      <c r="H185" s="83"/>
      <c r="I185" s="83"/>
      <c r="J185">
        <v>180</v>
      </c>
      <c r="K185" s="221" t="s">
        <v>87</v>
      </c>
      <c r="L185" s="222" t="str">
        <f>Overallresults!$C$4</f>
        <v>-</v>
      </c>
      <c r="M185" s="19"/>
      <c r="W185" s="81" t="str">
        <f t="shared" si="41"/>
        <v>.</v>
      </c>
      <c r="X185" s="81" t="str">
        <f t="shared" si="42"/>
        <v>.</v>
      </c>
      <c r="Y185" t="str">
        <f t="shared" si="43"/>
        <v>.</v>
      </c>
      <c r="Z185" t="str">
        <f t="shared" si="44"/>
        <v>.</v>
      </c>
      <c r="AA185" s="184" t="str">
        <f t="shared" si="45"/>
        <v>.</v>
      </c>
      <c r="AC185" s="81" t="str">
        <f t="shared" si="46"/>
        <v>.</v>
      </c>
      <c r="AD185" s="81" t="str">
        <f t="shared" si="47"/>
        <v>.</v>
      </c>
      <c r="AE185" t="str">
        <f t="shared" si="48"/>
        <v>.</v>
      </c>
      <c r="AF185" t="str">
        <f t="shared" si="49"/>
        <v>.</v>
      </c>
      <c r="AG185" s="184" t="str">
        <f t="shared" si="50"/>
        <v>.</v>
      </c>
    </row>
    <row r="186" spans="1:33" x14ac:dyDescent="0.3">
      <c r="A186" s="208" t="s">
        <v>87</v>
      </c>
      <c r="B186" s="190" t="s">
        <v>87</v>
      </c>
      <c r="C186" s="192" t="s">
        <v>87</v>
      </c>
      <c r="D186" s="93" t="str">
        <f t="shared" si="29"/>
        <v>.</v>
      </c>
      <c r="E186" s="93" t="str">
        <f t="shared" si="30"/>
        <v>.</v>
      </c>
      <c r="F186" s="199" t="s">
        <v>87</v>
      </c>
      <c r="G186" s="83"/>
      <c r="H186" s="83"/>
      <c r="I186" s="83"/>
      <c r="J186">
        <v>181</v>
      </c>
      <c r="K186" s="221" t="s">
        <v>87</v>
      </c>
      <c r="L186" s="222" t="str">
        <f>Overallresults!$C$4</f>
        <v>-</v>
      </c>
      <c r="M186" s="19"/>
      <c r="W186" s="81" t="str">
        <f t="shared" si="41"/>
        <v>.</v>
      </c>
      <c r="X186" s="81" t="str">
        <f t="shared" si="42"/>
        <v>.</v>
      </c>
      <c r="Y186" t="str">
        <f t="shared" si="43"/>
        <v>.</v>
      </c>
      <c r="Z186" t="str">
        <f t="shared" si="44"/>
        <v>.</v>
      </c>
      <c r="AA186" s="184" t="str">
        <f t="shared" si="45"/>
        <v>.</v>
      </c>
      <c r="AC186" s="81" t="str">
        <f t="shared" si="46"/>
        <v>.</v>
      </c>
      <c r="AD186" s="81" t="str">
        <f t="shared" si="47"/>
        <v>.</v>
      </c>
      <c r="AE186" t="str">
        <f t="shared" si="48"/>
        <v>.</v>
      </c>
      <c r="AF186" t="str">
        <f t="shared" si="49"/>
        <v>.</v>
      </c>
      <c r="AG186" s="184" t="str">
        <f t="shared" si="50"/>
        <v>.</v>
      </c>
    </row>
    <row r="187" spans="1:33" x14ac:dyDescent="0.3">
      <c r="A187" s="208" t="s">
        <v>87</v>
      </c>
      <c r="B187" s="190" t="s">
        <v>87</v>
      </c>
      <c r="C187" s="192" t="s">
        <v>87</v>
      </c>
      <c r="D187" s="93" t="str">
        <f t="shared" si="29"/>
        <v>.</v>
      </c>
      <c r="E187" s="93" t="str">
        <f t="shared" si="30"/>
        <v>.</v>
      </c>
      <c r="F187" s="199" t="s">
        <v>87</v>
      </c>
      <c r="G187" s="83"/>
      <c r="H187" s="83"/>
      <c r="I187" s="83"/>
      <c r="J187">
        <v>182</v>
      </c>
      <c r="K187" s="221" t="s">
        <v>87</v>
      </c>
      <c r="L187" s="222" t="str">
        <f>Overallresults!$C$4</f>
        <v>-</v>
      </c>
      <c r="M187" s="19"/>
      <c r="W187" s="81" t="str">
        <f t="shared" si="41"/>
        <v>.</v>
      </c>
      <c r="X187" s="81" t="str">
        <f t="shared" si="42"/>
        <v>.</v>
      </c>
      <c r="Y187" t="str">
        <f t="shared" si="43"/>
        <v>.</v>
      </c>
      <c r="Z187" t="str">
        <f t="shared" si="44"/>
        <v>.</v>
      </c>
      <c r="AA187" s="184" t="str">
        <f t="shared" si="45"/>
        <v>.</v>
      </c>
      <c r="AC187" s="81" t="str">
        <f t="shared" si="46"/>
        <v>.</v>
      </c>
      <c r="AD187" s="81" t="str">
        <f t="shared" si="47"/>
        <v>.</v>
      </c>
      <c r="AE187" t="str">
        <f t="shared" si="48"/>
        <v>.</v>
      </c>
      <c r="AF187" t="str">
        <f t="shared" si="49"/>
        <v>.</v>
      </c>
      <c r="AG187" s="184" t="str">
        <f t="shared" si="50"/>
        <v>.</v>
      </c>
    </row>
    <row r="188" spans="1:33" x14ac:dyDescent="0.3">
      <c r="A188" s="208" t="s">
        <v>87</v>
      </c>
      <c r="B188" s="190" t="s">
        <v>87</v>
      </c>
      <c r="C188" s="192" t="s">
        <v>87</v>
      </c>
      <c r="D188" s="93" t="str">
        <f t="shared" si="29"/>
        <v>.</v>
      </c>
      <c r="E188" s="93" t="str">
        <f t="shared" si="30"/>
        <v>.</v>
      </c>
      <c r="F188" s="199" t="s">
        <v>87</v>
      </c>
      <c r="G188" s="83"/>
      <c r="H188" s="83"/>
      <c r="I188" s="83"/>
      <c r="J188">
        <v>183</v>
      </c>
      <c r="K188" s="221" t="s">
        <v>87</v>
      </c>
      <c r="L188" s="222" t="str">
        <f>Overallresults!$C$4</f>
        <v>-</v>
      </c>
      <c r="M188" s="19"/>
      <c r="W188" s="81" t="str">
        <f t="shared" si="41"/>
        <v>.</v>
      </c>
      <c r="X188" s="81" t="str">
        <f t="shared" si="42"/>
        <v>.</v>
      </c>
      <c r="Y188" t="str">
        <f t="shared" si="43"/>
        <v>.</v>
      </c>
      <c r="Z188" t="str">
        <f t="shared" si="44"/>
        <v>.</v>
      </c>
      <c r="AA188" s="184" t="str">
        <f t="shared" si="45"/>
        <v>.</v>
      </c>
      <c r="AC188" s="81" t="str">
        <f t="shared" si="46"/>
        <v>.</v>
      </c>
      <c r="AD188" s="81" t="str">
        <f t="shared" si="47"/>
        <v>.</v>
      </c>
      <c r="AE188" t="str">
        <f t="shared" si="48"/>
        <v>.</v>
      </c>
      <c r="AF188" t="str">
        <f t="shared" si="49"/>
        <v>.</v>
      </c>
      <c r="AG188" s="184" t="str">
        <f t="shared" si="50"/>
        <v>.</v>
      </c>
    </row>
    <row r="189" spans="1:33" x14ac:dyDescent="0.3">
      <c r="A189" s="208" t="s">
        <v>87</v>
      </c>
      <c r="B189" s="190" t="s">
        <v>87</v>
      </c>
      <c r="C189" s="192" t="s">
        <v>87</v>
      </c>
      <c r="D189" s="93" t="str">
        <f t="shared" si="29"/>
        <v>.</v>
      </c>
      <c r="E189" s="93" t="str">
        <f t="shared" si="30"/>
        <v>.</v>
      </c>
      <c r="F189" s="199" t="s">
        <v>87</v>
      </c>
      <c r="G189" s="83"/>
      <c r="H189" s="83"/>
      <c r="I189" s="83"/>
      <c r="J189">
        <v>184</v>
      </c>
      <c r="K189" s="221" t="s">
        <v>87</v>
      </c>
      <c r="L189" s="222" t="str">
        <f>Overallresults!$C$4</f>
        <v>-</v>
      </c>
      <c r="M189" s="19"/>
      <c r="W189" s="81" t="str">
        <f t="shared" si="41"/>
        <v>.</v>
      </c>
      <c r="X189" s="81" t="str">
        <f t="shared" si="42"/>
        <v>.</v>
      </c>
      <c r="Y189" t="str">
        <f t="shared" si="43"/>
        <v>.</v>
      </c>
      <c r="Z189" t="str">
        <f t="shared" si="44"/>
        <v>.</v>
      </c>
      <c r="AA189" s="184" t="str">
        <f t="shared" si="45"/>
        <v>.</v>
      </c>
      <c r="AC189" s="81" t="str">
        <f t="shared" si="46"/>
        <v>.</v>
      </c>
      <c r="AD189" s="81" t="str">
        <f t="shared" si="47"/>
        <v>.</v>
      </c>
      <c r="AE189" t="str">
        <f t="shared" si="48"/>
        <v>.</v>
      </c>
      <c r="AF189" t="str">
        <f t="shared" si="49"/>
        <v>.</v>
      </c>
      <c r="AG189" s="184" t="str">
        <f t="shared" si="50"/>
        <v>.</v>
      </c>
    </row>
    <row r="190" spans="1:33" x14ac:dyDescent="0.3">
      <c r="A190" s="208" t="s">
        <v>87</v>
      </c>
      <c r="B190" s="190" t="s">
        <v>87</v>
      </c>
      <c r="C190" s="192" t="s">
        <v>87</v>
      </c>
      <c r="D190" s="93" t="str">
        <f t="shared" si="29"/>
        <v>.</v>
      </c>
      <c r="E190" s="93" t="str">
        <f t="shared" si="30"/>
        <v>.</v>
      </c>
      <c r="F190" s="199" t="s">
        <v>87</v>
      </c>
      <c r="G190" s="83"/>
      <c r="H190" s="83"/>
      <c r="I190" s="83"/>
      <c r="J190">
        <v>185</v>
      </c>
      <c r="K190" s="221" t="s">
        <v>87</v>
      </c>
      <c r="L190" s="222" t="str">
        <f>Overallresults!$C$4</f>
        <v>-</v>
      </c>
      <c r="M190" s="19"/>
      <c r="W190" s="81" t="str">
        <f t="shared" si="41"/>
        <v>.</v>
      </c>
      <c r="X190" s="81" t="str">
        <f t="shared" si="42"/>
        <v>.</v>
      </c>
      <c r="Y190" t="str">
        <f t="shared" si="43"/>
        <v>.</v>
      </c>
      <c r="Z190" t="str">
        <f t="shared" si="44"/>
        <v>.</v>
      </c>
      <c r="AA190" s="184" t="str">
        <f t="shared" si="45"/>
        <v>.</v>
      </c>
      <c r="AC190" s="81" t="str">
        <f t="shared" si="46"/>
        <v>.</v>
      </c>
      <c r="AD190" s="81" t="str">
        <f t="shared" si="47"/>
        <v>.</v>
      </c>
      <c r="AE190" t="str">
        <f t="shared" si="48"/>
        <v>.</v>
      </c>
      <c r="AF190" t="str">
        <f t="shared" si="49"/>
        <v>.</v>
      </c>
      <c r="AG190" s="184" t="str">
        <f t="shared" si="50"/>
        <v>.</v>
      </c>
    </row>
    <row r="191" spans="1:33" x14ac:dyDescent="0.3">
      <c r="A191" s="208" t="s">
        <v>87</v>
      </c>
      <c r="B191" s="190" t="s">
        <v>87</v>
      </c>
      <c r="C191" s="192" t="s">
        <v>87</v>
      </c>
      <c r="D191" s="93" t="str">
        <f t="shared" si="29"/>
        <v>.</v>
      </c>
      <c r="E191" s="93" t="str">
        <f t="shared" si="30"/>
        <v>.</v>
      </c>
      <c r="F191" s="199" t="s">
        <v>87</v>
      </c>
      <c r="G191" s="83"/>
      <c r="H191" s="83"/>
      <c r="I191" s="83"/>
      <c r="J191">
        <v>186</v>
      </c>
      <c r="K191" s="221" t="s">
        <v>87</v>
      </c>
      <c r="L191" s="222" t="str">
        <f>Overallresults!$C$4</f>
        <v>-</v>
      </c>
      <c r="M191" s="19"/>
      <c r="W191" s="81" t="str">
        <f t="shared" si="41"/>
        <v>.</v>
      </c>
      <c r="X191" s="81" t="str">
        <f t="shared" si="42"/>
        <v>.</v>
      </c>
      <c r="Y191" t="str">
        <f t="shared" si="43"/>
        <v>.</v>
      </c>
      <c r="Z191" t="str">
        <f t="shared" si="44"/>
        <v>.</v>
      </c>
      <c r="AA191" s="184" t="str">
        <f t="shared" si="45"/>
        <v>.</v>
      </c>
      <c r="AC191" s="81" t="str">
        <f t="shared" si="46"/>
        <v>.</v>
      </c>
      <c r="AD191" s="81" t="str">
        <f t="shared" si="47"/>
        <v>.</v>
      </c>
      <c r="AE191" t="str">
        <f t="shared" si="48"/>
        <v>.</v>
      </c>
      <c r="AF191" t="str">
        <f t="shared" si="49"/>
        <v>.</v>
      </c>
      <c r="AG191" s="184" t="str">
        <f t="shared" si="50"/>
        <v>.</v>
      </c>
    </row>
    <row r="192" spans="1:33" x14ac:dyDescent="0.3">
      <c r="A192" s="208" t="s">
        <v>87</v>
      </c>
      <c r="B192" s="190" t="s">
        <v>87</v>
      </c>
      <c r="C192" s="192" t="s">
        <v>87</v>
      </c>
      <c r="D192" s="93" t="str">
        <f t="shared" si="29"/>
        <v>.</v>
      </c>
      <c r="E192" s="93" t="str">
        <f t="shared" si="30"/>
        <v>.</v>
      </c>
      <c r="F192" s="199" t="s">
        <v>87</v>
      </c>
      <c r="G192" s="83"/>
      <c r="H192" s="83"/>
      <c r="I192" s="83"/>
      <c r="J192">
        <v>187</v>
      </c>
      <c r="K192" s="221" t="s">
        <v>87</v>
      </c>
      <c r="L192" s="222" t="str">
        <f>Overallresults!$C$4</f>
        <v>-</v>
      </c>
      <c r="M192" s="19"/>
      <c r="W192" s="81" t="str">
        <f t="shared" si="41"/>
        <v>.</v>
      </c>
      <c r="X192" s="81" t="str">
        <f t="shared" si="42"/>
        <v>.</v>
      </c>
      <c r="Y192" t="str">
        <f t="shared" si="43"/>
        <v>.</v>
      </c>
      <c r="Z192" t="str">
        <f t="shared" si="44"/>
        <v>.</v>
      </c>
      <c r="AA192" s="184" t="str">
        <f t="shared" si="45"/>
        <v>.</v>
      </c>
      <c r="AC192" s="81" t="str">
        <f t="shared" si="46"/>
        <v>.</v>
      </c>
      <c r="AD192" s="81" t="str">
        <f t="shared" si="47"/>
        <v>.</v>
      </c>
      <c r="AE192" t="str">
        <f t="shared" si="48"/>
        <v>.</v>
      </c>
      <c r="AF192" t="str">
        <f t="shared" si="49"/>
        <v>.</v>
      </c>
      <c r="AG192" s="184" t="str">
        <f t="shared" si="50"/>
        <v>.</v>
      </c>
    </row>
    <row r="193" spans="1:33" x14ac:dyDescent="0.3">
      <c r="A193" s="208" t="s">
        <v>87</v>
      </c>
      <c r="B193" s="190" t="s">
        <v>87</v>
      </c>
      <c r="C193" s="192" t="s">
        <v>87</v>
      </c>
      <c r="D193" s="93" t="str">
        <f t="shared" si="29"/>
        <v>.</v>
      </c>
      <c r="E193" s="93" t="str">
        <f t="shared" si="30"/>
        <v>.</v>
      </c>
      <c r="F193" s="199" t="s">
        <v>87</v>
      </c>
      <c r="G193" s="83"/>
      <c r="H193" s="83"/>
      <c r="I193" s="83"/>
      <c r="J193">
        <v>188</v>
      </c>
      <c r="K193" s="221" t="s">
        <v>87</v>
      </c>
      <c r="L193" s="222" t="str">
        <f>Overallresults!$C$4</f>
        <v>-</v>
      </c>
      <c r="M193" s="19"/>
      <c r="W193" s="81" t="str">
        <f t="shared" si="41"/>
        <v>.</v>
      </c>
      <c r="X193" s="81" t="str">
        <f t="shared" si="42"/>
        <v>.</v>
      </c>
      <c r="Y193" t="str">
        <f t="shared" si="43"/>
        <v>.</v>
      </c>
      <c r="Z193" t="str">
        <f t="shared" si="44"/>
        <v>.</v>
      </c>
      <c r="AA193" s="184" t="str">
        <f t="shared" si="45"/>
        <v>.</v>
      </c>
      <c r="AC193" s="81" t="str">
        <f t="shared" si="46"/>
        <v>.</v>
      </c>
      <c r="AD193" s="81" t="str">
        <f t="shared" si="47"/>
        <v>.</v>
      </c>
      <c r="AE193" t="str">
        <f t="shared" si="48"/>
        <v>.</v>
      </c>
      <c r="AF193" t="str">
        <f t="shared" si="49"/>
        <v>.</v>
      </c>
      <c r="AG193" s="184" t="str">
        <f t="shared" si="50"/>
        <v>.</v>
      </c>
    </row>
    <row r="194" spans="1:33" x14ac:dyDescent="0.3">
      <c r="A194" s="208" t="s">
        <v>87</v>
      </c>
      <c r="B194" s="190" t="s">
        <v>87</v>
      </c>
      <c r="C194" s="192" t="s">
        <v>87</v>
      </c>
      <c r="D194" s="93" t="str">
        <f t="shared" si="29"/>
        <v>.</v>
      </c>
      <c r="E194" s="93" t="str">
        <f t="shared" si="30"/>
        <v>.</v>
      </c>
      <c r="F194" s="199" t="s">
        <v>87</v>
      </c>
      <c r="G194" s="83"/>
      <c r="H194" s="83"/>
      <c r="I194" s="83"/>
      <c r="J194">
        <v>189</v>
      </c>
      <c r="K194" s="221" t="s">
        <v>87</v>
      </c>
      <c r="L194" s="222" t="str">
        <f>Overallresults!$C$4</f>
        <v>-</v>
      </c>
      <c r="M194" s="19"/>
      <c r="W194" s="81" t="str">
        <f t="shared" si="41"/>
        <v>.</v>
      </c>
      <c r="X194" s="81" t="str">
        <f t="shared" si="42"/>
        <v>.</v>
      </c>
      <c r="Y194" t="str">
        <f t="shared" si="43"/>
        <v>.</v>
      </c>
      <c r="Z194" t="str">
        <f t="shared" si="44"/>
        <v>.</v>
      </c>
      <c r="AA194" s="184" t="str">
        <f t="shared" si="45"/>
        <v>.</v>
      </c>
      <c r="AC194" s="81" t="str">
        <f t="shared" si="46"/>
        <v>.</v>
      </c>
      <c r="AD194" s="81" t="str">
        <f t="shared" si="47"/>
        <v>.</v>
      </c>
      <c r="AE194" t="str">
        <f t="shared" si="48"/>
        <v>.</v>
      </c>
      <c r="AF194" t="str">
        <f t="shared" si="49"/>
        <v>.</v>
      </c>
      <c r="AG194" s="184" t="str">
        <f t="shared" si="50"/>
        <v>.</v>
      </c>
    </row>
    <row r="195" spans="1:33" x14ac:dyDescent="0.3">
      <c r="A195" s="208" t="s">
        <v>87</v>
      </c>
      <c r="B195" s="190" t="s">
        <v>87</v>
      </c>
      <c r="C195" s="192" t="s">
        <v>87</v>
      </c>
      <c r="D195" s="93" t="str">
        <f t="shared" si="29"/>
        <v>.</v>
      </c>
      <c r="E195" s="93" t="str">
        <f t="shared" si="30"/>
        <v>.</v>
      </c>
      <c r="F195" s="199" t="s">
        <v>87</v>
      </c>
      <c r="G195" s="83"/>
      <c r="H195" s="83"/>
      <c r="I195" s="83"/>
      <c r="J195">
        <v>190</v>
      </c>
      <c r="K195" s="221" t="s">
        <v>87</v>
      </c>
      <c r="L195" s="222" t="str">
        <f>Overallresults!$C$4</f>
        <v>-</v>
      </c>
      <c r="M195" s="19"/>
      <c r="W195" s="81" t="str">
        <f t="shared" si="41"/>
        <v>.</v>
      </c>
      <c r="X195" s="81" t="str">
        <f t="shared" si="42"/>
        <v>.</v>
      </c>
      <c r="Y195" t="str">
        <f t="shared" si="43"/>
        <v>.</v>
      </c>
      <c r="Z195" t="str">
        <f t="shared" si="44"/>
        <v>.</v>
      </c>
      <c r="AA195" s="184" t="str">
        <f t="shared" si="45"/>
        <v>.</v>
      </c>
      <c r="AC195" s="81" t="str">
        <f t="shared" si="46"/>
        <v>.</v>
      </c>
      <c r="AD195" s="81" t="str">
        <f t="shared" si="47"/>
        <v>.</v>
      </c>
      <c r="AE195" t="str">
        <f t="shared" si="48"/>
        <v>.</v>
      </c>
      <c r="AF195" t="str">
        <f t="shared" si="49"/>
        <v>.</v>
      </c>
      <c r="AG195" s="184" t="str">
        <f t="shared" si="50"/>
        <v>.</v>
      </c>
    </row>
    <row r="196" spans="1:33" x14ac:dyDescent="0.3">
      <c r="A196" s="208" t="s">
        <v>87</v>
      </c>
      <c r="B196" s="190" t="s">
        <v>87</v>
      </c>
      <c r="C196" s="192" t="s">
        <v>87</v>
      </c>
      <c r="D196" s="93" t="str">
        <f t="shared" si="29"/>
        <v>.</v>
      </c>
      <c r="E196" s="93" t="str">
        <f t="shared" si="30"/>
        <v>.</v>
      </c>
      <c r="F196" s="199" t="s">
        <v>87</v>
      </c>
      <c r="G196" s="83"/>
      <c r="H196" s="83"/>
      <c r="I196" s="83"/>
      <c r="J196">
        <v>191</v>
      </c>
      <c r="K196" s="221" t="s">
        <v>87</v>
      </c>
      <c r="L196" s="222" t="str">
        <f>Overallresults!$C$4</f>
        <v>-</v>
      </c>
      <c r="M196" s="19"/>
      <c r="W196" s="81" t="str">
        <f t="shared" si="41"/>
        <v>.</v>
      </c>
      <c r="X196" s="81" t="str">
        <f t="shared" si="42"/>
        <v>.</v>
      </c>
      <c r="Y196" t="str">
        <f t="shared" si="43"/>
        <v>.</v>
      </c>
      <c r="Z196" t="str">
        <f t="shared" si="44"/>
        <v>.</v>
      </c>
      <c r="AA196" s="184" t="str">
        <f t="shared" si="45"/>
        <v>.</v>
      </c>
      <c r="AC196" s="81" t="str">
        <f t="shared" si="46"/>
        <v>.</v>
      </c>
      <c r="AD196" s="81" t="str">
        <f t="shared" si="47"/>
        <v>.</v>
      </c>
      <c r="AE196" t="str">
        <f t="shared" si="48"/>
        <v>.</v>
      </c>
      <c r="AF196" t="str">
        <f t="shared" si="49"/>
        <v>.</v>
      </c>
      <c r="AG196" s="184" t="str">
        <f t="shared" si="50"/>
        <v>.</v>
      </c>
    </row>
    <row r="197" spans="1:33" x14ac:dyDescent="0.3">
      <c r="A197" s="208" t="s">
        <v>87</v>
      </c>
      <c r="B197" s="190" t="s">
        <v>87</v>
      </c>
      <c r="C197" s="192" t="s">
        <v>87</v>
      </c>
      <c r="D197" s="93" t="str">
        <f t="shared" ref="D197:D260" si="51">VLOOKUP($C197,$J$6:$M$506,2,TRUE)</f>
        <v>.</v>
      </c>
      <c r="E197" s="93" t="str">
        <f t="shared" ref="E197:E260" si="52">VLOOKUP($C197,$J$6:$M$506,3,TRUE)</f>
        <v>.</v>
      </c>
      <c r="F197" s="199" t="s">
        <v>87</v>
      </c>
      <c r="G197" s="83"/>
      <c r="H197" s="83"/>
      <c r="I197" s="83"/>
      <c r="J197">
        <v>192</v>
      </c>
      <c r="K197" s="221" t="s">
        <v>87</v>
      </c>
      <c r="L197" s="222" t="str">
        <f>Overallresults!$C$4</f>
        <v>-</v>
      </c>
      <c r="M197" s="19"/>
      <c r="W197" s="81" t="str">
        <f t="shared" si="41"/>
        <v>.</v>
      </c>
      <c r="X197" s="81" t="str">
        <f t="shared" si="42"/>
        <v>.</v>
      </c>
      <c r="Y197" t="str">
        <f t="shared" si="43"/>
        <v>.</v>
      </c>
      <c r="Z197" t="str">
        <f t="shared" si="44"/>
        <v>.</v>
      </c>
      <c r="AA197" s="184" t="str">
        <f t="shared" si="45"/>
        <v>.</v>
      </c>
      <c r="AC197" s="81" t="str">
        <f t="shared" si="46"/>
        <v>.</v>
      </c>
      <c r="AD197" s="81" t="str">
        <f t="shared" si="47"/>
        <v>.</v>
      </c>
      <c r="AE197" t="str">
        <f t="shared" si="48"/>
        <v>.</v>
      </c>
      <c r="AF197" t="str">
        <f t="shared" si="49"/>
        <v>.</v>
      </c>
      <c r="AG197" s="184" t="str">
        <f t="shared" si="50"/>
        <v>.</v>
      </c>
    </row>
    <row r="198" spans="1:33" x14ac:dyDescent="0.3">
      <c r="A198" s="208" t="s">
        <v>87</v>
      </c>
      <c r="B198" s="190" t="s">
        <v>87</v>
      </c>
      <c r="C198" s="192" t="s">
        <v>87</v>
      </c>
      <c r="D198" s="93" t="str">
        <f t="shared" si="51"/>
        <v>.</v>
      </c>
      <c r="E198" s="93" t="str">
        <f t="shared" si="52"/>
        <v>.</v>
      </c>
      <c r="F198" s="199" t="s">
        <v>87</v>
      </c>
      <c r="G198" s="83"/>
      <c r="H198" s="83"/>
      <c r="I198" s="83"/>
      <c r="J198">
        <v>193</v>
      </c>
      <c r="K198" s="221" t="s">
        <v>87</v>
      </c>
      <c r="L198" s="222" t="str">
        <f>Overallresults!$C$4</f>
        <v>-</v>
      </c>
      <c r="M198" s="19"/>
      <c r="W198" s="81" t="str">
        <f t="shared" si="41"/>
        <v>.</v>
      </c>
      <c r="X198" s="81" t="str">
        <f t="shared" si="42"/>
        <v>.</v>
      </c>
      <c r="Y198" t="str">
        <f t="shared" si="43"/>
        <v>.</v>
      </c>
      <c r="Z198" t="str">
        <f t="shared" si="44"/>
        <v>.</v>
      </c>
      <c r="AA198" s="184" t="str">
        <f t="shared" si="45"/>
        <v>.</v>
      </c>
      <c r="AC198" s="81" t="str">
        <f t="shared" si="46"/>
        <v>.</v>
      </c>
      <c r="AD198" s="81" t="str">
        <f t="shared" si="47"/>
        <v>.</v>
      </c>
      <c r="AE198" t="str">
        <f t="shared" si="48"/>
        <v>.</v>
      </c>
      <c r="AF198" t="str">
        <f t="shared" si="49"/>
        <v>.</v>
      </c>
      <c r="AG198" s="184" t="str">
        <f t="shared" si="50"/>
        <v>.</v>
      </c>
    </row>
    <row r="199" spans="1:33" x14ac:dyDescent="0.3">
      <c r="A199" s="208" t="s">
        <v>87</v>
      </c>
      <c r="B199" s="190" t="s">
        <v>87</v>
      </c>
      <c r="C199" s="192" t="s">
        <v>87</v>
      </c>
      <c r="D199" s="93" t="str">
        <f t="shared" si="51"/>
        <v>.</v>
      </c>
      <c r="E199" s="93" t="str">
        <f t="shared" si="52"/>
        <v>.</v>
      </c>
      <c r="F199" s="199" t="s">
        <v>87</v>
      </c>
      <c r="G199" s="83"/>
      <c r="H199" s="83"/>
      <c r="I199" s="83"/>
      <c r="J199">
        <v>194</v>
      </c>
      <c r="K199" s="221" t="s">
        <v>87</v>
      </c>
      <c r="L199" s="222" t="str">
        <f>Overallresults!$C$4</f>
        <v>-</v>
      </c>
      <c r="M199" s="19"/>
      <c r="W199" s="81" t="str">
        <f t="shared" si="41"/>
        <v>.</v>
      </c>
      <c r="X199" s="81" t="str">
        <f t="shared" si="42"/>
        <v>.</v>
      </c>
      <c r="Y199" t="str">
        <f t="shared" si="43"/>
        <v>.</v>
      </c>
      <c r="Z199" t="str">
        <f t="shared" si="44"/>
        <v>.</v>
      </c>
      <c r="AA199" s="184" t="str">
        <f t="shared" si="45"/>
        <v>.</v>
      </c>
      <c r="AC199" s="81" t="str">
        <f t="shared" si="46"/>
        <v>.</v>
      </c>
      <c r="AD199" s="81" t="str">
        <f t="shared" si="47"/>
        <v>.</v>
      </c>
      <c r="AE199" t="str">
        <f t="shared" si="48"/>
        <v>.</v>
      </c>
      <c r="AF199" t="str">
        <f t="shared" si="49"/>
        <v>.</v>
      </c>
      <c r="AG199" s="184" t="str">
        <f t="shared" si="50"/>
        <v>.</v>
      </c>
    </row>
    <row r="200" spans="1:33" x14ac:dyDescent="0.3">
      <c r="A200" s="208" t="s">
        <v>87</v>
      </c>
      <c r="B200" s="190" t="s">
        <v>87</v>
      </c>
      <c r="C200" s="192" t="s">
        <v>87</v>
      </c>
      <c r="D200" s="93" t="str">
        <f t="shared" si="51"/>
        <v>.</v>
      </c>
      <c r="E200" s="93" t="str">
        <f t="shared" si="52"/>
        <v>.</v>
      </c>
      <c r="F200" s="199" t="s">
        <v>87</v>
      </c>
      <c r="G200" s="83"/>
      <c r="H200" s="83"/>
      <c r="I200" s="83"/>
      <c r="J200">
        <v>195</v>
      </c>
      <c r="K200" s="221" t="s">
        <v>87</v>
      </c>
      <c r="L200" s="222" t="str">
        <f>Overallresults!$C$4</f>
        <v>-</v>
      </c>
      <c r="M200" s="19"/>
      <c r="W200" s="81" t="str">
        <f t="shared" si="41"/>
        <v>.</v>
      </c>
      <c r="X200" s="81" t="str">
        <f t="shared" si="42"/>
        <v>.</v>
      </c>
      <c r="Y200" t="str">
        <f t="shared" si="43"/>
        <v>.</v>
      </c>
      <c r="Z200" t="str">
        <f t="shared" si="44"/>
        <v>.</v>
      </c>
      <c r="AA200" s="184" t="str">
        <f t="shared" si="45"/>
        <v>.</v>
      </c>
      <c r="AC200" s="81" t="str">
        <f t="shared" si="46"/>
        <v>.</v>
      </c>
      <c r="AD200" s="81" t="str">
        <f t="shared" si="47"/>
        <v>.</v>
      </c>
      <c r="AE200" t="str">
        <f t="shared" si="48"/>
        <v>.</v>
      </c>
      <c r="AF200" t="str">
        <f t="shared" si="49"/>
        <v>.</v>
      </c>
      <c r="AG200" s="184" t="str">
        <f t="shared" si="50"/>
        <v>.</v>
      </c>
    </row>
    <row r="201" spans="1:33" x14ac:dyDescent="0.3">
      <c r="A201" s="208" t="s">
        <v>87</v>
      </c>
      <c r="B201" s="190" t="s">
        <v>87</v>
      </c>
      <c r="C201" s="192" t="s">
        <v>87</v>
      </c>
      <c r="D201" s="93" t="str">
        <f t="shared" si="51"/>
        <v>.</v>
      </c>
      <c r="E201" s="93" t="str">
        <f t="shared" si="52"/>
        <v>.</v>
      </c>
      <c r="F201" s="199" t="s">
        <v>87</v>
      </c>
      <c r="G201" s="83"/>
      <c r="H201" s="83"/>
      <c r="I201" s="83"/>
      <c r="J201">
        <v>196</v>
      </c>
      <c r="K201" s="221" t="s">
        <v>87</v>
      </c>
      <c r="L201" s="222" t="str">
        <f>Overallresults!$C$4</f>
        <v>-</v>
      </c>
      <c r="M201" s="19"/>
      <c r="W201" s="81" t="str">
        <f t="shared" si="41"/>
        <v>.</v>
      </c>
      <c r="X201" s="81" t="str">
        <f t="shared" si="42"/>
        <v>.</v>
      </c>
      <c r="Y201" t="str">
        <f t="shared" si="43"/>
        <v>.</v>
      </c>
      <c r="Z201" t="str">
        <f t="shared" si="44"/>
        <v>.</v>
      </c>
      <c r="AA201" s="184" t="str">
        <f t="shared" si="45"/>
        <v>.</v>
      </c>
      <c r="AC201" s="81" t="str">
        <f t="shared" si="46"/>
        <v>.</v>
      </c>
      <c r="AD201" s="81" t="str">
        <f t="shared" si="47"/>
        <v>.</v>
      </c>
      <c r="AE201" t="str">
        <f t="shared" si="48"/>
        <v>.</v>
      </c>
      <c r="AF201" t="str">
        <f t="shared" si="49"/>
        <v>.</v>
      </c>
      <c r="AG201" s="184" t="str">
        <f t="shared" si="50"/>
        <v>.</v>
      </c>
    </row>
    <row r="202" spans="1:33" x14ac:dyDescent="0.3">
      <c r="A202" s="208" t="s">
        <v>87</v>
      </c>
      <c r="B202" s="190" t="s">
        <v>87</v>
      </c>
      <c r="C202" s="192" t="s">
        <v>87</v>
      </c>
      <c r="D202" s="93" t="str">
        <f t="shared" si="51"/>
        <v>.</v>
      </c>
      <c r="E202" s="93" t="str">
        <f t="shared" si="52"/>
        <v>.</v>
      </c>
      <c r="F202" s="199" t="s">
        <v>87</v>
      </c>
      <c r="G202" s="83"/>
      <c r="H202" s="83"/>
      <c r="I202" s="83"/>
      <c r="J202">
        <v>197</v>
      </c>
      <c r="K202" s="221" t="s">
        <v>87</v>
      </c>
      <c r="L202" s="222" t="str">
        <f>Overallresults!$C$4</f>
        <v>-</v>
      </c>
      <c r="M202" s="19"/>
      <c r="W202" s="81" t="str">
        <f t="shared" si="41"/>
        <v>.</v>
      </c>
      <c r="X202" s="81" t="str">
        <f t="shared" si="42"/>
        <v>.</v>
      </c>
      <c r="Y202" t="str">
        <f t="shared" si="43"/>
        <v>.</v>
      </c>
      <c r="Z202" t="str">
        <f t="shared" si="44"/>
        <v>.</v>
      </c>
      <c r="AA202" s="184" t="str">
        <f t="shared" si="45"/>
        <v>.</v>
      </c>
      <c r="AG202" s="184"/>
    </row>
    <row r="203" spans="1:33" x14ac:dyDescent="0.3">
      <c r="A203" s="208" t="s">
        <v>87</v>
      </c>
      <c r="B203" s="190" t="s">
        <v>87</v>
      </c>
      <c r="C203" s="192" t="s">
        <v>87</v>
      </c>
      <c r="D203" s="93" t="str">
        <f t="shared" si="51"/>
        <v>.</v>
      </c>
      <c r="E203" s="93" t="str">
        <f t="shared" si="52"/>
        <v>.</v>
      </c>
      <c r="F203" s="199" t="s">
        <v>87</v>
      </c>
      <c r="G203" s="83"/>
      <c r="H203" s="83"/>
      <c r="I203" s="83"/>
      <c r="J203">
        <v>198</v>
      </c>
      <c r="K203" s="221" t="s">
        <v>87</v>
      </c>
      <c r="L203" s="222" t="str">
        <f>Overallresults!$C$4</f>
        <v>-</v>
      </c>
      <c r="M203" s="19"/>
      <c r="W203" s="81" t="str">
        <f t="shared" si="41"/>
        <v>.</v>
      </c>
      <c r="X203" s="81" t="str">
        <f t="shared" si="42"/>
        <v>.</v>
      </c>
      <c r="Y203" t="str">
        <f t="shared" si="43"/>
        <v>.</v>
      </c>
      <c r="Z203" t="str">
        <f t="shared" si="44"/>
        <v>.</v>
      </c>
      <c r="AA203" s="184" t="str">
        <f t="shared" si="45"/>
        <v>.</v>
      </c>
    </row>
    <row r="204" spans="1:33" x14ac:dyDescent="0.3">
      <c r="A204" s="208" t="s">
        <v>87</v>
      </c>
      <c r="B204" s="190" t="s">
        <v>87</v>
      </c>
      <c r="C204" s="192" t="s">
        <v>87</v>
      </c>
      <c r="D204" s="93" t="str">
        <f t="shared" si="51"/>
        <v>.</v>
      </c>
      <c r="E204" s="93" t="str">
        <f t="shared" si="52"/>
        <v>.</v>
      </c>
      <c r="F204" s="199" t="s">
        <v>87</v>
      </c>
      <c r="G204" s="83"/>
      <c r="H204" s="83"/>
      <c r="I204" s="83"/>
      <c r="J204">
        <v>199</v>
      </c>
      <c r="K204" s="221" t="s">
        <v>87</v>
      </c>
      <c r="L204" s="222" t="str">
        <f>Overallresults!$C$4</f>
        <v>-</v>
      </c>
      <c r="M204" s="19"/>
      <c r="W204" s="81" t="str">
        <f t="shared" si="41"/>
        <v>.</v>
      </c>
      <c r="X204" s="81" t="str">
        <f t="shared" si="42"/>
        <v>.</v>
      </c>
      <c r="Y204" t="str">
        <f t="shared" si="43"/>
        <v>.</v>
      </c>
      <c r="Z204" t="str">
        <f t="shared" si="44"/>
        <v>.</v>
      </c>
      <c r="AA204" s="184" t="str">
        <f t="shared" si="45"/>
        <v>.</v>
      </c>
    </row>
    <row r="205" spans="1:33" x14ac:dyDescent="0.3">
      <c r="A205" s="208" t="s">
        <v>87</v>
      </c>
      <c r="B205" s="190" t="s">
        <v>87</v>
      </c>
      <c r="C205" s="192" t="s">
        <v>87</v>
      </c>
      <c r="D205" s="93" t="str">
        <f t="shared" si="51"/>
        <v>.</v>
      </c>
      <c r="E205" s="93" t="str">
        <f t="shared" si="52"/>
        <v>.</v>
      </c>
      <c r="F205" s="199" t="s">
        <v>87</v>
      </c>
      <c r="G205" s="83"/>
      <c r="H205" s="83"/>
      <c r="I205" s="83"/>
      <c r="J205">
        <v>200</v>
      </c>
      <c r="K205" s="221" t="s">
        <v>87</v>
      </c>
      <c r="L205" s="222" t="str">
        <f>Overallresults!$C$5</f>
        <v>-</v>
      </c>
      <c r="M205" s="19"/>
      <c r="W205" s="81" t="str">
        <f t="shared" si="41"/>
        <v>.</v>
      </c>
      <c r="X205" s="81" t="str">
        <f t="shared" si="42"/>
        <v>.</v>
      </c>
      <c r="Y205" t="str">
        <f t="shared" si="43"/>
        <v>.</v>
      </c>
      <c r="Z205" t="str">
        <f t="shared" si="44"/>
        <v>.</v>
      </c>
      <c r="AA205" s="184" t="str">
        <f t="shared" si="45"/>
        <v>.</v>
      </c>
    </row>
    <row r="206" spans="1:33" x14ac:dyDescent="0.3">
      <c r="A206" s="208" t="s">
        <v>87</v>
      </c>
      <c r="B206" s="190" t="s">
        <v>87</v>
      </c>
      <c r="C206" s="192" t="s">
        <v>87</v>
      </c>
      <c r="D206" s="93" t="str">
        <f t="shared" si="51"/>
        <v>.</v>
      </c>
      <c r="E206" s="93" t="str">
        <f t="shared" si="52"/>
        <v>.</v>
      </c>
      <c r="F206" s="199" t="s">
        <v>87</v>
      </c>
      <c r="G206" s="83"/>
      <c r="H206" s="83"/>
      <c r="I206" s="83"/>
      <c r="J206">
        <v>201</v>
      </c>
      <c r="K206" s="221" t="s">
        <v>87</v>
      </c>
      <c r="L206" s="222" t="str">
        <f>Overallresults!$C$5</f>
        <v>-</v>
      </c>
      <c r="M206" s="19"/>
      <c r="W206" s="81" t="str">
        <f t="shared" si="41"/>
        <v>.</v>
      </c>
      <c r="X206" s="81" t="str">
        <f t="shared" si="42"/>
        <v>.</v>
      </c>
      <c r="Y206" t="str">
        <f t="shared" si="43"/>
        <v>.</v>
      </c>
      <c r="Z206" t="str">
        <f t="shared" si="44"/>
        <v>.</v>
      </c>
      <c r="AA206" s="184" t="str">
        <f t="shared" si="45"/>
        <v>.</v>
      </c>
    </row>
    <row r="207" spans="1:33" x14ac:dyDescent="0.3">
      <c r="A207" s="208" t="s">
        <v>87</v>
      </c>
      <c r="B207" s="190" t="s">
        <v>87</v>
      </c>
      <c r="C207" s="192" t="s">
        <v>87</v>
      </c>
      <c r="D207" s="93" t="str">
        <f t="shared" si="51"/>
        <v>.</v>
      </c>
      <c r="E207" s="93" t="str">
        <f t="shared" si="52"/>
        <v>.</v>
      </c>
      <c r="F207" s="199" t="s">
        <v>87</v>
      </c>
      <c r="G207" s="83"/>
      <c r="H207" s="83"/>
      <c r="I207" s="83"/>
      <c r="J207">
        <v>202</v>
      </c>
      <c r="K207" s="221" t="s">
        <v>87</v>
      </c>
      <c r="L207" s="222" t="str">
        <f>Overallresults!$C$5</f>
        <v>-</v>
      </c>
      <c r="M207" s="19"/>
      <c r="W207" s="81" t="str">
        <f t="shared" si="41"/>
        <v>.</v>
      </c>
      <c r="X207" s="81" t="str">
        <f t="shared" si="42"/>
        <v>.</v>
      </c>
      <c r="Y207" t="str">
        <f t="shared" si="43"/>
        <v>.</v>
      </c>
      <c r="Z207" t="str">
        <f t="shared" si="44"/>
        <v>.</v>
      </c>
      <c r="AA207" s="184" t="str">
        <f t="shared" si="45"/>
        <v>.</v>
      </c>
    </row>
    <row r="208" spans="1:33" x14ac:dyDescent="0.3">
      <c r="A208" s="208" t="s">
        <v>87</v>
      </c>
      <c r="B208" s="190" t="s">
        <v>87</v>
      </c>
      <c r="C208" s="192" t="s">
        <v>87</v>
      </c>
      <c r="D208" s="93" t="str">
        <f t="shared" si="51"/>
        <v>.</v>
      </c>
      <c r="E208" s="93" t="str">
        <f t="shared" si="52"/>
        <v>.</v>
      </c>
      <c r="F208" s="199" t="s">
        <v>87</v>
      </c>
      <c r="G208" s="83"/>
      <c r="H208" s="83"/>
      <c r="I208" s="83"/>
      <c r="J208">
        <v>203</v>
      </c>
      <c r="K208" s="221" t="s">
        <v>87</v>
      </c>
      <c r="L208" s="222" t="str">
        <f>Overallresults!$C$5</f>
        <v>-</v>
      </c>
      <c r="M208" s="19"/>
      <c r="W208" s="81" t="str">
        <f t="shared" si="41"/>
        <v>.</v>
      </c>
      <c r="X208" s="81" t="str">
        <f t="shared" si="42"/>
        <v>.</v>
      </c>
      <c r="Y208" t="str">
        <f t="shared" si="43"/>
        <v>.</v>
      </c>
      <c r="Z208" t="str">
        <f t="shared" si="44"/>
        <v>.</v>
      </c>
      <c r="AA208" s="184" t="str">
        <f t="shared" si="45"/>
        <v>.</v>
      </c>
    </row>
    <row r="209" spans="1:27" x14ac:dyDescent="0.3">
      <c r="A209" s="208" t="s">
        <v>87</v>
      </c>
      <c r="B209" s="190" t="s">
        <v>87</v>
      </c>
      <c r="C209" s="192" t="s">
        <v>87</v>
      </c>
      <c r="D209" s="93" t="str">
        <f t="shared" si="51"/>
        <v>.</v>
      </c>
      <c r="E209" s="93" t="str">
        <f t="shared" si="52"/>
        <v>.</v>
      </c>
      <c r="F209" s="199" t="s">
        <v>87</v>
      </c>
      <c r="G209" s="83"/>
      <c r="H209" s="83"/>
      <c r="I209" s="83"/>
      <c r="J209">
        <v>204</v>
      </c>
      <c r="K209" s="221" t="s">
        <v>87</v>
      </c>
      <c r="L209" s="222" t="str">
        <f>Overallresults!$C$5</f>
        <v>-</v>
      </c>
      <c r="M209" s="19"/>
      <c r="W209" s="81" t="str">
        <f t="shared" si="41"/>
        <v>.</v>
      </c>
      <c r="X209" s="81" t="str">
        <f t="shared" si="42"/>
        <v>.</v>
      </c>
      <c r="Y209" t="str">
        <f t="shared" si="43"/>
        <v>.</v>
      </c>
      <c r="Z209" t="str">
        <f t="shared" si="44"/>
        <v>.</v>
      </c>
      <c r="AA209" s="184" t="str">
        <f t="shared" si="45"/>
        <v>.</v>
      </c>
    </row>
    <row r="210" spans="1:27" x14ac:dyDescent="0.3">
      <c r="A210" s="208" t="s">
        <v>87</v>
      </c>
      <c r="B210" s="190" t="s">
        <v>87</v>
      </c>
      <c r="C210" s="192" t="s">
        <v>87</v>
      </c>
      <c r="D210" s="93" t="str">
        <f t="shared" si="51"/>
        <v>.</v>
      </c>
      <c r="E210" s="93" t="str">
        <f t="shared" si="52"/>
        <v>.</v>
      </c>
      <c r="F210" s="199" t="s">
        <v>87</v>
      </c>
      <c r="G210" s="83"/>
      <c r="H210" s="83"/>
      <c r="I210" s="83"/>
      <c r="J210">
        <v>205</v>
      </c>
      <c r="K210" s="221" t="s">
        <v>87</v>
      </c>
      <c r="L210" s="222" t="str">
        <f>Overallresults!$C$5</f>
        <v>-</v>
      </c>
      <c r="M210" s="19"/>
      <c r="W210" s="81" t="str">
        <f t="shared" si="41"/>
        <v>.</v>
      </c>
      <c r="X210" s="81" t="str">
        <f t="shared" si="42"/>
        <v>.</v>
      </c>
      <c r="Y210" t="str">
        <f t="shared" si="43"/>
        <v>.</v>
      </c>
      <c r="Z210" t="str">
        <f t="shared" si="44"/>
        <v>.</v>
      </c>
      <c r="AA210" s="184" t="str">
        <f t="shared" si="45"/>
        <v>.</v>
      </c>
    </row>
    <row r="211" spans="1:27" x14ac:dyDescent="0.3">
      <c r="A211" s="208" t="s">
        <v>87</v>
      </c>
      <c r="B211" s="190" t="s">
        <v>87</v>
      </c>
      <c r="C211" s="192" t="s">
        <v>87</v>
      </c>
      <c r="D211" s="93" t="str">
        <f t="shared" si="51"/>
        <v>.</v>
      </c>
      <c r="E211" s="93" t="str">
        <f t="shared" si="52"/>
        <v>.</v>
      </c>
      <c r="F211" s="199" t="s">
        <v>87</v>
      </c>
      <c r="G211" s="83"/>
      <c r="H211" s="83"/>
      <c r="I211" s="83"/>
      <c r="J211">
        <v>206</v>
      </c>
      <c r="K211" s="221" t="s">
        <v>87</v>
      </c>
      <c r="L211" s="222" t="str">
        <f>Overallresults!$C$5</f>
        <v>-</v>
      </c>
      <c r="M211" s="19"/>
      <c r="W211" s="81" t="str">
        <f t="shared" si="41"/>
        <v>.</v>
      </c>
      <c r="X211" s="81" t="str">
        <f t="shared" si="42"/>
        <v>.</v>
      </c>
      <c r="Y211" t="str">
        <f t="shared" si="43"/>
        <v>.</v>
      </c>
      <c r="Z211" t="str">
        <f t="shared" si="44"/>
        <v>.</v>
      </c>
      <c r="AA211" s="184" t="str">
        <f t="shared" si="45"/>
        <v>.</v>
      </c>
    </row>
    <row r="212" spans="1:27" x14ac:dyDescent="0.3">
      <c r="A212" s="208" t="s">
        <v>87</v>
      </c>
      <c r="B212" s="190" t="s">
        <v>87</v>
      </c>
      <c r="C212" s="192" t="s">
        <v>87</v>
      </c>
      <c r="D212" s="93" t="str">
        <f t="shared" si="51"/>
        <v>.</v>
      </c>
      <c r="E212" s="93" t="str">
        <f t="shared" si="52"/>
        <v>.</v>
      </c>
      <c r="F212" s="199" t="s">
        <v>87</v>
      </c>
      <c r="G212" s="83"/>
      <c r="H212" s="83"/>
      <c r="I212" s="83"/>
      <c r="J212">
        <v>207</v>
      </c>
      <c r="K212" s="221" t="s">
        <v>87</v>
      </c>
      <c r="L212" s="222" t="str">
        <f>Overallresults!$C$5</f>
        <v>-</v>
      </c>
      <c r="M212" s="19"/>
      <c r="W212" s="81" t="str">
        <f t="shared" si="41"/>
        <v>.</v>
      </c>
      <c r="X212" s="81" t="str">
        <f t="shared" si="42"/>
        <v>.</v>
      </c>
      <c r="Y212" t="str">
        <f t="shared" si="43"/>
        <v>.</v>
      </c>
      <c r="Z212" t="str">
        <f t="shared" si="44"/>
        <v>.</v>
      </c>
      <c r="AA212" s="184" t="str">
        <f t="shared" si="45"/>
        <v>.</v>
      </c>
    </row>
    <row r="213" spans="1:27" x14ac:dyDescent="0.3">
      <c r="A213" s="208" t="s">
        <v>87</v>
      </c>
      <c r="B213" s="190" t="s">
        <v>87</v>
      </c>
      <c r="C213" s="192" t="s">
        <v>87</v>
      </c>
      <c r="D213" s="93" t="str">
        <f t="shared" si="51"/>
        <v>.</v>
      </c>
      <c r="E213" s="93" t="str">
        <f t="shared" si="52"/>
        <v>.</v>
      </c>
      <c r="F213" s="199" t="s">
        <v>87</v>
      </c>
      <c r="G213" s="83"/>
      <c r="H213" s="83"/>
      <c r="I213" s="83"/>
      <c r="J213">
        <v>208</v>
      </c>
      <c r="K213" s="221" t="s">
        <v>87</v>
      </c>
      <c r="L213" s="222" t="str">
        <f>Overallresults!$C$5</f>
        <v>-</v>
      </c>
      <c r="M213" s="19"/>
      <c r="W213" s="81" t="str">
        <f t="shared" si="41"/>
        <v>.</v>
      </c>
      <c r="X213" s="81" t="str">
        <f t="shared" si="42"/>
        <v>.</v>
      </c>
      <c r="Y213" t="str">
        <f t="shared" si="43"/>
        <v>.</v>
      </c>
      <c r="Z213" t="str">
        <f t="shared" si="44"/>
        <v>.</v>
      </c>
      <c r="AA213" s="184" t="str">
        <f t="shared" si="45"/>
        <v>.</v>
      </c>
    </row>
    <row r="214" spans="1:27" x14ac:dyDescent="0.3">
      <c r="A214" s="208" t="s">
        <v>87</v>
      </c>
      <c r="B214" s="190" t="s">
        <v>87</v>
      </c>
      <c r="C214" s="192" t="s">
        <v>87</v>
      </c>
      <c r="D214" s="93" t="str">
        <f t="shared" si="51"/>
        <v>.</v>
      </c>
      <c r="E214" s="93" t="str">
        <f t="shared" si="52"/>
        <v>.</v>
      </c>
      <c r="F214" s="199" t="s">
        <v>87</v>
      </c>
      <c r="G214" s="83"/>
      <c r="H214" s="83"/>
      <c r="I214" s="83"/>
      <c r="J214">
        <v>209</v>
      </c>
      <c r="K214" s="221" t="s">
        <v>87</v>
      </c>
      <c r="L214" s="222" t="str">
        <f>Overallresults!$C$5</f>
        <v>-</v>
      </c>
      <c r="M214" s="19"/>
      <c r="W214" s="81" t="str">
        <f t="shared" si="41"/>
        <v>.</v>
      </c>
      <c r="X214" s="81" t="str">
        <f t="shared" si="42"/>
        <v>.</v>
      </c>
      <c r="Y214" t="str">
        <f t="shared" si="43"/>
        <v>.</v>
      </c>
      <c r="Z214" t="str">
        <f t="shared" si="44"/>
        <v>.</v>
      </c>
      <c r="AA214" s="184" t="str">
        <f t="shared" si="45"/>
        <v>.</v>
      </c>
    </row>
    <row r="215" spans="1:27" x14ac:dyDescent="0.3">
      <c r="A215" s="208" t="s">
        <v>87</v>
      </c>
      <c r="B215" s="190" t="s">
        <v>87</v>
      </c>
      <c r="C215" s="192" t="s">
        <v>87</v>
      </c>
      <c r="D215" s="93" t="str">
        <f t="shared" si="51"/>
        <v>.</v>
      </c>
      <c r="E215" s="93" t="str">
        <f t="shared" si="52"/>
        <v>.</v>
      </c>
      <c r="F215" s="199" t="s">
        <v>87</v>
      </c>
      <c r="G215" s="83"/>
      <c r="H215" s="83"/>
      <c r="I215" s="83"/>
      <c r="J215">
        <v>210</v>
      </c>
      <c r="K215" s="221" t="s">
        <v>87</v>
      </c>
      <c r="L215" s="222" t="str">
        <f>Overallresults!$C$5</f>
        <v>-</v>
      </c>
      <c r="M215" s="19"/>
      <c r="W215" s="81" t="str">
        <f t="shared" si="41"/>
        <v>.</v>
      </c>
      <c r="X215" s="81" t="str">
        <f t="shared" si="42"/>
        <v>.</v>
      </c>
      <c r="Y215" t="str">
        <f t="shared" si="43"/>
        <v>.</v>
      </c>
      <c r="Z215" t="str">
        <f t="shared" si="44"/>
        <v>.</v>
      </c>
      <c r="AA215" s="184" t="str">
        <f t="shared" si="45"/>
        <v>.</v>
      </c>
    </row>
    <row r="216" spans="1:27" x14ac:dyDescent="0.3">
      <c r="A216" s="208" t="s">
        <v>87</v>
      </c>
      <c r="B216" s="190" t="s">
        <v>87</v>
      </c>
      <c r="C216" s="192" t="s">
        <v>87</v>
      </c>
      <c r="D216" s="93" t="str">
        <f t="shared" si="51"/>
        <v>.</v>
      </c>
      <c r="E216" s="93" t="str">
        <f t="shared" si="52"/>
        <v>.</v>
      </c>
      <c r="F216" s="199" t="s">
        <v>87</v>
      </c>
      <c r="G216" s="83"/>
      <c r="H216" s="83"/>
      <c r="I216" s="83"/>
      <c r="J216">
        <v>211</v>
      </c>
      <c r="K216" s="221" t="s">
        <v>87</v>
      </c>
      <c r="L216" s="222" t="str">
        <f>Overallresults!$C$5</f>
        <v>-</v>
      </c>
      <c r="M216" s="19"/>
      <c r="W216" s="81" t="str">
        <f>$A345</f>
        <v>.</v>
      </c>
      <c r="X216" s="81" t="str">
        <f>$B345</f>
        <v>.</v>
      </c>
      <c r="Y216" t="str">
        <f>$D345</f>
        <v>.</v>
      </c>
      <c r="Z216" t="str">
        <f>$E345</f>
        <v>.</v>
      </c>
      <c r="AA216" s="184" t="str">
        <f>$F345</f>
        <v>.</v>
      </c>
    </row>
    <row r="217" spans="1:27" x14ac:dyDescent="0.3">
      <c r="A217" s="208" t="s">
        <v>87</v>
      </c>
      <c r="B217" s="190" t="s">
        <v>87</v>
      </c>
      <c r="C217" s="192" t="s">
        <v>87</v>
      </c>
      <c r="D217" s="93" t="str">
        <f t="shared" si="51"/>
        <v>.</v>
      </c>
      <c r="E217" s="93" t="str">
        <f t="shared" si="52"/>
        <v>.</v>
      </c>
      <c r="F217" s="199" t="s">
        <v>87</v>
      </c>
      <c r="G217" s="83"/>
      <c r="H217" s="83"/>
      <c r="I217" s="83"/>
      <c r="J217">
        <v>212</v>
      </c>
      <c r="K217" s="221" t="s">
        <v>87</v>
      </c>
      <c r="L217" s="222" t="str">
        <f>Overallresults!$C$5</f>
        <v>-</v>
      </c>
      <c r="M217" s="19"/>
      <c r="W217" s="81" t="str">
        <f>$A346</f>
        <v>.</v>
      </c>
      <c r="X217" s="81" t="str">
        <f>$B346</f>
        <v>.</v>
      </c>
      <c r="Y217" t="str">
        <f>$D346</f>
        <v>.</v>
      </c>
      <c r="Z217" t="str">
        <f>$E346</f>
        <v>.</v>
      </c>
      <c r="AA217" s="184" t="str">
        <f>$F346</f>
        <v>.</v>
      </c>
    </row>
    <row r="218" spans="1:27" x14ac:dyDescent="0.3">
      <c r="A218" s="208" t="s">
        <v>87</v>
      </c>
      <c r="B218" s="190" t="s">
        <v>87</v>
      </c>
      <c r="C218" s="192" t="s">
        <v>87</v>
      </c>
      <c r="D218" s="93" t="str">
        <f t="shared" si="51"/>
        <v>.</v>
      </c>
      <c r="E218" s="93" t="str">
        <f t="shared" si="52"/>
        <v>.</v>
      </c>
      <c r="F218" s="199" t="s">
        <v>87</v>
      </c>
      <c r="G218" s="83"/>
      <c r="H218" s="83"/>
      <c r="I218" s="83"/>
      <c r="J218">
        <v>213</v>
      </c>
      <c r="K218" s="221" t="s">
        <v>87</v>
      </c>
      <c r="L218" s="222" t="str">
        <f>Overallresults!$C$5</f>
        <v>-</v>
      </c>
      <c r="M218" s="19"/>
      <c r="W218" s="81" t="str">
        <f>$A347</f>
        <v>.</v>
      </c>
      <c r="X218" s="81" t="str">
        <f>$B347</f>
        <v>.</v>
      </c>
      <c r="Y218" t="str">
        <f>$D347</f>
        <v>.</v>
      </c>
      <c r="Z218" t="str">
        <f>$E347</f>
        <v>.</v>
      </c>
      <c r="AA218" s="184" t="str">
        <f>$F347</f>
        <v>.</v>
      </c>
    </row>
    <row r="219" spans="1:27" x14ac:dyDescent="0.3">
      <c r="A219" s="208" t="s">
        <v>87</v>
      </c>
      <c r="B219" s="190" t="s">
        <v>87</v>
      </c>
      <c r="C219" s="192" t="s">
        <v>87</v>
      </c>
      <c r="D219" s="93" t="str">
        <f t="shared" si="51"/>
        <v>.</v>
      </c>
      <c r="E219" s="93" t="str">
        <f t="shared" si="52"/>
        <v>.</v>
      </c>
      <c r="F219" s="199" t="s">
        <v>87</v>
      </c>
      <c r="G219" s="83"/>
      <c r="H219" s="83"/>
      <c r="I219" s="83"/>
      <c r="J219">
        <v>214</v>
      </c>
      <c r="K219" s="221" t="s">
        <v>87</v>
      </c>
      <c r="L219" s="222" t="str">
        <f>Overallresults!$C$5</f>
        <v>-</v>
      </c>
      <c r="M219" s="19"/>
      <c r="W219" s="81" t="str">
        <f>$A348</f>
        <v>.</v>
      </c>
      <c r="X219" s="81" t="str">
        <f>$B348</f>
        <v>.</v>
      </c>
      <c r="Y219" t="str">
        <f>$D348</f>
        <v>.</v>
      </c>
      <c r="Z219" t="str">
        <f>$E348</f>
        <v>.</v>
      </c>
      <c r="AA219" s="184" t="str">
        <f>$F348</f>
        <v>.</v>
      </c>
    </row>
    <row r="220" spans="1:27" x14ac:dyDescent="0.3">
      <c r="A220" s="208" t="s">
        <v>87</v>
      </c>
      <c r="B220" s="190" t="s">
        <v>87</v>
      </c>
      <c r="C220" s="192" t="s">
        <v>87</v>
      </c>
      <c r="D220" s="93" t="str">
        <f t="shared" si="51"/>
        <v>.</v>
      </c>
      <c r="E220" s="93" t="str">
        <f t="shared" si="52"/>
        <v>.</v>
      </c>
      <c r="F220" s="199" t="s">
        <v>87</v>
      </c>
      <c r="G220" s="83"/>
      <c r="H220" s="83"/>
      <c r="I220" s="83"/>
      <c r="J220">
        <v>215</v>
      </c>
      <c r="K220" s="221" t="s">
        <v>87</v>
      </c>
      <c r="L220" s="222" t="str">
        <f>Overallresults!$C$5</f>
        <v>-</v>
      </c>
      <c r="M220" s="19"/>
      <c r="W220" s="81" t="str">
        <f>$A349</f>
        <v>.</v>
      </c>
      <c r="X220" s="81" t="str">
        <f>$B349</f>
        <v>.</v>
      </c>
      <c r="Y220" t="str">
        <f>$D349</f>
        <v>.</v>
      </c>
      <c r="Z220" t="str">
        <f>$E349</f>
        <v>.</v>
      </c>
      <c r="AA220" s="184" t="str">
        <f>$F349</f>
        <v>.</v>
      </c>
    </row>
    <row r="221" spans="1:27" x14ac:dyDescent="0.3">
      <c r="A221" s="208" t="s">
        <v>87</v>
      </c>
      <c r="B221" s="190" t="s">
        <v>87</v>
      </c>
      <c r="C221" s="192" t="s">
        <v>87</v>
      </c>
      <c r="D221" s="93" t="str">
        <f t="shared" si="51"/>
        <v>.</v>
      </c>
      <c r="E221" s="93" t="str">
        <f t="shared" si="52"/>
        <v>.</v>
      </c>
      <c r="F221" s="199" t="s">
        <v>87</v>
      </c>
      <c r="G221" s="83"/>
      <c r="H221" s="83"/>
      <c r="I221" s="83"/>
      <c r="J221">
        <v>216</v>
      </c>
      <c r="K221" s="221" t="s">
        <v>87</v>
      </c>
      <c r="L221" s="222" t="str">
        <f>Overallresults!$C$5</f>
        <v>-</v>
      </c>
      <c r="M221" s="19"/>
    </row>
    <row r="222" spans="1:27" x14ac:dyDescent="0.3">
      <c r="A222" s="208" t="s">
        <v>87</v>
      </c>
      <c r="B222" s="190" t="s">
        <v>87</v>
      </c>
      <c r="C222" s="192" t="s">
        <v>87</v>
      </c>
      <c r="D222" s="93" t="str">
        <f t="shared" si="51"/>
        <v>.</v>
      </c>
      <c r="E222" s="93" t="str">
        <f t="shared" si="52"/>
        <v>.</v>
      </c>
      <c r="F222" s="199" t="s">
        <v>87</v>
      </c>
      <c r="G222" s="83"/>
      <c r="H222" s="83"/>
      <c r="I222" s="83"/>
      <c r="J222">
        <v>217</v>
      </c>
      <c r="K222" s="221" t="s">
        <v>87</v>
      </c>
      <c r="L222" s="222" t="str">
        <f>Overallresults!$C$5</f>
        <v>-</v>
      </c>
      <c r="M222" s="19"/>
    </row>
    <row r="223" spans="1:27" x14ac:dyDescent="0.3">
      <c r="A223" s="208" t="s">
        <v>87</v>
      </c>
      <c r="B223" s="190" t="s">
        <v>87</v>
      </c>
      <c r="C223" s="192" t="s">
        <v>87</v>
      </c>
      <c r="D223" s="93" t="str">
        <f t="shared" si="51"/>
        <v>.</v>
      </c>
      <c r="E223" s="93" t="str">
        <f t="shared" si="52"/>
        <v>.</v>
      </c>
      <c r="F223" s="199" t="s">
        <v>87</v>
      </c>
      <c r="G223" s="83"/>
      <c r="H223" s="83"/>
      <c r="I223" s="83"/>
      <c r="J223">
        <v>218</v>
      </c>
      <c r="K223" s="221" t="s">
        <v>87</v>
      </c>
      <c r="L223" s="222" t="str">
        <f>Overallresults!$C$5</f>
        <v>-</v>
      </c>
      <c r="M223" s="19"/>
    </row>
    <row r="224" spans="1:27" x14ac:dyDescent="0.3">
      <c r="A224" s="208" t="s">
        <v>87</v>
      </c>
      <c r="B224" s="190" t="s">
        <v>87</v>
      </c>
      <c r="C224" s="192" t="s">
        <v>87</v>
      </c>
      <c r="D224" s="93" t="str">
        <f t="shared" si="51"/>
        <v>.</v>
      </c>
      <c r="E224" s="93" t="str">
        <f t="shared" si="52"/>
        <v>.</v>
      </c>
      <c r="F224" s="199" t="s">
        <v>87</v>
      </c>
      <c r="G224" s="83"/>
      <c r="H224" s="83"/>
      <c r="I224" s="83"/>
      <c r="J224">
        <v>219</v>
      </c>
      <c r="K224" s="221" t="s">
        <v>87</v>
      </c>
      <c r="L224" s="222" t="str">
        <f>Overallresults!$C$5</f>
        <v>-</v>
      </c>
      <c r="M224" s="19"/>
    </row>
    <row r="225" spans="1:13" x14ac:dyDescent="0.3">
      <c r="A225" s="208" t="s">
        <v>87</v>
      </c>
      <c r="B225" s="190" t="s">
        <v>87</v>
      </c>
      <c r="C225" s="192" t="s">
        <v>87</v>
      </c>
      <c r="D225" s="93" t="str">
        <f t="shared" si="51"/>
        <v>.</v>
      </c>
      <c r="E225" s="93" t="str">
        <f t="shared" si="52"/>
        <v>.</v>
      </c>
      <c r="F225" s="199" t="s">
        <v>87</v>
      </c>
      <c r="G225" s="83"/>
      <c r="H225" s="83"/>
      <c r="I225" s="83"/>
      <c r="J225">
        <v>220</v>
      </c>
      <c r="K225" s="221" t="s">
        <v>87</v>
      </c>
      <c r="L225" s="222" t="str">
        <f>Overallresults!$C$5</f>
        <v>-</v>
      </c>
      <c r="M225" s="19"/>
    </row>
    <row r="226" spans="1:13" x14ac:dyDescent="0.3">
      <c r="A226" s="208" t="s">
        <v>87</v>
      </c>
      <c r="B226" s="190" t="s">
        <v>87</v>
      </c>
      <c r="C226" s="192" t="s">
        <v>87</v>
      </c>
      <c r="D226" s="93" t="str">
        <f t="shared" si="51"/>
        <v>.</v>
      </c>
      <c r="E226" s="93" t="str">
        <f t="shared" si="52"/>
        <v>.</v>
      </c>
      <c r="F226" s="199" t="s">
        <v>87</v>
      </c>
      <c r="G226" s="83"/>
      <c r="H226" s="83"/>
      <c r="I226" s="83"/>
      <c r="J226">
        <v>221</v>
      </c>
      <c r="K226" s="221" t="s">
        <v>87</v>
      </c>
      <c r="L226" s="222" t="str">
        <f>Overallresults!$C$5</f>
        <v>-</v>
      </c>
      <c r="M226" s="19"/>
    </row>
    <row r="227" spans="1:13" x14ac:dyDescent="0.3">
      <c r="A227" s="208" t="s">
        <v>87</v>
      </c>
      <c r="B227" s="190" t="s">
        <v>87</v>
      </c>
      <c r="C227" s="192" t="s">
        <v>87</v>
      </c>
      <c r="D227" s="93" t="str">
        <f t="shared" si="51"/>
        <v>.</v>
      </c>
      <c r="E227" s="93" t="str">
        <f t="shared" si="52"/>
        <v>.</v>
      </c>
      <c r="F227" s="199" t="s">
        <v>87</v>
      </c>
      <c r="G227" s="83"/>
      <c r="H227" s="83"/>
      <c r="I227" s="83"/>
      <c r="J227">
        <v>222</v>
      </c>
      <c r="K227" s="221" t="s">
        <v>87</v>
      </c>
      <c r="L227" s="222" t="str">
        <f>Overallresults!$C$5</f>
        <v>-</v>
      </c>
      <c r="M227" s="19"/>
    </row>
    <row r="228" spans="1:13" x14ac:dyDescent="0.3">
      <c r="A228" s="208" t="s">
        <v>87</v>
      </c>
      <c r="B228" s="190" t="s">
        <v>87</v>
      </c>
      <c r="C228" s="192" t="s">
        <v>87</v>
      </c>
      <c r="D228" s="93" t="str">
        <f t="shared" si="51"/>
        <v>.</v>
      </c>
      <c r="E228" s="93" t="str">
        <f t="shared" si="52"/>
        <v>.</v>
      </c>
      <c r="F228" s="199" t="s">
        <v>87</v>
      </c>
      <c r="G228" s="83"/>
      <c r="H228" s="83"/>
      <c r="I228" s="83"/>
      <c r="J228">
        <v>223</v>
      </c>
      <c r="K228" s="221" t="s">
        <v>87</v>
      </c>
      <c r="L228" s="222" t="str">
        <f>Overallresults!$C$5</f>
        <v>-</v>
      </c>
      <c r="M228" s="19"/>
    </row>
    <row r="229" spans="1:13" x14ac:dyDescent="0.3">
      <c r="A229" s="208" t="s">
        <v>87</v>
      </c>
      <c r="B229" s="190" t="s">
        <v>87</v>
      </c>
      <c r="C229" s="192" t="s">
        <v>87</v>
      </c>
      <c r="D229" s="93" t="str">
        <f t="shared" si="51"/>
        <v>.</v>
      </c>
      <c r="E229" s="93" t="str">
        <f t="shared" si="52"/>
        <v>.</v>
      </c>
      <c r="F229" s="199" t="s">
        <v>87</v>
      </c>
      <c r="G229" s="83"/>
      <c r="H229" s="83"/>
      <c r="I229" s="83"/>
      <c r="J229">
        <v>224</v>
      </c>
      <c r="K229" s="221" t="s">
        <v>87</v>
      </c>
      <c r="L229" s="222" t="str">
        <f>Overallresults!$C$5</f>
        <v>-</v>
      </c>
      <c r="M229" s="19"/>
    </row>
    <row r="230" spans="1:13" x14ac:dyDescent="0.3">
      <c r="A230" s="208" t="s">
        <v>87</v>
      </c>
      <c r="B230" s="190" t="s">
        <v>87</v>
      </c>
      <c r="C230" s="192" t="s">
        <v>87</v>
      </c>
      <c r="D230" s="93" t="str">
        <f t="shared" si="51"/>
        <v>.</v>
      </c>
      <c r="E230" s="93" t="str">
        <f t="shared" si="52"/>
        <v>.</v>
      </c>
      <c r="F230" s="199" t="s">
        <v>87</v>
      </c>
      <c r="G230" s="83"/>
      <c r="H230" s="83"/>
      <c r="I230" s="83"/>
      <c r="J230">
        <v>225</v>
      </c>
      <c r="K230" s="221" t="s">
        <v>87</v>
      </c>
      <c r="L230" s="222" t="str">
        <f>Overallresults!$C$5</f>
        <v>-</v>
      </c>
      <c r="M230" s="19"/>
    </row>
    <row r="231" spans="1:13" x14ac:dyDescent="0.3">
      <c r="A231" s="208" t="s">
        <v>87</v>
      </c>
      <c r="B231" s="190" t="s">
        <v>87</v>
      </c>
      <c r="C231" s="192" t="s">
        <v>87</v>
      </c>
      <c r="D231" s="93" t="str">
        <f t="shared" si="51"/>
        <v>.</v>
      </c>
      <c r="E231" s="93" t="str">
        <f t="shared" si="52"/>
        <v>.</v>
      </c>
      <c r="F231" s="199" t="s">
        <v>87</v>
      </c>
      <c r="G231" s="83"/>
      <c r="H231" s="83"/>
      <c r="I231" s="83"/>
      <c r="J231">
        <v>226</v>
      </c>
      <c r="K231" s="221" t="s">
        <v>87</v>
      </c>
      <c r="L231" s="222" t="str">
        <f>Overallresults!$C$5</f>
        <v>-</v>
      </c>
      <c r="M231" s="19"/>
    </row>
    <row r="232" spans="1:13" x14ac:dyDescent="0.3">
      <c r="A232" s="208" t="s">
        <v>87</v>
      </c>
      <c r="B232" s="190" t="s">
        <v>87</v>
      </c>
      <c r="C232" s="192" t="s">
        <v>87</v>
      </c>
      <c r="D232" s="93" t="str">
        <f t="shared" si="51"/>
        <v>.</v>
      </c>
      <c r="E232" s="93" t="str">
        <f t="shared" si="52"/>
        <v>.</v>
      </c>
      <c r="F232" s="199" t="s">
        <v>87</v>
      </c>
      <c r="G232" s="83"/>
      <c r="H232" s="83"/>
      <c r="I232" s="83"/>
      <c r="J232">
        <v>227</v>
      </c>
      <c r="K232" s="221" t="s">
        <v>87</v>
      </c>
      <c r="L232" s="222" t="str">
        <f>Overallresults!$C$5</f>
        <v>-</v>
      </c>
      <c r="M232" s="19"/>
    </row>
    <row r="233" spans="1:13" x14ac:dyDescent="0.3">
      <c r="A233" s="208" t="s">
        <v>87</v>
      </c>
      <c r="B233" s="190" t="s">
        <v>87</v>
      </c>
      <c r="C233" s="192" t="s">
        <v>87</v>
      </c>
      <c r="D233" s="93" t="str">
        <f t="shared" si="51"/>
        <v>.</v>
      </c>
      <c r="E233" s="93" t="str">
        <f t="shared" si="52"/>
        <v>.</v>
      </c>
      <c r="F233" s="199" t="s">
        <v>87</v>
      </c>
      <c r="G233" s="83"/>
      <c r="H233" s="83"/>
      <c r="I233" s="83"/>
      <c r="J233">
        <v>228</v>
      </c>
      <c r="K233" s="221" t="s">
        <v>87</v>
      </c>
      <c r="L233" s="222" t="str">
        <f>Overallresults!$C$5</f>
        <v>-</v>
      </c>
      <c r="M233" s="19"/>
    </row>
    <row r="234" spans="1:13" x14ac:dyDescent="0.3">
      <c r="A234" s="208" t="s">
        <v>87</v>
      </c>
      <c r="B234" s="190" t="s">
        <v>87</v>
      </c>
      <c r="C234" s="192" t="s">
        <v>87</v>
      </c>
      <c r="D234" s="93" t="str">
        <f t="shared" si="51"/>
        <v>.</v>
      </c>
      <c r="E234" s="93" t="str">
        <f t="shared" si="52"/>
        <v>.</v>
      </c>
      <c r="F234" s="199" t="s">
        <v>87</v>
      </c>
      <c r="G234" s="83"/>
      <c r="H234" s="83"/>
      <c r="I234" s="83"/>
      <c r="J234">
        <v>229</v>
      </c>
      <c r="K234" s="221" t="s">
        <v>87</v>
      </c>
      <c r="L234" s="222" t="str">
        <f>Overallresults!$C$5</f>
        <v>-</v>
      </c>
      <c r="M234" s="19"/>
    </row>
    <row r="235" spans="1:13" x14ac:dyDescent="0.3">
      <c r="A235" s="208" t="s">
        <v>87</v>
      </c>
      <c r="B235" s="190" t="s">
        <v>87</v>
      </c>
      <c r="C235" s="192" t="s">
        <v>87</v>
      </c>
      <c r="D235" s="93" t="str">
        <f t="shared" si="51"/>
        <v>.</v>
      </c>
      <c r="E235" s="93" t="str">
        <f t="shared" si="52"/>
        <v>.</v>
      </c>
      <c r="F235" s="199" t="s">
        <v>87</v>
      </c>
      <c r="G235" s="83"/>
      <c r="H235" s="83"/>
      <c r="I235" s="83"/>
      <c r="J235">
        <v>230</v>
      </c>
      <c r="K235" s="221" t="s">
        <v>87</v>
      </c>
      <c r="L235" s="222" t="str">
        <f>Overallresults!$C$5</f>
        <v>-</v>
      </c>
      <c r="M235" s="19"/>
    </row>
    <row r="236" spans="1:13" x14ac:dyDescent="0.3">
      <c r="A236" s="208" t="s">
        <v>87</v>
      </c>
      <c r="B236" s="190" t="s">
        <v>87</v>
      </c>
      <c r="C236" s="192" t="s">
        <v>87</v>
      </c>
      <c r="D236" s="93" t="str">
        <f t="shared" si="51"/>
        <v>.</v>
      </c>
      <c r="E236" s="93" t="str">
        <f t="shared" si="52"/>
        <v>.</v>
      </c>
      <c r="F236" s="199" t="s">
        <v>87</v>
      </c>
      <c r="G236" s="83"/>
      <c r="H236" s="83"/>
      <c r="I236" s="83"/>
      <c r="J236">
        <v>231</v>
      </c>
      <c r="K236" s="221" t="s">
        <v>87</v>
      </c>
      <c r="L236" s="222" t="str">
        <f>Overallresults!$C$5</f>
        <v>-</v>
      </c>
      <c r="M236" s="19"/>
    </row>
    <row r="237" spans="1:13" x14ac:dyDescent="0.3">
      <c r="A237" s="208" t="s">
        <v>87</v>
      </c>
      <c r="B237" s="190" t="s">
        <v>87</v>
      </c>
      <c r="C237" s="192" t="s">
        <v>87</v>
      </c>
      <c r="D237" s="93" t="str">
        <f t="shared" si="51"/>
        <v>.</v>
      </c>
      <c r="E237" s="93" t="str">
        <f t="shared" si="52"/>
        <v>.</v>
      </c>
      <c r="F237" s="199" t="s">
        <v>87</v>
      </c>
      <c r="G237" s="83"/>
      <c r="H237" s="83"/>
      <c r="I237" s="83"/>
      <c r="J237">
        <v>232</v>
      </c>
      <c r="K237" s="221" t="s">
        <v>87</v>
      </c>
      <c r="L237" s="222" t="str">
        <f>Overallresults!$C$5</f>
        <v>-</v>
      </c>
      <c r="M237" s="19"/>
    </row>
    <row r="238" spans="1:13" x14ac:dyDescent="0.3">
      <c r="A238" s="208" t="s">
        <v>87</v>
      </c>
      <c r="B238" s="190" t="s">
        <v>87</v>
      </c>
      <c r="C238" s="192" t="s">
        <v>87</v>
      </c>
      <c r="D238" s="93" t="str">
        <f t="shared" si="51"/>
        <v>.</v>
      </c>
      <c r="E238" s="93" t="str">
        <f t="shared" si="52"/>
        <v>.</v>
      </c>
      <c r="F238" s="199" t="s">
        <v>87</v>
      </c>
      <c r="G238" s="83"/>
      <c r="H238" s="83"/>
      <c r="I238" s="83"/>
      <c r="J238">
        <v>233</v>
      </c>
      <c r="K238" s="221" t="s">
        <v>87</v>
      </c>
      <c r="L238" s="222" t="str">
        <f>Overallresults!$C$5</f>
        <v>-</v>
      </c>
      <c r="M238" s="19"/>
    </row>
    <row r="239" spans="1:13" x14ac:dyDescent="0.3">
      <c r="A239" s="208" t="s">
        <v>87</v>
      </c>
      <c r="B239" s="190" t="s">
        <v>87</v>
      </c>
      <c r="C239" s="192" t="s">
        <v>87</v>
      </c>
      <c r="D239" s="93" t="str">
        <f t="shared" si="51"/>
        <v>.</v>
      </c>
      <c r="E239" s="93" t="str">
        <f t="shared" si="52"/>
        <v>.</v>
      </c>
      <c r="F239" s="199" t="s">
        <v>87</v>
      </c>
      <c r="G239" s="83"/>
      <c r="H239" s="83"/>
      <c r="I239" s="83"/>
      <c r="J239">
        <v>234</v>
      </c>
      <c r="K239" s="221" t="s">
        <v>87</v>
      </c>
      <c r="L239" s="222" t="str">
        <f>Overallresults!$C$5</f>
        <v>-</v>
      </c>
      <c r="M239" s="19"/>
    </row>
    <row r="240" spans="1:13" x14ac:dyDescent="0.3">
      <c r="A240" s="208" t="s">
        <v>87</v>
      </c>
      <c r="B240" s="190" t="s">
        <v>87</v>
      </c>
      <c r="C240" s="192" t="s">
        <v>87</v>
      </c>
      <c r="D240" s="93" t="str">
        <f t="shared" si="51"/>
        <v>.</v>
      </c>
      <c r="E240" s="93" t="str">
        <f t="shared" si="52"/>
        <v>.</v>
      </c>
      <c r="F240" s="199" t="s">
        <v>87</v>
      </c>
      <c r="G240" s="83"/>
      <c r="H240" s="83"/>
      <c r="I240" s="83"/>
      <c r="J240">
        <v>235</v>
      </c>
      <c r="K240" s="221" t="s">
        <v>87</v>
      </c>
      <c r="L240" s="222" t="str">
        <f>Overallresults!$C$5</f>
        <v>-</v>
      </c>
      <c r="M240" s="19"/>
    </row>
    <row r="241" spans="1:13" x14ac:dyDescent="0.3">
      <c r="A241" s="208" t="s">
        <v>87</v>
      </c>
      <c r="B241" s="190" t="s">
        <v>87</v>
      </c>
      <c r="C241" s="192" t="s">
        <v>87</v>
      </c>
      <c r="D241" s="93" t="str">
        <f t="shared" si="51"/>
        <v>.</v>
      </c>
      <c r="E241" s="93" t="str">
        <f t="shared" si="52"/>
        <v>.</v>
      </c>
      <c r="F241" s="199" t="s">
        <v>87</v>
      </c>
      <c r="G241" s="83"/>
      <c r="H241" s="83"/>
      <c r="I241" s="83"/>
      <c r="J241">
        <v>236</v>
      </c>
      <c r="K241" s="221" t="s">
        <v>87</v>
      </c>
      <c r="L241" s="222" t="str">
        <f>Overallresults!$C$5</f>
        <v>-</v>
      </c>
      <c r="M241" s="19"/>
    </row>
    <row r="242" spans="1:13" x14ac:dyDescent="0.3">
      <c r="A242" s="208" t="s">
        <v>87</v>
      </c>
      <c r="B242" s="190" t="s">
        <v>87</v>
      </c>
      <c r="C242" s="192" t="s">
        <v>87</v>
      </c>
      <c r="D242" s="93" t="str">
        <f t="shared" si="51"/>
        <v>.</v>
      </c>
      <c r="E242" s="93" t="str">
        <f t="shared" si="52"/>
        <v>.</v>
      </c>
      <c r="F242" s="199" t="s">
        <v>87</v>
      </c>
      <c r="G242" s="83"/>
      <c r="H242" s="83"/>
      <c r="I242" s="83"/>
      <c r="J242">
        <v>237</v>
      </c>
      <c r="K242" s="221" t="s">
        <v>87</v>
      </c>
      <c r="L242" s="222" t="str">
        <f>Overallresults!$C$5</f>
        <v>-</v>
      </c>
      <c r="M242" s="19"/>
    </row>
    <row r="243" spans="1:13" x14ac:dyDescent="0.3">
      <c r="A243" s="208" t="s">
        <v>87</v>
      </c>
      <c r="B243" s="190" t="s">
        <v>87</v>
      </c>
      <c r="C243" s="192" t="s">
        <v>87</v>
      </c>
      <c r="D243" s="93" t="str">
        <f t="shared" si="51"/>
        <v>.</v>
      </c>
      <c r="E243" s="93" t="str">
        <f t="shared" si="52"/>
        <v>.</v>
      </c>
      <c r="F243" s="199" t="s">
        <v>87</v>
      </c>
      <c r="G243" s="83"/>
      <c r="H243" s="83"/>
      <c r="I243" s="83"/>
      <c r="J243">
        <v>238</v>
      </c>
      <c r="K243" s="221" t="s">
        <v>87</v>
      </c>
      <c r="L243" s="222" t="str">
        <f>Overallresults!$C$5</f>
        <v>-</v>
      </c>
      <c r="M243" s="19"/>
    </row>
    <row r="244" spans="1:13" x14ac:dyDescent="0.3">
      <c r="A244" s="208" t="s">
        <v>87</v>
      </c>
      <c r="B244" s="190" t="s">
        <v>87</v>
      </c>
      <c r="C244" s="192" t="s">
        <v>87</v>
      </c>
      <c r="D244" s="93" t="str">
        <f t="shared" si="51"/>
        <v>.</v>
      </c>
      <c r="E244" s="93" t="str">
        <f t="shared" si="52"/>
        <v>.</v>
      </c>
      <c r="F244" s="199" t="s">
        <v>87</v>
      </c>
      <c r="G244" s="83"/>
      <c r="H244" s="83"/>
      <c r="I244" s="83"/>
      <c r="J244">
        <v>239</v>
      </c>
      <c r="K244" s="221" t="s">
        <v>87</v>
      </c>
      <c r="L244" s="222" t="str">
        <f>Overallresults!$C$5</f>
        <v>-</v>
      </c>
      <c r="M244" s="19"/>
    </row>
    <row r="245" spans="1:13" x14ac:dyDescent="0.3">
      <c r="A245" s="208" t="s">
        <v>87</v>
      </c>
      <c r="B245" s="190" t="s">
        <v>87</v>
      </c>
      <c r="C245" s="192" t="s">
        <v>87</v>
      </c>
      <c r="D245" s="93" t="str">
        <f t="shared" si="51"/>
        <v>.</v>
      </c>
      <c r="E245" s="93" t="str">
        <f t="shared" si="52"/>
        <v>.</v>
      </c>
      <c r="F245" s="199" t="s">
        <v>87</v>
      </c>
      <c r="G245" s="83"/>
      <c r="H245" s="83"/>
      <c r="I245" s="83"/>
      <c r="J245">
        <v>240</v>
      </c>
      <c r="K245" s="221" t="s">
        <v>87</v>
      </c>
      <c r="L245" s="222" t="str">
        <f>Overallresults!$C$5</f>
        <v>-</v>
      </c>
      <c r="M245" s="19"/>
    </row>
    <row r="246" spans="1:13" x14ac:dyDescent="0.3">
      <c r="A246" s="208" t="s">
        <v>87</v>
      </c>
      <c r="B246" s="190" t="s">
        <v>87</v>
      </c>
      <c r="C246" s="192" t="s">
        <v>87</v>
      </c>
      <c r="D246" s="93" t="str">
        <f t="shared" si="51"/>
        <v>.</v>
      </c>
      <c r="E246" s="93" t="str">
        <f t="shared" si="52"/>
        <v>.</v>
      </c>
      <c r="F246" s="199" t="s">
        <v>87</v>
      </c>
      <c r="G246" s="83"/>
      <c r="H246" s="83"/>
      <c r="I246" s="83"/>
      <c r="J246">
        <v>241</v>
      </c>
      <c r="K246" s="221" t="s">
        <v>87</v>
      </c>
      <c r="L246" s="222" t="str">
        <f>Overallresults!$C$5</f>
        <v>-</v>
      </c>
      <c r="M246" s="19"/>
    </row>
    <row r="247" spans="1:13" x14ac:dyDescent="0.3">
      <c r="A247" s="208" t="s">
        <v>87</v>
      </c>
      <c r="B247" s="190" t="s">
        <v>87</v>
      </c>
      <c r="C247" s="192" t="s">
        <v>87</v>
      </c>
      <c r="D247" s="93" t="str">
        <f t="shared" si="51"/>
        <v>.</v>
      </c>
      <c r="E247" s="93" t="str">
        <f t="shared" si="52"/>
        <v>.</v>
      </c>
      <c r="F247" s="199" t="s">
        <v>87</v>
      </c>
      <c r="G247" s="83"/>
      <c r="H247" s="83"/>
      <c r="I247" s="83"/>
      <c r="J247">
        <v>242</v>
      </c>
      <c r="K247" s="221" t="s">
        <v>87</v>
      </c>
      <c r="L247" s="222" t="str">
        <f>Overallresults!$C$5</f>
        <v>-</v>
      </c>
      <c r="M247" s="19"/>
    </row>
    <row r="248" spans="1:13" x14ac:dyDescent="0.3">
      <c r="A248" s="208" t="s">
        <v>87</v>
      </c>
      <c r="B248" s="190" t="s">
        <v>87</v>
      </c>
      <c r="C248" s="192" t="s">
        <v>87</v>
      </c>
      <c r="D248" s="93" t="str">
        <f t="shared" si="51"/>
        <v>.</v>
      </c>
      <c r="E248" s="93" t="str">
        <f t="shared" si="52"/>
        <v>.</v>
      </c>
      <c r="F248" s="199" t="s">
        <v>87</v>
      </c>
      <c r="G248" s="83"/>
      <c r="H248" s="83"/>
      <c r="I248" s="83"/>
      <c r="J248">
        <v>243</v>
      </c>
      <c r="K248" s="221" t="s">
        <v>87</v>
      </c>
      <c r="L248" s="222" t="str">
        <f>Overallresults!$C$5</f>
        <v>-</v>
      </c>
      <c r="M248" s="19"/>
    </row>
    <row r="249" spans="1:13" x14ac:dyDescent="0.3">
      <c r="A249" s="208" t="s">
        <v>87</v>
      </c>
      <c r="B249" s="190" t="s">
        <v>87</v>
      </c>
      <c r="C249" s="192" t="s">
        <v>87</v>
      </c>
      <c r="D249" s="93" t="str">
        <f t="shared" si="51"/>
        <v>.</v>
      </c>
      <c r="E249" s="93" t="str">
        <f t="shared" si="52"/>
        <v>.</v>
      </c>
      <c r="F249" s="199" t="s">
        <v>87</v>
      </c>
      <c r="G249" s="83"/>
      <c r="H249" s="83"/>
      <c r="I249" s="83"/>
      <c r="J249">
        <v>244</v>
      </c>
      <c r="K249" s="221" t="s">
        <v>87</v>
      </c>
      <c r="L249" s="222" t="str">
        <f>Overallresults!$C$5</f>
        <v>-</v>
      </c>
      <c r="M249" s="19"/>
    </row>
    <row r="250" spans="1:13" x14ac:dyDescent="0.3">
      <c r="A250" s="208" t="s">
        <v>87</v>
      </c>
      <c r="B250" s="190" t="s">
        <v>87</v>
      </c>
      <c r="C250" s="192" t="s">
        <v>87</v>
      </c>
      <c r="D250" s="93" t="str">
        <f t="shared" si="51"/>
        <v>.</v>
      </c>
      <c r="E250" s="93" t="str">
        <f t="shared" si="52"/>
        <v>.</v>
      </c>
      <c r="F250" s="199" t="s">
        <v>87</v>
      </c>
      <c r="G250" s="83"/>
      <c r="H250" s="83"/>
      <c r="I250" s="83"/>
      <c r="J250">
        <v>245</v>
      </c>
      <c r="K250" s="221" t="s">
        <v>87</v>
      </c>
      <c r="L250" s="222" t="str">
        <f>Overallresults!$C$5</f>
        <v>-</v>
      </c>
      <c r="M250" s="19"/>
    </row>
    <row r="251" spans="1:13" x14ac:dyDescent="0.3">
      <c r="A251" s="208" t="s">
        <v>87</v>
      </c>
      <c r="B251" s="190" t="s">
        <v>87</v>
      </c>
      <c r="C251" s="192" t="s">
        <v>87</v>
      </c>
      <c r="D251" s="93" t="str">
        <f t="shared" si="51"/>
        <v>.</v>
      </c>
      <c r="E251" s="93" t="str">
        <f t="shared" si="52"/>
        <v>.</v>
      </c>
      <c r="F251" s="199" t="s">
        <v>87</v>
      </c>
      <c r="G251" s="83"/>
      <c r="H251" s="83"/>
      <c r="I251" s="83"/>
      <c r="J251">
        <v>246</v>
      </c>
      <c r="K251" s="221" t="s">
        <v>87</v>
      </c>
      <c r="L251" s="222" t="str">
        <f>Overallresults!$C$5</f>
        <v>-</v>
      </c>
      <c r="M251" s="19"/>
    </row>
    <row r="252" spans="1:13" x14ac:dyDescent="0.3">
      <c r="A252" s="208" t="s">
        <v>87</v>
      </c>
      <c r="B252" s="190" t="s">
        <v>87</v>
      </c>
      <c r="C252" s="192" t="s">
        <v>87</v>
      </c>
      <c r="D252" s="93" t="str">
        <f t="shared" si="51"/>
        <v>.</v>
      </c>
      <c r="E252" s="93" t="str">
        <f t="shared" si="52"/>
        <v>.</v>
      </c>
      <c r="F252" s="199" t="s">
        <v>87</v>
      </c>
      <c r="G252" s="83"/>
      <c r="H252" s="83"/>
      <c r="I252" s="83"/>
      <c r="J252">
        <v>247</v>
      </c>
      <c r="K252" s="221" t="s">
        <v>87</v>
      </c>
      <c r="L252" s="222" t="str">
        <f>Overallresults!$C$5</f>
        <v>-</v>
      </c>
      <c r="M252" s="19"/>
    </row>
    <row r="253" spans="1:13" x14ac:dyDescent="0.3">
      <c r="A253" s="208" t="s">
        <v>87</v>
      </c>
      <c r="B253" s="190" t="s">
        <v>87</v>
      </c>
      <c r="C253" s="192" t="s">
        <v>87</v>
      </c>
      <c r="D253" s="93" t="str">
        <f t="shared" si="51"/>
        <v>.</v>
      </c>
      <c r="E253" s="93" t="str">
        <f t="shared" si="52"/>
        <v>.</v>
      </c>
      <c r="F253" s="199" t="s">
        <v>87</v>
      </c>
      <c r="G253" s="83"/>
      <c r="H253" s="83"/>
      <c r="I253" s="83"/>
      <c r="J253">
        <v>248</v>
      </c>
      <c r="K253" s="221" t="s">
        <v>87</v>
      </c>
      <c r="L253" s="222" t="str">
        <f>Overallresults!$C$5</f>
        <v>-</v>
      </c>
      <c r="M253" s="19"/>
    </row>
    <row r="254" spans="1:13" x14ac:dyDescent="0.3">
      <c r="A254" s="208" t="s">
        <v>87</v>
      </c>
      <c r="B254" s="190" t="s">
        <v>87</v>
      </c>
      <c r="C254" s="192" t="s">
        <v>87</v>
      </c>
      <c r="D254" s="93" t="str">
        <f t="shared" si="51"/>
        <v>.</v>
      </c>
      <c r="E254" s="93" t="str">
        <f t="shared" si="52"/>
        <v>.</v>
      </c>
      <c r="F254" s="199" t="s">
        <v>87</v>
      </c>
      <c r="G254" s="83"/>
      <c r="H254" s="83"/>
      <c r="I254" s="83"/>
      <c r="J254">
        <v>249</v>
      </c>
      <c r="K254" s="221" t="s">
        <v>87</v>
      </c>
      <c r="L254" s="222" t="str">
        <f>Overallresults!$C$5</f>
        <v>-</v>
      </c>
      <c r="M254" s="19"/>
    </row>
    <row r="255" spans="1:13" x14ac:dyDescent="0.3">
      <c r="A255" s="208" t="s">
        <v>87</v>
      </c>
      <c r="B255" s="190" t="s">
        <v>87</v>
      </c>
      <c r="C255" s="192" t="s">
        <v>87</v>
      </c>
      <c r="D255" s="93" t="str">
        <f t="shared" si="51"/>
        <v>.</v>
      </c>
      <c r="E255" s="93" t="str">
        <f t="shared" si="52"/>
        <v>.</v>
      </c>
      <c r="F255" s="199" t="s">
        <v>87</v>
      </c>
      <c r="G255" s="83"/>
      <c r="H255" s="83"/>
      <c r="I255" s="83"/>
      <c r="J255">
        <v>250</v>
      </c>
      <c r="K255" s="221" t="s">
        <v>87</v>
      </c>
      <c r="L255" s="222" t="str">
        <f>Overallresults!$C$6</f>
        <v>-</v>
      </c>
      <c r="M255" s="19"/>
    </row>
    <row r="256" spans="1:13" x14ac:dyDescent="0.3">
      <c r="A256" s="208" t="s">
        <v>87</v>
      </c>
      <c r="B256" s="190" t="s">
        <v>87</v>
      </c>
      <c r="C256" s="192" t="s">
        <v>87</v>
      </c>
      <c r="D256" s="93" t="str">
        <f t="shared" si="51"/>
        <v>.</v>
      </c>
      <c r="E256" s="93" t="str">
        <f t="shared" si="52"/>
        <v>.</v>
      </c>
      <c r="F256" s="199" t="s">
        <v>87</v>
      </c>
      <c r="G256" s="83"/>
      <c r="H256" s="83"/>
      <c r="I256" s="83"/>
      <c r="J256">
        <v>251</v>
      </c>
      <c r="K256" s="221" t="s">
        <v>87</v>
      </c>
      <c r="L256" s="222" t="str">
        <f>Overallresults!$C$6</f>
        <v>-</v>
      </c>
      <c r="M256" s="19"/>
    </row>
    <row r="257" spans="1:13" x14ac:dyDescent="0.3">
      <c r="A257" s="208" t="s">
        <v>87</v>
      </c>
      <c r="B257" s="190" t="s">
        <v>87</v>
      </c>
      <c r="C257" s="192" t="s">
        <v>87</v>
      </c>
      <c r="D257" s="93" t="str">
        <f t="shared" si="51"/>
        <v>.</v>
      </c>
      <c r="E257" s="93" t="str">
        <f t="shared" si="52"/>
        <v>.</v>
      </c>
      <c r="F257" s="199" t="s">
        <v>87</v>
      </c>
      <c r="G257" s="83"/>
      <c r="H257" s="83"/>
      <c r="I257" s="83"/>
      <c r="J257">
        <v>252</v>
      </c>
      <c r="K257" s="221" t="s">
        <v>87</v>
      </c>
      <c r="L257" s="222" t="str">
        <f>Overallresults!$C$6</f>
        <v>-</v>
      </c>
      <c r="M257" s="19"/>
    </row>
    <row r="258" spans="1:13" x14ac:dyDescent="0.3">
      <c r="A258" s="208" t="s">
        <v>87</v>
      </c>
      <c r="B258" s="190" t="s">
        <v>87</v>
      </c>
      <c r="C258" s="192" t="s">
        <v>87</v>
      </c>
      <c r="D258" s="93" t="str">
        <f t="shared" si="51"/>
        <v>.</v>
      </c>
      <c r="E258" s="93" t="str">
        <f t="shared" si="52"/>
        <v>.</v>
      </c>
      <c r="F258" s="199" t="s">
        <v>87</v>
      </c>
      <c r="G258" s="83"/>
      <c r="H258" s="83"/>
      <c r="I258" s="83"/>
      <c r="J258">
        <v>253</v>
      </c>
      <c r="K258" s="221" t="s">
        <v>87</v>
      </c>
      <c r="L258" s="222" t="str">
        <f>Overallresults!$C$6</f>
        <v>-</v>
      </c>
      <c r="M258" s="19"/>
    </row>
    <row r="259" spans="1:13" x14ac:dyDescent="0.3">
      <c r="A259" s="208" t="s">
        <v>87</v>
      </c>
      <c r="B259" s="190" t="s">
        <v>87</v>
      </c>
      <c r="C259" s="192" t="s">
        <v>87</v>
      </c>
      <c r="D259" s="93" t="str">
        <f t="shared" si="51"/>
        <v>.</v>
      </c>
      <c r="E259" s="93" t="str">
        <f t="shared" si="52"/>
        <v>.</v>
      </c>
      <c r="F259" s="199" t="s">
        <v>87</v>
      </c>
      <c r="G259" s="83"/>
      <c r="H259" s="83"/>
      <c r="I259" s="83"/>
      <c r="J259">
        <v>254</v>
      </c>
      <c r="K259" s="221" t="s">
        <v>87</v>
      </c>
      <c r="L259" s="222" t="str">
        <f>Overallresults!$C$6</f>
        <v>-</v>
      </c>
      <c r="M259" s="19"/>
    </row>
    <row r="260" spans="1:13" x14ac:dyDescent="0.3">
      <c r="A260" s="208" t="s">
        <v>87</v>
      </c>
      <c r="B260" s="190" t="s">
        <v>87</v>
      </c>
      <c r="C260" s="192" t="s">
        <v>87</v>
      </c>
      <c r="D260" s="93" t="str">
        <f t="shared" si="51"/>
        <v>.</v>
      </c>
      <c r="E260" s="93" t="str">
        <f t="shared" si="52"/>
        <v>.</v>
      </c>
      <c r="F260" s="199" t="s">
        <v>87</v>
      </c>
      <c r="G260" s="83"/>
      <c r="H260" s="83"/>
      <c r="I260" s="83"/>
      <c r="J260">
        <v>255</v>
      </c>
      <c r="K260" s="221" t="s">
        <v>87</v>
      </c>
      <c r="L260" s="222" t="str">
        <f>Overallresults!$C$6</f>
        <v>-</v>
      </c>
      <c r="M260" s="19"/>
    </row>
    <row r="261" spans="1:13" x14ac:dyDescent="0.3">
      <c r="A261" s="208" t="s">
        <v>87</v>
      </c>
      <c r="B261" s="190" t="s">
        <v>87</v>
      </c>
      <c r="C261" s="192" t="s">
        <v>87</v>
      </c>
      <c r="D261" s="93" t="str">
        <f t="shared" ref="D261:D400" si="53">VLOOKUP($C261,$J$6:$M$506,2,TRUE)</f>
        <v>.</v>
      </c>
      <c r="E261" s="93" t="str">
        <f t="shared" ref="E261:E400" si="54">VLOOKUP($C261,$J$6:$M$506,3,TRUE)</f>
        <v>.</v>
      </c>
      <c r="F261" s="199" t="s">
        <v>87</v>
      </c>
      <c r="G261" s="83"/>
      <c r="H261" s="83"/>
      <c r="I261" s="83"/>
      <c r="J261">
        <v>256</v>
      </c>
      <c r="K261" s="221" t="s">
        <v>87</v>
      </c>
      <c r="L261" s="222" t="str">
        <f>Overallresults!$C$6</f>
        <v>-</v>
      </c>
      <c r="M261" s="19"/>
    </row>
    <row r="262" spans="1:13" x14ac:dyDescent="0.3">
      <c r="A262" s="208" t="s">
        <v>87</v>
      </c>
      <c r="B262" s="190" t="s">
        <v>87</v>
      </c>
      <c r="C262" s="192" t="s">
        <v>87</v>
      </c>
      <c r="D262" s="93" t="str">
        <f t="shared" si="53"/>
        <v>.</v>
      </c>
      <c r="E262" s="93" t="str">
        <f t="shared" si="54"/>
        <v>.</v>
      </c>
      <c r="F262" s="199" t="s">
        <v>87</v>
      </c>
      <c r="G262" s="83"/>
      <c r="H262" s="83"/>
      <c r="I262" s="83"/>
      <c r="J262">
        <v>257</v>
      </c>
      <c r="K262" s="221" t="s">
        <v>87</v>
      </c>
      <c r="L262" s="222" t="str">
        <f>Overallresults!$C$6</f>
        <v>-</v>
      </c>
      <c r="M262" s="19"/>
    </row>
    <row r="263" spans="1:13" x14ac:dyDescent="0.3">
      <c r="A263" s="208" t="s">
        <v>87</v>
      </c>
      <c r="B263" s="190" t="s">
        <v>87</v>
      </c>
      <c r="C263" s="192" t="s">
        <v>87</v>
      </c>
      <c r="D263" s="93" t="str">
        <f t="shared" si="53"/>
        <v>.</v>
      </c>
      <c r="E263" s="93" t="str">
        <f t="shared" si="54"/>
        <v>.</v>
      </c>
      <c r="F263" s="199" t="s">
        <v>87</v>
      </c>
      <c r="G263" s="83"/>
      <c r="H263" s="83"/>
      <c r="I263" s="83"/>
      <c r="J263">
        <v>258</v>
      </c>
      <c r="K263" s="221" t="s">
        <v>87</v>
      </c>
      <c r="L263" s="222" t="str">
        <f>Overallresults!$C$6</f>
        <v>-</v>
      </c>
      <c r="M263" s="19"/>
    </row>
    <row r="264" spans="1:13" x14ac:dyDescent="0.3">
      <c r="A264" s="208" t="s">
        <v>87</v>
      </c>
      <c r="B264" s="190" t="s">
        <v>87</v>
      </c>
      <c r="C264" s="192" t="s">
        <v>87</v>
      </c>
      <c r="D264" s="93" t="str">
        <f t="shared" si="53"/>
        <v>.</v>
      </c>
      <c r="E264" s="93" t="str">
        <f t="shared" si="54"/>
        <v>.</v>
      </c>
      <c r="F264" s="199" t="s">
        <v>87</v>
      </c>
      <c r="G264" s="83"/>
      <c r="H264" s="83"/>
      <c r="I264" s="83"/>
      <c r="J264">
        <v>259</v>
      </c>
      <c r="K264" s="221" t="s">
        <v>87</v>
      </c>
      <c r="L264" s="222" t="str">
        <f>Overallresults!$C$6</f>
        <v>-</v>
      </c>
      <c r="M264" s="19"/>
    </row>
    <row r="265" spans="1:13" x14ac:dyDescent="0.3">
      <c r="A265" s="208" t="s">
        <v>87</v>
      </c>
      <c r="B265" s="190" t="s">
        <v>87</v>
      </c>
      <c r="C265" s="192" t="s">
        <v>87</v>
      </c>
      <c r="D265" s="93" t="str">
        <f t="shared" si="53"/>
        <v>.</v>
      </c>
      <c r="E265" s="93" t="str">
        <f t="shared" si="54"/>
        <v>.</v>
      </c>
      <c r="F265" s="199" t="s">
        <v>87</v>
      </c>
      <c r="G265" s="83"/>
      <c r="H265" s="83"/>
      <c r="I265" s="83"/>
      <c r="J265">
        <v>260</v>
      </c>
      <c r="K265" s="221" t="s">
        <v>87</v>
      </c>
      <c r="L265" s="222" t="str">
        <f>Overallresults!$C$6</f>
        <v>-</v>
      </c>
      <c r="M265" s="19"/>
    </row>
    <row r="266" spans="1:13" x14ac:dyDescent="0.3">
      <c r="A266" s="208" t="s">
        <v>87</v>
      </c>
      <c r="B266" s="190" t="s">
        <v>87</v>
      </c>
      <c r="C266" s="192" t="s">
        <v>87</v>
      </c>
      <c r="D266" s="93" t="str">
        <f t="shared" si="53"/>
        <v>.</v>
      </c>
      <c r="E266" s="93" t="str">
        <f t="shared" si="54"/>
        <v>.</v>
      </c>
      <c r="F266" s="199" t="s">
        <v>87</v>
      </c>
      <c r="G266" s="83"/>
      <c r="H266" s="83"/>
      <c r="I266" s="83"/>
      <c r="J266">
        <v>261</v>
      </c>
      <c r="K266" s="221" t="s">
        <v>87</v>
      </c>
      <c r="L266" s="222" t="str">
        <f>Overallresults!$C$6</f>
        <v>-</v>
      </c>
      <c r="M266" s="19"/>
    </row>
    <row r="267" spans="1:13" x14ac:dyDescent="0.3">
      <c r="A267" s="208" t="s">
        <v>87</v>
      </c>
      <c r="B267" s="190" t="s">
        <v>87</v>
      </c>
      <c r="C267" s="192" t="s">
        <v>87</v>
      </c>
      <c r="D267" s="93" t="str">
        <f t="shared" si="53"/>
        <v>.</v>
      </c>
      <c r="E267" s="93" t="str">
        <f t="shared" si="54"/>
        <v>.</v>
      </c>
      <c r="F267" s="199" t="s">
        <v>87</v>
      </c>
      <c r="G267" s="83"/>
      <c r="H267" s="83"/>
      <c r="I267" s="83"/>
      <c r="J267">
        <v>262</v>
      </c>
      <c r="K267" s="221" t="s">
        <v>87</v>
      </c>
      <c r="L267" s="222" t="str">
        <f>Overallresults!$C$6</f>
        <v>-</v>
      </c>
      <c r="M267" s="19"/>
    </row>
    <row r="268" spans="1:13" x14ac:dyDescent="0.3">
      <c r="A268" s="208" t="s">
        <v>87</v>
      </c>
      <c r="B268" s="190" t="s">
        <v>87</v>
      </c>
      <c r="C268" s="192" t="s">
        <v>87</v>
      </c>
      <c r="D268" s="93" t="str">
        <f t="shared" si="53"/>
        <v>.</v>
      </c>
      <c r="E268" s="93" t="str">
        <f t="shared" si="54"/>
        <v>.</v>
      </c>
      <c r="F268" s="199" t="s">
        <v>87</v>
      </c>
      <c r="G268" s="83"/>
      <c r="H268" s="83"/>
      <c r="I268" s="83"/>
      <c r="J268">
        <v>263</v>
      </c>
      <c r="K268" s="221" t="s">
        <v>87</v>
      </c>
      <c r="L268" s="222" t="str">
        <f>Overallresults!$C$6</f>
        <v>-</v>
      </c>
      <c r="M268" s="19"/>
    </row>
    <row r="269" spans="1:13" x14ac:dyDescent="0.3">
      <c r="A269" s="208" t="s">
        <v>87</v>
      </c>
      <c r="B269" s="190" t="s">
        <v>87</v>
      </c>
      <c r="C269" s="192" t="s">
        <v>87</v>
      </c>
      <c r="D269" s="93" t="str">
        <f t="shared" si="53"/>
        <v>.</v>
      </c>
      <c r="E269" s="93" t="str">
        <f t="shared" si="54"/>
        <v>.</v>
      </c>
      <c r="F269" s="199" t="s">
        <v>87</v>
      </c>
      <c r="G269" s="83"/>
      <c r="H269" s="83"/>
      <c r="I269" s="83"/>
      <c r="J269">
        <v>264</v>
      </c>
      <c r="K269" s="221" t="s">
        <v>87</v>
      </c>
      <c r="L269" s="222" t="str">
        <f>Overallresults!$C$6</f>
        <v>-</v>
      </c>
      <c r="M269" s="19"/>
    </row>
    <row r="270" spans="1:13" x14ac:dyDescent="0.3">
      <c r="A270" s="208" t="s">
        <v>87</v>
      </c>
      <c r="B270" s="190" t="s">
        <v>87</v>
      </c>
      <c r="C270" s="192" t="s">
        <v>87</v>
      </c>
      <c r="D270" s="93" t="str">
        <f t="shared" si="53"/>
        <v>.</v>
      </c>
      <c r="E270" s="93" t="str">
        <f t="shared" si="54"/>
        <v>.</v>
      </c>
      <c r="F270" s="199" t="s">
        <v>87</v>
      </c>
      <c r="G270" s="83"/>
      <c r="H270" s="83"/>
      <c r="I270" s="83"/>
      <c r="J270">
        <v>265</v>
      </c>
      <c r="K270" s="221" t="s">
        <v>87</v>
      </c>
      <c r="L270" s="222" t="str">
        <f>Overallresults!$C$6</f>
        <v>-</v>
      </c>
      <c r="M270" s="19"/>
    </row>
    <row r="271" spans="1:13" x14ac:dyDescent="0.3">
      <c r="A271" s="208" t="s">
        <v>87</v>
      </c>
      <c r="B271" s="190" t="s">
        <v>87</v>
      </c>
      <c r="C271" s="192" t="s">
        <v>87</v>
      </c>
      <c r="D271" s="93" t="str">
        <f t="shared" si="53"/>
        <v>.</v>
      </c>
      <c r="E271" s="93" t="str">
        <f t="shared" si="54"/>
        <v>.</v>
      </c>
      <c r="F271" s="199" t="s">
        <v>87</v>
      </c>
      <c r="G271" s="83"/>
      <c r="H271" s="83"/>
      <c r="I271" s="83"/>
      <c r="J271">
        <v>266</v>
      </c>
      <c r="K271" s="221" t="s">
        <v>87</v>
      </c>
      <c r="L271" s="222" t="str">
        <f>Overallresults!$C$6</f>
        <v>-</v>
      </c>
      <c r="M271" s="19"/>
    </row>
    <row r="272" spans="1:13" x14ac:dyDescent="0.3">
      <c r="A272" s="208" t="s">
        <v>87</v>
      </c>
      <c r="B272" s="190" t="s">
        <v>87</v>
      </c>
      <c r="C272" s="192" t="s">
        <v>87</v>
      </c>
      <c r="D272" s="93" t="str">
        <f t="shared" si="53"/>
        <v>.</v>
      </c>
      <c r="E272" s="93" t="str">
        <f t="shared" si="54"/>
        <v>.</v>
      </c>
      <c r="F272" s="199" t="s">
        <v>87</v>
      </c>
      <c r="G272" s="83"/>
      <c r="H272" s="83"/>
      <c r="I272" s="83"/>
      <c r="J272">
        <v>267</v>
      </c>
      <c r="K272" s="221" t="s">
        <v>87</v>
      </c>
      <c r="L272" s="222" t="str">
        <f>Overallresults!$C$6</f>
        <v>-</v>
      </c>
      <c r="M272" s="19"/>
    </row>
    <row r="273" spans="1:13" x14ac:dyDescent="0.3">
      <c r="A273" s="208" t="s">
        <v>87</v>
      </c>
      <c r="B273" s="190" t="s">
        <v>87</v>
      </c>
      <c r="C273" s="192" t="s">
        <v>87</v>
      </c>
      <c r="D273" s="93" t="str">
        <f t="shared" si="53"/>
        <v>.</v>
      </c>
      <c r="E273" s="93" t="str">
        <f t="shared" si="54"/>
        <v>.</v>
      </c>
      <c r="F273" s="199" t="s">
        <v>87</v>
      </c>
      <c r="G273" s="83"/>
      <c r="H273" s="83"/>
      <c r="I273" s="83"/>
      <c r="J273">
        <v>268</v>
      </c>
      <c r="K273" s="221" t="s">
        <v>87</v>
      </c>
      <c r="L273" s="222" t="str">
        <f>Overallresults!$C$6</f>
        <v>-</v>
      </c>
      <c r="M273" s="19"/>
    </row>
    <row r="274" spans="1:13" x14ac:dyDescent="0.3">
      <c r="A274" s="208" t="s">
        <v>87</v>
      </c>
      <c r="B274" s="190" t="s">
        <v>87</v>
      </c>
      <c r="C274" s="192" t="s">
        <v>87</v>
      </c>
      <c r="D274" s="93" t="str">
        <f t="shared" si="53"/>
        <v>.</v>
      </c>
      <c r="E274" s="93" t="str">
        <f t="shared" si="54"/>
        <v>.</v>
      </c>
      <c r="F274" s="199" t="s">
        <v>87</v>
      </c>
      <c r="G274" s="83"/>
      <c r="H274" s="83"/>
      <c r="I274" s="83"/>
      <c r="J274">
        <v>269</v>
      </c>
      <c r="K274" s="221" t="s">
        <v>87</v>
      </c>
      <c r="L274" s="222" t="str">
        <f>Overallresults!$C$6</f>
        <v>-</v>
      </c>
      <c r="M274" s="19"/>
    </row>
    <row r="275" spans="1:13" x14ac:dyDescent="0.3">
      <c r="A275" s="208" t="s">
        <v>87</v>
      </c>
      <c r="B275" s="190" t="s">
        <v>87</v>
      </c>
      <c r="C275" s="192" t="s">
        <v>87</v>
      </c>
      <c r="D275" s="93" t="str">
        <f t="shared" si="53"/>
        <v>.</v>
      </c>
      <c r="E275" s="93" t="str">
        <f t="shared" si="54"/>
        <v>.</v>
      </c>
      <c r="F275" s="199" t="s">
        <v>87</v>
      </c>
      <c r="G275" s="83"/>
      <c r="H275" s="83"/>
      <c r="I275" s="83"/>
      <c r="J275">
        <v>270</v>
      </c>
      <c r="K275" s="221" t="s">
        <v>87</v>
      </c>
      <c r="L275" s="222" t="str">
        <f>Overallresults!$C$6</f>
        <v>-</v>
      </c>
      <c r="M275" s="19"/>
    </row>
    <row r="276" spans="1:13" x14ac:dyDescent="0.3">
      <c r="A276" s="208" t="s">
        <v>87</v>
      </c>
      <c r="B276" s="190" t="s">
        <v>87</v>
      </c>
      <c r="C276" s="192" t="s">
        <v>87</v>
      </c>
      <c r="D276" s="93" t="str">
        <f t="shared" si="53"/>
        <v>.</v>
      </c>
      <c r="E276" s="93" t="str">
        <f t="shared" si="54"/>
        <v>.</v>
      </c>
      <c r="F276" s="199" t="s">
        <v>87</v>
      </c>
      <c r="G276" s="83"/>
      <c r="H276" s="83"/>
      <c r="I276" s="83"/>
      <c r="J276">
        <v>271</v>
      </c>
      <c r="K276" s="221" t="s">
        <v>87</v>
      </c>
      <c r="L276" s="222" t="str">
        <f>Overallresults!$C$6</f>
        <v>-</v>
      </c>
      <c r="M276" s="19"/>
    </row>
    <row r="277" spans="1:13" x14ac:dyDescent="0.3">
      <c r="A277" s="208" t="s">
        <v>87</v>
      </c>
      <c r="B277" s="190" t="s">
        <v>87</v>
      </c>
      <c r="C277" s="192" t="s">
        <v>87</v>
      </c>
      <c r="D277" s="93" t="str">
        <f t="shared" si="53"/>
        <v>.</v>
      </c>
      <c r="E277" s="93" t="str">
        <f t="shared" si="54"/>
        <v>.</v>
      </c>
      <c r="F277" s="199" t="s">
        <v>87</v>
      </c>
      <c r="G277" s="83"/>
      <c r="H277" s="83"/>
      <c r="I277" s="83"/>
      <c r="J277">
        <v>272</v>
      </c>
      <c r="K277" s="221" t="s">
        <v>87</v>
      </c>
      <c r="L277" s="222" t="str">
        <f>Overallresults!$C$6</f>
        <v>-</v>
      </c>
      <c r="M277" s="19"/>
    </row>
    <row r="278" spans="1:13" x14ac:dyDescent="0.3">
      <c r="A278" s="208" t="s">
        <v>87</v>
      </c>
      <c r="B278" s="190" t="s">
        <v>87</v>
      </c>
      <c r="C278" s="192" t="s">
        <v>87</v>
      </c>
      <c r="D278" s="93" t="str">
        <f t="shared" si="53"/>
        <v>.</v>
      </c>
      <c r="E278" s="93" t="str">
        <f t="shared" si="54"/>
        <v>.</v>
      </c>
      <c r="F278" s="199" t="s">
        <v>87</v>
      </c>
      <c r="G278" s="83"/>
      <c r="H278" s="83"/>
      <c r="I278" s="83"/>
      <c r="J278">
        <v>273</v>
      </c>
      <c r="K278" s="221" t="s">
        <v>87</v>
      </c>
      <c r="L278" s="222" t="str">
        <f>Overallresults!$C$6</f>
        <v>-</v>
      </c>
      <c r="M278" s="19"/>
    </row>
    <row r="279" spans="1:13" x14ac:dyDescent="0.3">
      <c r="A279" s="208" t="s">
        <v>87</v>
      </c>
      <c r="B279" s="190" t="s">
        <v>87</v>
      </c>
      <c r="C279" s="192" t="s">
        <v>87</v>
      </c>
      <c r="D279" s="93" t="str">
        <f t="shared" si="53"/>
        <v>.</v>
      </c>
      <c r="E279" s="93" t="str">
        <f t="shared" si="54"/>
        <v>.</v>
      </c>
      <c r="F279" s="199" t="s">
        <v>87</v>
      </c>
      <c r="G279" s="83"/>
      <c r="H279" s="83"/>
      <c r="I279" s="83"/>
      <c r="J279">
        <v>274</v>
      </c>
      <c r="K279" s="221" t="s">
        <v>87</v>
      </c>
      <c r="L279" s="222" t="str">
        <f>Overallresults!$C$6</f>
        <v>-</v>
      </c>
      <c r="M279" s="19"/>
    </row>
    <row r="280" spans="1:13" x14ac:dyDescent="0.3">
      <c r="A280" s="208" t="s">
        <v>87</v>
      </c>
      <c r="B280" s="190" t="s">
        <v>87</v>
      </c>
      <c r="C280" s="192" t="s">
        <v>87</v>
      </c>
      <c r="D280" s="93" t="str">
        <f t="shared" si="53"/>
        <v>.</v>
      </c>
      <c r="E280" s="93" t="str">
        <f t="shared" si="54"/>
        <v>.</v>
      </c>
      <c r="F280" s="199" t="s">
        <v>87</v>
      </c>
      <c r="G280" s="83"/>
      <c r="H280" s="83"/>
      <c r="I280" s="83"/>
      <c r="J280">
        <v>275</v>
      </c>
      <c r="K280" s="221" t="s">
        <v>87</v>
      </c>
      <c r="L280" s="222" t="str">
        <f>Overallresults!$C$6</f>
        <v>-</v>
      </c>
      <c r="M280" s="19"/>
    </row>
    <row r="281" spans="1:13" x14ac:dyDescent="0.3">
      <c r="A281" s="208" t="s">
        <v>87</v>
      </c>
      <c r="B281" s="190" t="s">
        <v>87</v>
      </c>
      <c r="C281" s="192" t="s">
        <v>87</v>
      </c>
      <c r="D281" s="93" t="str">
        <f t="shared" si="53"/>
        <v>.</v>
      </c>
      <c r="E281" s="93" t="str">
        <f t="shared" si="54"/>
        <v>.</v>
      </c>
      <c r="F281" s="199" t="s">
        <v>87</v>
      </c>
      <c r="G281" s="83"/>
      <c r="H281" s="83"/>
      <c r="I281" s="83"/>
      <c r="J281">
        <v>276</v>
      </c>
      <c r="K281" s="221" t="s">
        <v>87</v>
      </c>
      <c r="L281" s="222" t="str">
        <f>Overallresults!$C$6</f>
        <v>-</v>
      </c>
      <c r="M281" s="19"/>
    </row>
    <row r="282" spans="1:13" x14ac:dyDescent="0.3">
      <c r="A282" s="208" t="s">
        <v>87</v>
      </c>
      <c r="B282" s="190" t="s">
        <v>87</v>
      </c>
      <c r="C282" s="192" t="s">
        <v>87</v>
      </c>
      <c r="D282" s="93" t="str">
        <f t="shared" si="53"/>
        <v>.</v>
      </c>
      <c r="E282" s="93" t="str">
        <f t="shared" si="54"/>
        <v>.</v>
      </c>
      <c r="F282" s="199" t="s">
        <v>87</v>
      </c>
      <c r="G282" s="83"/>
      <c r="H282" s="83"/>
      <c r="I282" s="83"/>
      <c r="J282">
        <v>277</v>
      </c>
      <c r="K282" s="221" t="s">
        <v>87</v>
      </c>
      <c r="L282" s="222" t="str">
        <f>Overallresults!$C$6</f>
        <v>-</v>
      </c>
      <c r="M282" s="19"/>
    </row>
    <row r="283" spans="1:13" x14ac:dyDescent="0.3">
      <c r="A283" s="208" t="s">
        <v>87</v>
      </c>
      <c r="B283" s="190" t="s">
        <v>87</v>
      </c>
      <c r="C283" s="192" t="s">
        <v>87</v>
      </c>
      <c r="D283" s="93" t="str">
        <f t="shared" si="53"/>
        <v>.</v>
      </c>
      <c r="E283" s="93" t="str">
        <f t="shared" si="54"/>
        <v>.</v>
      </c>
      <c r="F283" s="199" t="s">
        <v>87</v>
      </c>
      <c r="G283" s="83"/>
      <c r="H283" s="83"/>
      <c r="I283" s="83"/>
      <c r="J283">
        <v>278</v>
      </c>
      <c r="K283" s="221" t="s">
        <v>87</v>
      </c>
      <c r="L283" s="222" t="str">
        <f>Overallresults!$C$6</f>
        <v>-</v>
      </c>
      <c r="M283" s="19"/>
    </row>
    <row r="284" spans="1:13" x14ac:dyDescent="0.3">
      <c r="A284" s="208" t="s">
        <v>87</v>
      </c>
      <c r="B284" s="190" t="s">
        <v>87</v>
      </c>
      <c r="C284" s="192" t="s">
        <v>87</v>
      </c>
      <c r="D284" s="93" t="str">
        <f t="shared" si="53"/>
        <v>.</v>
      </c>
      <c r="E284" s="93" t="str">
        <f t="shared" si="54"/>
        <v>.</v>
      </c>
      <c r="F284" s="199" t="s">
        <v>87</v>
      </c>
      <c r="G284" s="83"/>
      <c r="H284" s="83"/>
      <c r="I284" s="83"/>
      <c r="J284">
        <v>279</v>
      </c>
      <c r="K284" s="221" t="s">
        <v>87</v>
      </c>
      <c r="L284" s="222" t="str">
        <f>Overallresults!$C$6</f>
        <v>-</v>
      </c>
      <c r="M284" s="19"/>
    </row>
    <row r="285" spans="1:13" x14ac:dyDescent="0.3">
      <c r="A285" s="208" t="s">
        <v>87</v>
      </c>
      <c r="B285" s="190" t="s">
        <v>87</v>
      </c>
      <c r="C285" s="192" t="s">
        <v>87</v>
      </c>
      <c r="D285" s="93" t="str">
        <f t="shared" si="53"/>
        <v>.</v>
      </c>
      <c r="E285" s="93" t="str">
        <f t="shared" si="54"/>
        <v>.</v>
      </c>
      <c r="F285" s="199" t="s">
        <v>87</v>
      </c>
      <c r="G285" s="83"/>
      <c r="H285" s="83"/>
      <c r="I285" s="83"/>
      <c r="J285">
        <v>280</v>
      </c>
      <c r="K285" s="221" t="s">
        <v>87</v>
      </c>
      <c r="L285" s="222" t="str">
        <f>Overallresults!$C$6</f>
        <v>-</v>
      </c>
      <c r="M285" s="19"/>
    </row>
    <row r="286" spans="1:13" x14ac:dyDescent="0.3">
      <c r="A286" s="208" t="s">
        <v>87</v>
      </c>
      <c r="B286" s="190" t="s">
        <v>87</v>
      </c>
      <c r="C286" s="192" t="s">
        <v>87</v>
      </c>
      <c r="D286" s="93" t="str">
        <f t="shared" si="53"/>
        <v>.</v>
      </c>
      <c r="E286" s="93" t="str">
        <f t="shared" si="54"/>
        <v>.</v>
      </c>
      <c r="F286" s="199" t="s">
        <v>87</v>
      </c>
      <c r="G286" s="83"/>
      <c r="H286" s="83"/>
      <c r="I286" s="83"/>
      <c r="J286">
        <v>281</v>
      </c>
      <c r="K286" s="221" t="s">
        <v>87</v>
      </c>
      <c r="L286" s="222" t="str">
        <f>Overallresults!$C$6</f>
        <v>-</v>
      </c>
      <c r="M286" s="19"/>
    </row>
    <row r="287" spans="1:13" x14ac:dyDescent="0.3">
      <c r="A287" s="208" t="s">
        <v>87</v>
      </c>
      <c r="B287" s="190" t="s">
        <v>87</v>
      </c>
      <c r="C287" s="192" t="s">
        <v>87</v>
      </c>
      <c r="D287" s="93" t="str">
        <f t="shared" si="53"/>
        <v>.</v>
      </c>
      <c r="E287" s="93" t="str">
        <f t="shared" si="54"/>
        <v>.</v>
      </c>
      <c r="F287" s="199" t="s">
        <v>87</v>
      </c>
      <c r="G287" s="83"/>
      <c r="H287" s="83"/>
      <c r="I287" s="83"/>
      <c r="J287">
        <v>282</v>
      </c>
      <c r="K287" s="221" t="s">
        <v>87</v>
      </c>
      <c r="L287" s="222" t="str">
        <f>Overallresults!$C$6</f>
        <v>-</v>
      </c>
      <c r="M287" s="19"/>
    </row>
    <row r="288" spans="1:13" x14ac:dyDescent="0.3">
      <c r="A288" s="208" t="s">
        <v>87</v>
      </c>
      <c r="B288" s="190" t="s">
        <v>87</v>
      </c>
      <c r="C288" s="192" t="s">
        <v>87</v>
      </c>
      <c r="D288" s="93" t="str">
        <f t="shared" si="53"/>
        <v>.</v>
      </c>
      <c r="E288" s="93" t="str">
        <f t="shared" si="54"/>
        <v>.</v>
      </c>
      <c r="F288" s="199" t="s">
        <v>87</v>
      </c>
      <c r="G288" s="83"/>
      <c r="H288" s="83"/>
      <c r="I288" s="83"/>
      <c r="J288">
        <v>283</v>
      </c>
      <c r="K288" s="221" t="s">
        <v>87</v>
      </c>
      <c r="L288" s="222" t="str">
        <f>Overallresults!$C$6</f>
        <v>-</v>
      </c>
      <c r="M288" s="19"/>
    </row>
    <row r="289" spans="1:13" x14ac:dyDescent="0.3">
      <c r="A289" s="208" t="s">
        <v>87</v>
      </c>
      <c r="B289" s="190" t="s">
        <v>87</v>
      </c>
      <c r="C289" s="192" t="s">
        <v>87</v>
      </c>
      <c r="D289" s="93" t="str">
        <f t="shared" si="53"/>
        <v>.</v>
      </c>
      <c r="E289" s="93" t="str">
        <f t="shared" si="54"/>
        <v>.</v>
      </c>
      <c r="F289" s="199" t="s">
        <v>87</v>
      </c>
      <c r="G289" s="83"/>
      <c r="H289" s="83"/>
      <c r="I289" s="83"/>
      <c r="J289">
        <v>284</v>
      </c>
      <c r="K289" s="221" t="s">
        <v>87</v>
      </c>
      <c r="L289" s="222" t="str">
        <f>Overallresults!$C$6</f>
        <v>-</v>
      </c>
      <c r="M289" s="19"/>
    </row>
    <row r="290" spans="1:13" x14ac:dyDescent="0.3">
      <c r="A290" s="208" t="s">
        <v>87</v>
      </c>
      <c r="B290" s="190" t="s">
        <v>87</v>
      </c>
      <c r="C290" s="192" t="s">
        <v>87</v>
      </c>
      <c r="D290" s="93" t="str">
        <f t="shared" si="53"/>
        <v>.</v>
      </c>
      <c r="E290" s="93" t="str">
        <f t="shared" si="54"/>
        <v>.</v>
      </c>
      <c r="F290" s="199" t="s">
        <v>87</v>
      </c>
      <c r="G290" s="83"/>
      <c r="H290" s="83"/>
      <c r="I290" s="83"/>
      <c r="J290">
        <v>285</v>
      </c>
      <c r="K290" s="221" t="s">
        <v>87</v>
      </c>
      <c r="L290" s="222" t="str">
        <f>Overallresults!$C$6</f>
        <v>-</v>
      </c>
      <c r="M290" s="19"/>
    </row>
    <row r="291" spans="1:13" x14ac:dyDescent="0.3">
      <c r="A291" s="208" t="s">
        <v>87</v>
      </c>
      <c r="B291" s="190" t="s">
        <v>87</v>
      </c>
      <c r="C291" s="192" t="s">
        <v>87</v>
      </c>
      <c r="D291" s="93" t="str">
        <f t="shared" si="53"/>
        <v>.</v>
      </c>
      <c r="E291" s="93" t="str">
        <f t="shared" si="54"/>
        <v>.</v>
      </c>
      <c r="F291" s="199" t="s">
        <v>87</v>
      </c>
      <c r="G291" s="83"/>
      <c r="H291" s="83"/>
      <c r="I291" s="83"/>
      <c r="J291">
        <v>286</v>
      </c>
      <c r="K291" s="221" t="s">
        <v>87</v>
      </c>
      <c r="L291" s="222" t="str">
        <f>Overallresults!$C$6</f>
        <v>-</v>
      </c>
      <c r="M291" s="19"/>
    </row>
    <row r="292" spans="1:13" x14ac:dyDescent="0.3">
      <c r="A292" s="208" t="s">
        <v>87</v>
      </c>
      <c r="B292" s="190" t="s">
        <v>87</v>
      </c>
      <c r="C292" s="192" t="s">
        <v>87</v>
      </c>
      <c r="D292" s="93" t="str">
        <f t="shared" si="53"/>
        <v>.</v>
      </c>
      <c r="E292" s="93" t="str">
        <f t="shared" si="54"/>
        <v>.</v>
      </c>
      <c r="F292" s="199" t="s">
        <v>87</v>
      </c>
      <c r="G292" s="83"/>
      <c r="H292" s="83"/>
      <c r="I292" s="83"/>
      <c r="J292">
        <v>287</v>
      </c>
      <c r="K292" s="221" t="s">
        <v>87</v>
      </c>
      <c r="L292" s="222" t="str">
        <f>Overallresults!$C$6</f>
        <v>-</v>
      </c>
      <c r="M292" s="19"/>
    </row>
    <row r="293" spans="1:13" x14ac:dyDescent="0.3">
      <c r="A293" s="208" t="s">
        <v>87</v>
      </c>
      <c r="B293" s="190" t="s">
        <v>87</v>
      </c>
      <c r="C293" s="192" t="s">
        <v>87</v>
      </c>
      <c r="D293" s="93" t="str">
        <f t="shared" si="53"/>
        <v>.</v>
      </c>
      <c r="E293" s="93" t="str">
        <f t="shared" si="54"/>
        <v>.</v>
      </c>
      <c r="F293" s="199" t="s">
        <v>87</v>
      </c>
      <c r="G293" s="83"/>
      <c r="H293" s="83"/>
      <c r="I293" s="83"/>
      <c r="J293">
        <v>288</v>
      </c>
      <c r="K293" s="221" t="s">
        <v>87</v>
      </c>
      <c r="L293" s="222" t="str">
        <f>Overallresults!$C$6</f>
        <v>-</v>
      </c>
      <c r="M293" s="19"/>
    </row>
    <row r="294" spans="1:13" x14ac:dyDescent="0.3">
      <c r="A294" s="208" t="s">
        <v>87</v>
      </c>
      <c r="B294" s="190" t="s">
        <v>87</v>
      </c>
      <c r="C294" s="192" t="s">
        <v>87</v>
      </c>
      <c r="D294" s="93" t="str">
        <f t="shared" si="53"/>
        <v>.</v>
      </c>
      <c r="E294" s="93" t="str">
        <f t="shared" si="54"/>
        <v>.</v>
      </c>
      <c r="F294" s="199" t="s">
        <v>87</v>
      </c>
      <c r="G294" s="83"/>
      <c r="H294" s="83"/>
      <c r="I294" s="83"/>
      <c r="J294">
        <v>289</v>
      </c>
      <c r="K294" s="221" t="s">
        <v>87</v>
      </c>
      <c r="L294" s="222" t="str">
        <f>Overallresults!$C$6</f>
        <v>-</v>
      </c>
      <c r="M294" s="19"/>
    </row>
    <row r="295" spans="1:13" x14ac:dyDescent="0.3">
      <c r="A295" s="208" t="s">
        <v>87</v>
      </c>
      <c r="B295" s="190" t="s">
        <v>87</v>
      </c>
      <c r="C295" s="192" t="s">
        <v>87</v>
      </c>
      <c r="D295" s="93" t="str">
        <f t="shared" si="53"/>
        <v>.</v>
      </c>
      <c r="E295" s="93" t="str">
        <f t="shared" si="54"/>
        <v>.</v>
      </c>
      <c r="F295" s="199" t="s">
        <v>87</v>
      </c>
      <c r="G295" s="83"/>
      <c r="H295" s="83"/>
      <c r="I295" s="83"/>
      <c r="J295">
        <v>290</v>
      </c>
      <c r="K295" s="221" t="s">
        <v>87</v>
      </c>
      <c r="L295" s="222" t="str">
        <f>Overallresults!$C$6</f>
        <v>-</v>
      </c>
      <c r="M295" s="19"/>
    </row>
    <row r="296" spans="1:13" x14ac:dyDescent="0.3">
      <c r="A296" s="208" t="s">
        <v>87</v>
      </c>
      <c r="B296" s="190" t="s">
        <v>87</v>
      </c>
      <c r="C296" s="192" t="s">
        <v>87</v>
      </c>
      <c r="D296" s="93" t="str">
        <f t="shared" si="53"/>
        <v>.</v>
      </c>
      <c r="E296" s="93" t="str">
        <f t="shared" si="54"/>
        <v>.</v>
      </c>
      <c r="F296" s="199" t="s">
        <v>87</v>
      </c>
      <c r="G296" s="83"/>
      <c r="H296" s="83"/>
      <c r="I296" s="83"/>
      <c r="J296">
        <v>291</v>
      </c>
      <c r="K296" s="221" t="s">
        <v>87</v>
      </c>
      <c r="L296" s="222" t="str">
        <f>Overallresults!$C$6</f>
        <v>-</v>
      </c>
      <c r="M296" s="19"/>
    </row>
    <row r="297" spans="1:13" x14ac:dyDescent="0.3">
      <c r="A297" s="208" t="s">
        <v>87</v>
      </c>
      <c r="B297" s="190" t="s">
        <v>87</v>
      </c>
      <c r="C297" s="192" t="s">
        <v>87</v>
      </c>
      <c r="D297" s="93" t="str">
        <f t="shared" si="53"/>
        <v>.</v>
      </c>
      <c r="E297" s="93" t="str">
        <f t="shared" si="54"/>
        <v>.</v>
      </c>
      <c r="F297" s="199" t="s">
        <v>87</v>
      </c>
      <c r="G297" s="83"/>
      <c r="H297" s="83"/>
      <c r="I297" s="83"/>
      <c r="J297">
        <v>292</v>
      </c>
      <c r="K297" s="221" t="s">
        <v>87</v>
      </c>
      <c r="L297" s="222" t="str">
        <f>Overallresults!$C$6</f>
        <v>-</v>
      </c>
      <c r="M297" s="19"/>
    </row>
    <row r="298" spans="1:13" x14ac:dyDescent="0.3">
      <c r="A298" s="208" t="s">
        <v>87</v>
      </c>
      <c r="B298" s="190" t="s">
        <v>87</v>
      </c>
      <c r="C298" s="192" t="s">
        <v>87</v>
      </c>
      <c r="D298" s="93" t="str">
        <f t="shared" si="53"/>
        <v>.</v>
      </c>
      <c r="E298" s="93" t="str">
        <f t="shared" si="54"/>
        <v>.</v>
      </c>
      <c r="F298" s="199" t="s">
        <v>87</v>
      </c>
      <c r="G298" s="83"/>
      <c r="H298" s="83"/>
      <c r="I298" s="83"/>
      <c r="J298">
        <v>293</v>
      </c>
      <c r="K298" s="221" t="s">
        <v>87</v>
      </c>
      <c r="L298" s="222" t="str">
        <f>Overallresults!$C$6</f>
        <v>-</v>
      </c>
      <c r="M298" s="19"/>
    </row>
    <row r="299" spans="1:13" x14ac:dyDescent="0.3">
      <c r="A299" s="208" t="s">
        <v>87</v>
      </c>
      <c r="B299" s="190" t="s">
        <v>87</v>
      </c>
      <c r="C299" s="192" t="s">
        <v>87</v>
      </c>
      <c r="D299" s="93" t="str">
        <f t="shared" si="53"/>
        <v>.</v>
      </c>
      <c r="E299" s="93" t="str">
        <f t="shared" si="54"/>
        <v>.</v>
      </c>
      <c r="F299" s="199" t="s">
        <v>87</v>
      </c>
      <c r="G299" s="83"/>
      <c r="H299" s="83"/>
      <c r="I299" s="83"/>
      <c r="J299">
        <v>294</v>
      </c>
      <c r="K299" s="221" t="s">
        <v>87</v>
      </c>
      <c r="L299" s="222" t="str">
        <f>Overallresults!$C$6</f>
        <v>-</v>
      </c>
      <c r="M299" s="19"/>
    </row>
    <row r="300" spans="1:13" x14ac:dyDescent="0.3">
      <c r="A300" s="208" t="s">
        <v>87</v>
      </c>
      <c r="B300" s="190" t="s">
        <v>87</v>
      </c>
      <c r="C300" s="192" t="s">
        <v>87</v>
      </c>
      <c r="D300" s="93" t="str">
        <f t="shared" si="53"/>
        <v>.</v>
      </c>
      <c r="E300" s="93" t="str">
        <f t="shared" si="54"/>
        <v>.</v>
      </c>
      <c r="F300" s="199" t="s">
        <v>87</v>
      </c>
      <c r="G300" s="83"/>
      <c r="H300" s="83"/>
      <c r="I300" s="83"/>
      <c r="J300">
        <v>295</v>
      </c>
      <c r="K300" s="221" t="s">
        <v>87</v>
      </c>
      <c r="L300" s="222" t="str">
        <f>Overallresults!$C$6</f>
        <v>-</v>
      </c>
      <c r="M300" s="19"/>
    </row>
    <row r="301" spans="1:13" x14ac:dyDescent="0.3">
      <c r="A301" s="208" t="s">
        <v>87</v>
      </c>
      <c r="B301" s="190" t="s">
        <v>87</v>
      </c>
      <c r="C301" s="192" t="s">
        <v>87</v>
      </c>
      <c r="D301" s="93" t="str">
        <f t="shared" si="53"/>
        <v>.</v>
      </c>
      <c r="E301" s="93" t="str">
        <f t="shared" si="54"/>
        <v>.</v>
      </c>
      <c r="F301" s="199" t="s">
        <v>87</v>
      </c>
      <c r="G301" s="83"/>
      <c r="H301" s="83"/>
      <c r="I301" s="83"/>
      <c r="J301">
        <v>296</v>
      </c>
      <c r="K301" s="221" t="s">
        <v>87</v>
      </c>
      <c r="L301" s="222" t="str">
        <f>Overallresults!$C$6</f>
        <v>-</v>
      </c>
      <c r="M301" s="19"/>
    </row>
    <row r="302" spans="1:13" x14ac:dyDescent="0.3">
      <c r="A302" s="208" t="s">
        <v>87</v>
      </c>
      <c r="B302" s="190" t="s">
        <v>87</v>
      </c>
      <c r="C302" s="192" t="s">
        <v>87</v>
      </c>
      <c r="D302" s="93" t="str">
        <f t="shared" si="53"/>
        <v>.</v>
      </c>
      <c r="E302" s="93" t="str">
        <f t="shared" si="54"/>
        <v>.</v>
      </c>
      <c r="F302" s="199" t="s">
        <v>87</v>
      </c>
      <c r="G302" s="83"/>
      <c r="H302" s="83"/>
      <c r="I302" s="83"/>
      <c r="J302">
        <v>297</v>
      </c>
      <c r="K302" s="221" t="s">
        <v>87</v>
      </c>
      <c r="L302" s="222" t="str">
        <f>Overallresults!$C$6</f>
        <v>-</v>
      </c>
      <c r="M302" s="19"/>
    </row>
    <row r="303" spans="1:13" x14ac:dyDescent="0.3">
      <c r="A303" s="208" t="s">
        <v>87</v>
      </c>
      <c r="B303" s="190" t="s">
        <v>87</v>
      </c>
      <c r="C303" s="192" t="s">
        <v>87</v>
      </c>
      <c r="D303" s="93" t="str">
        <f t="shared" si="53"/>
        <v>.</v>
      </c>
      <c r="E303" s="93" t="str">
        <f t="shared" si="54"/>
        <v>.</v>
      </c>
      <c r="F303" s="199" t="s">
        <v>87</v>
      </c>
      <c r="G303" s="83"/>
      <c r="H303" s="83"/>
      <c r="I303" s="83"/>
      <c r="J303">
        <v>298</v>
      </c>
      <c r="K303" s="221" t="s">
        <v>87</v>
      </c>
      <c r="L303" s="222" t="str">
        <f>Overallresults!$C$6</f>
        <v>-</v>
      </c>
      <c r="M303" s="19"/>
    </row>
    <row r="304" spans="1:13" x14ac:dyDescent="0.3">
      <c r="A304" s="208" t="s">
        <v>87</v>
      </c>
      <c r="B304" s="190" t="s">
        <v>87</v>
      </c>
      <c r="C304" s="192" t="s">
        <v>87</v>
      </c>
      <c r="D304" s="93" t="str">
        <f t="shared" si="53"/>
        <v>.</v>
      </c>
      <c r="E304" s="93" t="str">
        <f t="shared" si="54"/>
        <v>.</v>
      </c>
      <c r="F304" s="199" t="s">
        <v>87</v>
      </c>
      <c r="G304" s="83"/>
      <c r="H304" s="83"/>
      <c r="I304" s="83"/>
      <c r="J304">
        <v>299</v>
      </c>
      <c r="K304" s="221" t="s">
        <v>87</v>
      </c>
      <c r="L304" s="222" t="str">
        <f>Overallresults!$C$6</f>
        <v>-</v>
      </c>
      <c r="M304" s="19"/>
    </row>
    <row r="305" spans="1:13" x14ac:dyDescent="0.3">
      <c r="A305" s="208" t="s">
        <v>87</v>
      </c>
      <c r="B305" s="190" t="s">
        <v>87</v>
      </c>
      <c r="C305" s="192" t="s">
        <v>87</v>
      </c>
      <c r="D305" s="93" t="str">
        <f t="shared" si="53"/>
        <v>.</v>
      </c>
      <c r="E305" s="93" t="str">
        <f t="shared" si="54"/>
        <v>.</v>
      </c>
      <c r="F305" s="199" t="s">
        <v>87</v>
      </c>
      <c r="G305" s="83"/>
      <c r="H305" s="83"/>
      <c r="I305" s="83"/>
      <c r="J305">
        <v>300</v>
      </c>
      <c r="K305" s="221" t="s">
        <v>87</v>
      </c>
      <c r="L305" s="222" t="str">
        <f>Overallresults!$C$7</f>
        <v>-</v>
      </c>
      <c r="M305" s="19"/>
    </row>
    <row r="306" spans="1:13" x14ac:dyDescent="0.3">
      <c r="A306" s="208" t="s">
        <v>87</v>
      </c>
      <c r="B306" s="190" t="s">
        <v>87</v>
      </c>
      <c r="C306" s="192" t="s">
        <v>87</v>
      </c>
      <c r="D306" s="93" t="str">
        <f t="shared" si="53"/>
        <v>.</v>
      </c>
      <c r="E306" s="93" t="str">
        <f t="shared" si="54"/>
        <v>.</v>
      </c>
      <c r="F306" s="199" t="s">
        <v>87</v>
      </c>
      <c r="G306" s="83"/>
      <c r="H306" s="83"/>
      <c r="I306" s="83"/>
      <c r="J306">
        <v>301</v>
      </c>
      <c r="K306" s="221" t="s">
        <v>87</v>
      </c>
      <c r="L306" s="222" t="str">
        <f>Overallresults!$C$7</f>
        <v>-</v>
      </c>
      <c r="M306" s="19"/>
    </row>
    <row r="307" spans="1:13" x14ac:dyDescent="0.3">
      <c r="A307" s="208" t="s">
        <v>87</v>
      </c>
      <c r="B307" s="190" t="s">
        <v>87</v>
      </c>
      <c r="C307" s="192" t="s">
        <v>87</v>
      </c>
      <c r="D307" s="93" t="str">
        <f t="shared" si="53"/>
        <v>.</v>
      </c>
      <c r="E307" s="93" t="str">
        <f t="shared" si="54"/>
        <v>.</v>
      </c>
      <c r="F307" s="199" t="s">
        <v>87</v>
      </c>
      <c r="G307" s="83"/>
      <c r="H307" s="83"/>
      <c r="I307" s="83"/>
      <c r="J307">
        <v>302</v>
      </c>
      <c r="K307" s="221" t="s">
        <v>87</v>
      </c>
      <c r="L307" s="222" t="str">
        <f>Overallresults!$C$7</f>
        <v>-</v>
      </c>
      <c r="M307" s="19"/>
    </row>
    <row r="308" spans="1:13" x14ac:dyDescent="0.3">
      <c r="A308" s="208" t="s">
        <v>87</v>
      </c>
      <c r="B308" s="190" t="s">
        <v>87</v>
      </c>
      <c r="C308" s="192" t="s">
        <v>87</v>
      </c>
      <c r="D308" s="93" t="str">
        <f t="shared" si="53"/>
        <v>.</v>
      </c>
      <c r="E308" s="93" t="str">
        <f t="shared" si="54"/>
        <v>.</v>
      </c>
      <c r="F308" s="199" t="s">
        <v>87</v>
      </c>
      <c r="G308" s="83"/>
      <c r="H308" s="83"/>
      <c r="I308" s="83"/>
      <c r="J308">
        <v>303</v>
      </c>
      <c r="K308" s="221" t="s">
        <v>87</v>
      </c>
      <c r="L308" s="222" t="str">
        <f>Overallresults!$C$7</f>
        <v>-</v>
      </c>
      <c r="M308" s="19"/>
    </row>
    <row r="309" spans="1:13" x14ac:dyDescent="0.3">
      <c r="A309" s="208" t="s">
        <v>87</v>
      </c>
      <c r="B309" s="190" t="s">
        <v>87</v>
      </c>
      <c r="C309" s="192" t="s">
        <v>87</v>
      </c>
      <c r="D309" s="93" t="str">
        <f t="shared" si="53"/>
        <v>.</v>
      </c>
      <c r="E309" s="93" t="str">
        <f t="shared" si="54"/>
        <v>.</v>
      </c>
      <c r="F309" s="199" t="s">
        <v>87</v>
      </c>
      <c r="G309" s="83"/>
      <c r="H309" s="83"/>
      <c r="I309" s="83"/>
      <c r="J309">
        <v>304</v>
      </c>
      <c r="K309" s="221" t="s">
        <v>87</v>
      </c>
      <c r="L309" s="222" t="str">
        <f>Overallresults!$C$7</f>
        <v>-</v>
      </c>
      <c r="M309" s="19"/>
    </row>
    <row r="310" spans="1:13" x14ac:dyDescent="0.3">
      <c r="A310" s="208" t="s">
        <v>87</v>
      </c>
      <c r="B310" s="190" t="s">
        <v>87</v>
      </c>
      <c r="C310" s="192" t="s">
        <v>87</v>
      </c>
      <c r="D310" s="93" t="str">
        <f t="shared" si="53"/>
        <v>.</v>
      </c>
      <c r="E310" s="93" t="str">
        <f t="shared" si="54"/>
        <v>.</v>
      </c>
      <c r="F310" s="199" t="s">
        <v>87</v>
      </c>
      <c r="G310" s="83"/>
      <c r="H310" s="83"/>
      <c r="I310" s="83"/>
      <c r="J310">
        <v>305</v>
      </c>
      <c r="K310" s="221" t="s">
        <v>87</v>
      </c>
      <c r="L310" s="222" t="str">
        <f>Overallresults!$C$7</f>
        <v>-</v>
      </c>
      <c r="M310" s="19"/>
    </row>
    <row r="311" spans="1:13" x14ac:dyDescent="0.3">
      <c r="A311" s="208" t="s">
        <v>87</v>
      </c>
      <c r="B311" s="190" t="s">
        <v>87</v>
      </c>
      <c r="C311" s="192" t="s">
        <v>87</v>
      </c>
      <c r="D311" s="93" t="str">
        <f t="shared" si="53"/>
        <v>.</v>
      </c>
      <c r="E311" s="93" t="str">
        <f t="shared" si="54"/>
        <v>.</v>
      </c>
      <c r="F311" s="199" t="s">
        <v>87</v>
      </c>
      <c r="G311" s="83"/>
      <c r="H311" s="83"/>
      <c r="I311" s="83"/>
      <c r="J311">
        <v>306</v>
      </c>
      <c r="K311" s="221" t="s">
        <v>87</v>
      </c>
      <c r="L311" s="222" t="str">
        <f>Overallresults!$C$7</f>
        <v>-</v>
      </c>
      <c r="M311" s="19"/>
    </row>
    <row r="312" spans="1:13" x14ac:dyDescent="0.3">
      <c r="A312" s="208" t="s">
        <v>87</v>
      </c>
      <c r="B312" s="190" t="s">
        <v>87</v>
      </c>
      <c r="C312" s="192" t="s">
        <v>87</v>
      </c>
      <c r="D312" s="93" t="str">
        <f t="shared" si="53"/>
        <v>.</v>
      </c>
      <c r="E312" s="93" t="str">
        <f t="shared" si="54"/>
        <v>.</v>
      </c>
      <c r="F312" s="199" t="s">
        <v>87</v>
      </c>
      <c r="G312" s="83"/>
      <c r="H312" s="83"/>
      <c r="I312" s="83"/>
      <c r="J312">
        <v>307</v>
      </c>
      <c r="K312" s="221" t="s">
        <v>87</v>
      </c>
      <c r="L312" s="222" t="str">
        <f>Overallresults!$C$7</f>
        <v>-</v>
      </c>
      <c r="M312" s="19"/>
    </row>
    <row r="313" spans="1:13" x14ac:dyDescent="0.3">
      <c r="A313" s="208" t="s">
        <v>87</v>
      </c>
      <c r="B313" s="190" t="s">
        <v>87</v>
      </c>
      <c r="C313" s="192" t="s">
        <v>87</v>
      </c>
      <c r="D313" s="93" t="str">
        <f t="shared" si="53"/>
        <v>.</v>
      </c>
      <c r="E313" s="93" t="str">
        <f t="shared" si="54"/>
        <v>.</v>
      </c>
      <c r="F313" s="199" t="s">
        <v>87</v>
      </c>
      <c r="G313" s="83"/>
      <c r="H313" s="83"/>
      <c r="I313" s="83"/>
      <c r="J313">
        <v>308</v>
      </c>
      <c r="K313" s="221" t="s">
        <v>87</v>
      </c>
      <c r="L313" s="222" t="str">
        <f>Overallresults!$C$7</f>
        <v>-</v>
      </c>
      <c r="M313" s="19"/>
    </row>
    <row r="314" spans="1:13" x14ac:dyDescent="0.3">
      <c r="A314" s="208" t="s">
        <v>87</v>
      </c>
      <c r="B314" s="190" t="s">
        <v>87</v>
      </c>
      <c r="C314" s="192" t="s">
        <v>87</v>
      </c>
      <c r="D314" s="93" t="str">
        <f t="shared" si="53"/>
        <v>.</v>
      </c>
      <c r="E314" s="93" t="str">
        <f t="shared" si="54"/>
        <v>.</v>
      </c>
      <c r="F314" s="199" t="s">
        <v>87</v>
      </c>
      <c r="G314" s="83"/>
      <c r="H314" s="83"/>
      <c r="I314" s="83"/>
      <c r="J314">
        <v>309</v>
      </c>
      <c r="K314" s="221" t="s">
        <v>87</v>
      </c>
      <c r="L314" s="222" t="str">
        <f>Overallresults!$C$7</f>
        <v>-</v>
      </c>
      <c r="M314" s="19"/>
    </row>
    <row r="315" spans="1:13" x14ac:dyDescent="0.3">
      <c r="A315" s="208" t="s">
        <v>87</v>
      </c>
      <c r="B315" s="190" t="s">
        <v>87</v>
      </c>
      <c r="C315" s="192" t="s">
        <v>87</v>
      </c>
      <c r="D315" s="93" t="str">
        <f t="shared" si="53"/>
        <v>.</v>
      </c>
      <c r="E315" s="93" t="str">
        <f t="shared" si="54"/>
        <v>.</v>
      </c>
      <c r="F315" s="199" t="s">
        <v>87</v>
      </c>
      <c r="G315" s="83"/>
      <c r="H315" s="83"/>
      <c r="I315" s="83"/>
      <c r="J315">
        <v>310</v>
      </c>
      <c r="K315" s="221" t="s">
        <v>87</v>
      </c>
      <c r="L315" s="222" t="str">
        <f>Overallresults!$C$7</f>
        <v>-</v>
      </c>
      <c r="M315" s="19"/>
    </row>
    <row r="316" spans="1:13" x14ac:dyDescent="0.3">
      <c r="A316" s="208" t="s">
        <v>87</v>
      </c>
      <c r="B316" s="190" t="s">
        <v>87</v>
      </c>
      <c r="C316" s="192" t="s">
        <v>87</v>
      </c>
      <c r="D316" s="93" t="str">
        <f t="shared" si="53"/>
        <v>.</v>
      </c>
      <c r="E316" s="93" t="str">
        <f t="shared" si="54"/>
        <v>.</v>
      </c>
      <c r="F316" s="199" t="s">
        <v>87</v>
      </c>
      <c r="G316" s="83"/>
      <c r="H316" s="83"/>
      <c r="I316" s="83"/>
      <c r="J316">
        <v>311</v>
      </c>
      <c r="K316" s="221" t="s">
        <v>87</v>
      </c>
      <c r="L316" s="222" t="str">
        <f>Overallresults!$C$7</f>
        <v>-</v>
      </c>
      <c r="M316" s="19"/>
    </row>
    <row r="317" spans="1:13" x14ac:dyDescent="0.3">
      <c r="A317" s="208" t="s">
        <v>87</v>
      </c>
      <c r="B317" s="190" t="s">
        <v>87</v>
      </c>
      <c r="C317" s="192" t="s">
        <v>87</v>
      </c>
      <c r="D317" s="93" t="str">
        <f t="shared" si="53"/>
        <v>.</v>
      </c>
      <c r="E317" s="93" t="str">
        <f t="shared" si="54"/>
        <v>.</v>
      </c>
      <c r="F317" s="199" t="s">
        <v>87</v>
      </c>
      <c r="G317" s="83"/>
      <c r="H317" s="83"/>
      <c r="I317" s="83"/>
      <c r="J317">
        <v>312</v>
      </c>
      <c r="K317" s="221" t="s">
        <v>87</v>
      </c>
      <c r="L317" s="222" t="str">
        <f>Overallresults!$C$7</f>
        <v>-</v>
      </c>
      <c r="M317" s="19"/>
    </row>
    <row r="318" spans="1:13" x14ac:dyDescent="0.3">
      <c r="A318" s="208" t="s">
        <v>87</v>
      </c>
      <c r="B318" s="190" t="s">
        <v>87</v>
      </c>
      <c r="C318" s="192" t="s">
        <v>87</v>
      </c>
      <c r="D318" s="93" t="str">
        <f t="shared" si="53"/>
        <v>.</v>
      </c>
      <c r="E318" s="93" t="str">
        <f t="shared" si="54"/>
        <v>.</v>
      </c>
      <c r="F318" s="199" t="s">
        <v>87</v>
      </c>
      <c r="G318" s="83"/>
      <c r="H318" s="83"/>
      <c r="I318" s="83"/>
      <c r="J318">
        <v>313</v>
      </c>
      <c r="K318" s="221" t="s">
        <v>87</v>
      </c>
      <c r="L318" s="222" t="str">
        <f>Overallresults!$C$7</f>
        <v>-</v>
      </c>
      <c r="M318" s="19"/>
    </row>
    <row r="319" spans="1:13" x14ac:dyDescent="0.3">
      <c r="A319" s="208" t="s">
        <v>87</v>
      </c>
      <c r="B319" s="190" t="s">
        <v>87</v>
      </c>
      <c r="C319" s="192" t="s">
        <v>87</v>
      </c>
      <c r="D319" s="93" t="str">
        <f t="shared" si="53"/>
        <v>.</v>
      </c>
      <c r="E319" s="93" t="str">
        <f t="shared" si="54"/>
        <v>.</v>
      </c>
      <c r="F319" s="199" t="s">
        <v>87</v>
      </c>
      <c r="G319" s="83"/>
      <c r="H319" s="83"/>
      <c r="I319" s="83"/>
      <c r="J319">
        <v>314</v>
      </c>
      <c r="K319" s="221" t="s">
        <v>87</v>
      </c>
      <c r="L319" s="222" t="str">
        <f>Overallresults!$C$7</f>
        <v>-</v>
      </c>
      <c r="M319" s="19"/>
    </row>
    <row r="320" spans="1:13" x14ac:dyDescent="0.3">
      <c r="A320" s="208" t="s">
        <v>87</v>
      </c>
      <c r="B320" s="190" t="s">
        <v>87</v>
      </c>
      <c r="C320" s="192" t="s">
        <v>87</v>
      </c>
      <c r="D320" s="93" t="str">
        <f t="shared" si="53"/>
        <v>.</v>
      </c>
      <c r="E320" s="93" t="str">
        <f t="shared" si="54"/>
        <v>.</v>
      </c>
      <c r="F320" s="199" t="s">
        <v>87</v>
      </c>
      <c r="G320" s="83"/>
      <c r="H320" s="83"/>
      <c r="I320" s="83"/>
      <c r="J320">
        <v>315</v>
      </c>
      <c r="K320" s="221" t="s">
        <v>87</v>
      </c>
      <c r="L320" s="222" t="str">
        <f>Overallresults!$C$7</f>
        <v>-</v>
      </c>
      <c r="M320" s="19"/>
    </row>
    <row r="321" spans="1:13" x14ac:dyDescent="0.3">
      <c r="A321" s="208" t="s">
        <v>87</v>
      </c>
      <c r="B321" s="190" t="s">
        <v>87</v>
      </c>
      <c r="C321" s="192" t="s">
        <v>87</v>
      </c>
      <c r="D321" s="93" t="str">
        <f t="shared" si="53"/>
        <v>.</v>
      </c>
      <c r="E321" s="93" t="str">
        <f t="shared" si="54"/>
        <v>.</v>
      </c>
      <c r="F321" s="199" t="s">
        <v>87</v>
      </c>
      <c r="G321" s="83"/>
      <c r="H321" s="83"/>
      <c r="I321" s="83"/>
      <c r="J321">
        <v>316</v>
      </c>
      <c r="K321" s="221" t="s">
        <v>87</v>
      </c>
      <c r="L321" s="222" t="str">
        <f>Overallresults!$C$7</f>
        <v>-</v>
      </c>
      <c r="M321" s="19"/>
    </row>
    <row r="322" spans="1:13" x14ac:dyDescent="0.3">
      <c r="A322" s="208" t="s">
        <v>87</v>
      </c>
      <c r="B322" s="190" t="s">
        <v>87</v>
      </c>
      <c r="C322" s="192" t="s">
        <v>87</v>
      </c>
      <c r="D322" s="93" t="str">
        <f t="shared" si="53"/>
        <v>.</v>
      </c>
      <c r="E322" s="93" t="str">
        <f t="shared" si="54"/>
        <v>.</v>
      </c>
      <c r="F322" s="199" t="s">
        <v>87</v>
      </c>
      <c r="G322" s="83"/>
      <c r="H322" s="83"/>
      <c r="I322" s="83"/>
      <c r="J322">
        <v>317</v>
      </c>
      <c r="K322" s="221" t="s">
        <v>87</v>
      </c>
      <c r="L322" s="222" t="str">
        <f>Overallresults!$C$7</f>
        <v>-</v>
      </c>
      <c r="M322" s="19"/>
    </row>
    <row r="323" spans="1:13" x14ac:dyDescent="0.3">
      <c r="A323" s="208" t="s">
        <v>87</v>
      </c>
      <c r="B323" s="190" t="s">
        <v>87</v>
      </c>
      <c r="C323" s="192" t="s">
        <v>87</v>
      </c>
      <c r="D323" s="93" t="str">
        <f t="shared" si="53"/>
        <v>.</v>
      </c>
      <c r="E323" s="93" t="str">
        <f t="shared" si="54"/>
        <v>.</v>
      </c>
      <c r="F323" s="199" t="s">
        <v>87</v>
      </c>
      <c r="G323" s="83"/>
      <c r="H323" s="83"/>
      <c r="I323" s="83"/>
      <c r="J323">
        <v>318</v>
      </c>
      <c r="K323" s="221" t="s">
        <v>87</v>
      </c>
      <c r="L323" s="222" t="str">
        <f>Overallresults!$C$7</f>
        <v>-</v>
      </c>
      <c r="M323" s="19"/>
    </row>
    <row r="324" spans="1:13" x14ac:dyDescent="0.3">
      <c r="A324" s="208" t="s">
        <v>87</v>
      </c>
      <c r="B324" s="190" t="s">
        <v>87</v>
      </c>
      <c r="C324" s="192" t="s">
        <v>87</v>
      </c>
      <c r="D324" s="93" t="str">
        <f t="shared" si="53"/>
        <v>.</v>
      </c>
      <c r="E324" s="93" t="str">
        <f t="shared" si="54"/>
        <v>.</v>
      </c>
      <c r="F324" s="199" t="s">
        <v>87</v>
      </c>
      <c r="G324" s="83"/>
      <c r="H324" s="83"/>
      <c r="I324" s="83"/>
      <c r="J324">
        <v>319</v>
      </c>
      <c r="K324" s="221" t="s">
        <v>87</v>
      </c>
      <c r="L324" s="222" t="str">
        <f>Overallresults!$C$7</f>
        <v>-</v>
      </c>
      <c r="M324" s="19"/>
    </row>
    <row r="325" spans="1:13" x14ac:dyDescent="0.3">
      <c r="A325" s="208" t="s">
        <v>87</v>
      </c>
      <c r="B325" s="190" t="s">
        <v>87</v>
      </c>
      <c r="C325" s="192" t="s">
        <v>87</v>
      </c>
      <c r="D325" s="93" t="str">
        <f t="shared" si="53"/>
        <v>.</v>
      </c>
      <c r="E325" s="93" t="str">
        <f t="shared" si="54"/>
        <v>.</v>
      </c>
      <c r="F325" s="199" t="s">
        <v>87</v>
      </c>
      <c r="G325" s="83"/>
      <c r="H325" s="83"/>
      <c r="I325" s="83"/>
      <c r="J325">
        <v>320</v>
      </c>
      <c r="K325" s="221" t="s">
        <v>87</v>
      </c>
      <c r="L325" s="222" t="str">
        <f>Overallresults!$C$7</f>
        <v>-</v>
      </c>
      <c r="M325" s="19"/>
    </row>
    <row r="326" spans="1:13" x14ac:dyDescent="0.3">
      <c r="A326" s="208" t="s">
        <v>87</v>
      </c>
      <c r="B326" s="190" t="s">
        <v>87</v>
      </c>
      <c r="C326" s="192" t="s">
        <v>87</v>
      </c>
      <c r="D326" s="93" t="str">
        <f t="shared" si="53"/>
        <v>.</v>
      </c>
      <c r="E326" s="93" t="str">
        <f t="shared" si="54"/>
        <v>.</v>
      </c>
      <c r="F326" s="199" t="s">
        <v>87</v>
      </c>
      <c r="G326" s="83"/>
      <c r="H326" s="83"/>
      <c r="I326" s="83"/>
      <c r="J326">
        <v>321</v>
      </c>
      <c r="K326" s="221" t="s">
        <v>87</v>
      </c>
      <c r="L326" s="222" t="str">
        <f>Overallresults!$C$7</f>
        <v>-</v>
      </c>
      <c r="M326" s="19"/>
    </row>
    <row r="327" spans="1:13" x14ac:dyDescent="0.3">
      <c r="A327" s="208" t="s">
        <v>87</v>
      </c>
      <c r="B327" s="190" t="s">
        <v>87</v>
      </c>
      <c r="C327" s="192" t="s">
        <v>87</v>
      </c>
      <c r="D327" s="93" t="str">
        <f t="shared" si="53"/>
        <v>.</v>
      </c>
      <c r="E327" s="93" t="str">
        <f t="shared" si="54"/>
        <v>.</v>
      </c>
      <c r="F327" s="199" t="s">
        <v>87</v>
      </c>
      <c r="G327" s="83"/>
      <c r="H327" s="83"/>
      <c r="I327" s="83"/>
      <c r="J327">
        <v>322</v>
      </c>
      <c r="K327" s="221" t="s">
        <v>87</v>
      </c>
      <c r="L327" s="222" t="str">
        <f>Overallresults!$C$7</f>
        <v>-</v>
      </c>
      <c r="M327" s="19"/>
    </row>
    <row r="328" spans="1:13" x14ac:dyDescent="0.3">
      <c r="A328" s="208" t="s">
        <v>87</v>
      </c>
      <c r="B328" s="190" t="s">
        <v>87</v>
      </c>
      <c r="C328" s="192" t="s">
        <v>87</v>
      </c>
      <c r="D328" s="93" t="str">
        <f t="shared" si="53"/>
        <v>.</v>
      </c>
      <c r="E328" s="93" t="str">
        <f t="shared" si="54"/>
        <v>.</v>
      </c>
      <c r="F328" s="199" t="s">
        <v>87</v>
      </c>
      <c r="G328" s="83"/>
      <c r="H328" s="83"/>
      <c r="I328" s="83"/>
      <c r="J328">
        <v>323</v>
      </c>
      <c r="K328" s="221" t="s">
        <v>87</v>
      </c>
      <c r="L328" s="222" t="str">
        <f>Overallresults!$C$7</f>
        <v>-</v>
      </c>
      <c r="M328" s="19"/>
    </row>
    <row r="329" spans="1:13" x14ac:dyDescent="0.3">
      <c r="A329" s="208" t="s">
        <v>87</v>
      </c>
      <c r="B329" s="190" t="s">
        <v>87</v>
      </c>
      <c r="C329" s="192" t="s">
        <v>87</v>
      </c>
      <c r="D329" s="93" t="str">
        <f t="shared" si="53"/>
        <v>.</v>
      </c>
      <c r="E329" s="93" t="str">
        <f t="shared" si="54"/>
        <v>.</v>
      </c>
      <c r="F329" s="199" t="s">
        <v>87</v>
      </c>
      <c r="G329" s="83"/>
      <c r="H329" s="83"/>
      <c r="I329" s="83"/>
      <c r="J329">
        <v>324</v>
      </c>
      <c r="K329" s="221" t="s">
        <v>87</v>
      </c>
      <c r="L329" s="222" t="str">
        <f>Overallresults!$C$7</f>
        <v>-</v>
      </c>
      <c r="M329" s="19"/>
    </row>
    <row r="330" spans="1:13" x14ac:dyDescent="0.3">
      <c r="A330" s="208" t="s">
        <v>87</v>
      </c>
      <c r="B330" s="190" t="s">
        <v>87</v>
      </c>
      <c r="C330" s="192" t="s">
        <v>87</v>
      </c>
      <c r="D330" s="93" t="str">
        <f t="shared" si="53"/>
        <v>.</v>
      </c>
      <c r="E330" s="93" t="str">
        <f t="shared" si="54"/>
        <v>.</v>
      </c>
      <c r="F330" s="199" t="s">
        <v>87</v>
      </c>
      <c r="G330" s="83"/>
      <c r="H330" s="83"/>
      <c r="I330" s="83"/>
      <c r="J330">
        <v>325</v>
      </c>
      <c r="K330" s="221" t="s">
        <v>87</v>
      </c>
      <c r="L330" s="222" t="str">
        <f>Overallresults!$C$7</f>
        <v>-</v>
      </c>
      <c r="M330" s="19"/>
    </row>
    <row r="331" spans="1:13" x14ac:dyDescent="0.3">
      <c r="A331" s="208" t="s">
        <v>87</v>
      </c>
      <c r="B331" s="190" t="s">
        <v>87</v>
      </c>
      <c r="C331" s="192" t="s">
        <v>87</v>
      </c>
      <c r="D331" s="93" t="str">
        <f t="shared" si="53"/>
        <v>.</v>
      </c>
      <c r="E331" s="93" t="str">
        <f t="shared" si="54"/>
        <v>.</v>
      </c>
      <c r="F331" s="199" t="s">
        <v>87</v>
      </c>
      <c r="G331" s="83"/>
      <c r="H331" s="83"/>
      <c r="I331" s="83"/>
      <c r="J331">
        <v>326</v>
      </c>
      <c r="K331" s="221" t="s">
        <v>87</v>
      </c>
      <c r="L331" s="222" t="str">
        <f>Overallresults!$C$7</f>
        <v>-</v>
      </c>
      <c r="M331" s="19"/>
    </row>
    <row r="332" spans="1:13" x14ac:dyDescent="0.3">
      <c r="A332" s="208" t="s">
        <v>87</v>
      </c>
      <c r="B332" s="190" t="s">
        <v>87</v>
      </c>
      <c r="C332" s="192" t="s">
        <v>87</v>
      </c>
      <c r="D332" s="93" t="str">
        <f t="shared" si="53"/>
        <v>.</v>
      </c>
      <c r="E332" s="93" t="str">
        <f t="shared" si="54"/>
        <v>.</v>
      </c>
      <c r="F332" s="199" t="s">
        <v>87</v>
      </c>
      <c r="G332" s="83"/>
      <c r="H332" s="83"/>
      <c r="I332" s="83"/>
      <c r="J332">
        <v>327</v>
      </c>
      <c r="K332" s="221" t="s">
        <v>87</v>
      </c>
      <c r="L332" s="222" t="str">
        <f>Overallresults!$C$7</f>
        <v>-</v>
      </c>
      <c r="M332" s="19"/>
    </row>
    <row r="333" spans="1:13" x14ac:dyDescent="0.3">
      <c r="A333" s="208" t="s">
        <v>87</v>
      </c>
      <c r="B333" s="190" t="s">
        <v>87</v>
      </c>
      <c r="C333" s="192" t="s">
        <v>87</v>
      </c>
      <c r="D333" s="93" t="str">
        <f t="shared" si="53"/>
        <v>.</v>
      </c>
      <c r="E333" s="93" t="str">
        <f t="shared" si="54"/>
        <v>.</v>
      </c>
      <c r="F333" s="199" t="s">
        <v>87</v>
      </c>
      <c r="G333" s="83"/>
      <c r="H333" s="83"/>
      <c r="I333" s="83"/>
      <c r="J333">
        <v>328</v>
      </c>
      <c r="K333" s="221" t="s">
        <v>87</v>
      </c>
      <c r="L333" s="222" t="str">
        <f>Overallresults!$C$7</f>
        <v>-</v>
      </c>
      <c r="M333" s="19"/>
    </row>
    <row r="334" spans="1:13" x14ac:dyDescent="0.3">
      <c r="A334" s="208" t="s">
        <v>87</v>
      </c>
      <c r="B334" s="190" t="s">
        <v>87</v>
      </c>
      <c r="C334" s="192" t="s">
        <v>87</v>
      </c>
      <c r="D334" s="93" t="str">
        <f t="shared" si="53"/>
        <v>.</v>
      </c>
      <c r="E334" s="93" t="str">
        <f t="shared" si="54"/>
        <v>.</v>
      </c>
      <c r="F334" s="199" t="s">
        <v>87</v>
      </c>
      <c r="G334" s="83"/>
      <c r="H334" s="83"/>
      <c r="I334" s="83"/>
      <c r="J334">
        <v>329</v>
      </c>
      <c r="K334" s="221" t="s">
        <v>87</v>
      </c>
      <c r="L334" s="222" t="str">
        <f>Overallresults!$C$7</f>
        <v>-</v>
      </c>
      <c r="M334" s="19"/>
    </row>
    <row r="335" spans="1:13" x14ac:dyDescent="0.3">
      <c r="A335" s="208" t="s">
        <v>87</v>
      </c>
      <c r="B335" s="190" t="s">
        <v>87</v>
      </c>
      <c r="C335" s="192" t="s">
        <v>87</v>
      </c>
      <c r="D335" s="93" t="str">
        <f t="shared" si="53"/>
        <v>.</v>
      </c>
      <c r="E335" s="93" t="str">
        <f t="shared" si="54"/>
        <v>.</v>
      </c>
      <c r="F335" s="199" t="s">
        <v>87</v>
      </c>
      <c r="G335" s="83"/>
      <c r="H335" s="83"/>
      <c r="I335" s="83"/>
      <c r="J335">
        <v>330</v>
      </c>
      <c r="K335" s="221" t="s">
        <v>87</v>
      </c>
      <c r="L335" s="222" t="str">
        <f>Overallresults!$C$7</f>
        <v>-</v>
      </c>
      <c r="M335" s="19"/>
    </row>
    <row r="336" spans="1:13" x14ac:dyDescent="0.3">
      <c r="A336" s="208" t="s">
        <v>87</v>
      </c>
      <c r="B336" s="190" t="s">
        <v>87</v>
      </c>
      <c r="C336" s="192" t="s">
        <v>87</v>
      </c>
      <c r="D336" s="93" t="str">
        <f t="shared" si="53"/>
        <v>.</v>
      </c>
      <c r="E336" s="93" t="str">
        <f t="shared" si="54"/>
        <v>.</v>
      </c>
      <c r="F336" s="199" t="s">
        <v>87</v>
      </c>
      <c r="G336" s="83"/>
      <c r="H336" s="83"/>
      <c r="I336" s="83"/>
      <c r="J336">
        <v>331</v>
      </c>
      <c r="K336" s="221" t="s">
        <v>87</v>
      </c>
      <c r="L336" s="222" t="str">
        <f>Overallresults!$C$7</f>
        <v>-</v>
      </c>
      <c r="M336" s="19"/>
    </row>
    <row r="337" spans="1:13" x14ac:dyDescent="0.3">
      <c r="A337" s="208" t="s">
        <v>87</v>
      </c>
      <c r="B337" s="190" t="s">
        <v>87</v>
      </c>
      <c r="C337" s="192" t="s">
        <v>87</v>
      </c>
      <c r="D337" s="93" t="str">
        <f t="shared" si="53"/>
        <v>.</v>
      </c>
      <c r="E337" s="93" t="str">
        <f t="shared" si="54"/>
        <v>.</v>
      </c>
      <c r="F337" s="199" t="s">
        <v>87</v>
      </c>
      <c r="G337" s="83"/>
      <c r="H337" s="83"/>
      <c r="I337" s="83"/>
      <c r="J337">
        <v>332</v>
      </c>
      <c r="K337" s="221" t="s">
        <v>87</v>
      </c>
      <c r="L337" s="222" t="str">
        <f>Overallresults!$C$7</f>
        <v>-</v>
      </c>
      <c r="M337" s="19"/>
    </row>
    <row r="338" spans="1:13" x14ac:dyDescent="0.3">
      <c r="A338" s="208" t="s">
        <v>87</v>
      </c>
      <c r="B338" s="190" t="s">
        <v>87</v>
      </c>
      <c r="C338" s="192" t="s">
        <v>87</v>
      </c>
      <c r="D338" s="93" t="str">
        <f t="shared" si="53"/>
        <v>.</v>
      </c>
      <c r="E338" s="93" t="str">
        <f t="shared" si="54"/>
        <v>.</v>
      </c>
      <c r="F338" s="199" t="s">
        <v>87</v>
      </c>
      <c r="G338" s="83"/>
      <c r="H338" s="83"/>
      <c r="I338" s="83"/>
      <c r="J338">
        <v>333</v>
      </c>
      <c r="K338" s="221" t="s">
        <v>87</v>
      </c>
      <c r="L338" s="222" t="str">
        <f>Overallresults!$C$7</f>
        <v>-</v>
      </c>
      <c r="M338" s="19"/>
    </row>
    <row r="339" spans="1:13" x14ac:dyDescent="0.3">
      <c r="A339" s="208" t="s">
        <v>87</v>
      </c>
      <c r="B339" s="190" t="s">
        <v>87</v>
      </c>
      <c r="C339" s="192" t="s">
        <v>87</v>
      </c>
      <c r="D339" s="93" t="str">
        <f t="shared" si="53"/>
        <v>.</v>
      </c>
      <c r="E339" s="93" t="str">
        <f t="shared" si="54"/>
        <v>.</v>
      </c>
      <c r="F339" s="199" t="s">
        <v>87</v>
      </c>
      <c r="G339" s="83"/>
      <c r="H339" s="83"/>
      <c r="I339" s="83"/>
      <c r="J339">
        <v>334</v>
      </c>
      <c r="K339" s="221" t="s">
        <v>87</v>
      </c>
      <c r="L339" s="222" t="str">
        <f>Overallresults!$C$7</f>
        <v>-</v>
      </c>
      <c r="M339" s="19"/>
    </row>
    <row r="340" spans="1:13" x14ac:dyDescent="0.3">
      <c r="A340" s="208" t="s">
        <v>87</v>
      </c>
      <c r="B340" s="190" t="s">
        <v>87</v>
      </c>
      <c r="C340" s="192" t="s">
        <v>87</v>
      </c>
      <c r="D340" s="93" t="str">
        <f t="shared" si="53"/>
        <v>.</v>
      </c>
      <c r="E340" s="93" t="str">
        <f t="shared" si="54"/>
        <v>.</v>
      </c>
      <c r="F340" s="199" t="s">
        <v>87</v>
      </c>
      <c r="G340" s="83"/>
      <c r="H340" s="83"/>
      <c r="I340" s="83"/>
      <c r="J340">
        <v>335</v>
      </c>
      <c r="K340" s="221" t="s">
        <v>87</v>
      </c>
      <c r="L340" s="222" t="str">
        <f>Overallresults!$C$7</f>
        <v>-</v>
      </c>
      <c r="M340" s="19"/>
    </row>
    <row r="341" spans="1:13" x14ac:dyDescent="0.3">
      <c r="A341" s="208" t="s">
        <v>87</v>
      </c>
      <c r="B341" s="190" t="s">
        <v>87</v>
      </c>
      <c r="C341" s="192" t="s">
        <v>87</v>
      </c>
      <c r="D341" s="93" t="str">
        <f t="shared" si="53"/>
        <v>.</v>
      </c>
      <c r="E341" s="93" t="str">
        <f t="shared" si="54"/>
        <v>.</v>
      </c>
      <c r="F341" s="199" t="s">
        <v>87</v>
      </c>
      <c r="G341" s="83"/>
      <c r="H341" s="83"/>
      <c r="I341" s="83"/>
      <c r="J341">
        <v>336</v>
      </c>
      <c r="K341" s="221" t="s">
        <v>87</v>
      </c>
      <c r="L341" s="222" t="str">
        <f>Overallresults!$C$7</f>
        <v>-</v>
      </c>
      <c r="M341" s="19"/>
    </row>
    <row r="342" spans="1:13" x14ac:dyDescent="0.3">
      <c r="A342" s="208" t="s">
        <v>87</v>
      </c>
      <c r="B342" s="190" t="s">
        <v>87</v>
      </c>
      <c r="C342" s="192" t="s">
        <v>87</v>
      </c>
      <c r="D342" s="93" t="str">
        <f t="shared" si="53"/>
        <v>.</v>
      </c>
      <c r="E342" s="93" t="str">
        <f t="shared" si="54"/>
        <v>.</v>
      </c>
      <c r="F342" s="199" t="s">
        <v>87</v>
      </c>
      <c r="G342" s="83"/>
      <c r="H342" s="83"/>
      <c r="I342" s="83"/>
      <c r="J342">
        <v>337</v>
      </c>
      <c r="K342" s="221" t="s">
        <v>87</v>
      </c>
      <c r="L342" s="222" t="str">
        <f>Overallresults!$C$7</f>
        <v>-</v>
      </c>
      <c r="M342" s="19"/>
    </row>
    <row r="343" spans="1:13" x14ac:dyDescent="0.3">
      <c r="A343" s="208" t="s">
        <v>87</v>
      </c>
      <c r="B343" s="190" t="s">
        <v>87</v>
      </c>
      <c r="C343" s="192" t="s">
        <v>87</v>
      </c>
      <c r="D343" s="93" t="str">
        <f t="shared" si="53"/>
        <v>.</v>
      </c>
      <c r="E343" s="93" t="str">
        <f t="shared" si="54"/>
        <v>.</v>
      </c>
      <c r="F343" s="199" t="s">
        <v>87</v>
      </c>
      <c r="G343" s="83"/>
      <c r="H343" s="83"/>
      <c r="I343" s="83"/>
      <c r="J343">
        <v>338</v>
      </c>
      <c r="K343" s="221" t="s">
        <v>87</v>
      </c>
      <c r="L343" s="222" t="str">
        <f>Overallresults!$C$7</f>
        <v>-</v>
      </c>
      <c r="M343" s="19"/>
    </row>
    <row r="344" spans="1:13" x14ac:dyDescent="0.3">
      <c r="A344" s="208" t="s">
        <v>87</v>
      </c>
      <c r="B344" s="190" t="s">
        <v>87</v>
      </c>
      <c r="C344" s="192" t="s">
        <v>87</v>
      </c>
      <c r="D344" s="93" t="str">
        <f t="shared" si="53"/>
        <v>.</v>
      </c>
      <c r="E344" s="93" t="str">
        <f t="shared" si="54"/>
        <v>.</v>
      </c>
      <c r="F344" s="199" t="s">
        <v>87</v>
      </c>
      <c r="G344" s="83"/>
      <c r="H344" s="83"/>
      <c r="I344" s="83"/>
      <c r="J344">
        <v>339</v>
      </c>
      <c r="K344" s="221" t="s">
        <v>87</v>
      </c>
      <c r="L344" s="222" t="str">
        <f>Overallresults!$C$7</f>
        <v>-</v>
      </c>
      <c r="M344" s="19"/>
    </row>
    <row r="345" spans="1:13" x14ac:dyDescent="0.3">
      <c r="A345" s="208" t="s">
        <v>87</v>
      </c>
      <c r="B345" s="190" t="s">
        <v>87</v>
      </c>
      <c r="C345" s="192" t="s">
        <v>87</v>
      </c>
      <c r="D345" s="93" t="str">
        <f t="shared" si="53"/>
        <v>.</v>
      </c>
      <c r="E345" s="93" t="str">
        <f t="shared" si="54"/>
        <v>.</v>
      </c>
      <c r="F345" s="199" t="s">
        <v>87</v>
      </c>
      <c r="G345" s="83"/>
      <c r="H345" s="83"/>
      <c r="I345" s="83"/>
      <c r="J345">
        <v>340</v>
      </c>
      <c r="K345" s="221" t="s">
        <v>87</v>
      </c>
      <c r="L345" s="222" t="str">
        <f>Overallresults!$C$7</f>
        <v>-</v>
      </c>
      <c r="M345" s="19"/>
    </row>
    <row r="346" spans="1:13" x14ac:dyDescent="0.3">
      <c r="A346" s="208" t="s">
        <v>87</v>
      </c>
      <c r="B346" s="190" t="s">
        <v>87</v>
      </c>
      <c r="C346" s="192" t="s">
        <v>87</v>
      </c>
      <c r="D346" s="93" t="str">
        <f t="shared" si="53"/>
        <v>.</v>
      </c>
      <c r="E346" s="93" t="str">
        <f t="shared" si="54"/>
        <v>.</v>
      </c>
      <c r="F346" s="199" t="s">
        <v>87</v>
      </c>
      <c r="G346" s="83"/>
      <c r="H346" s="83"/>
      <c r="I346" s="83"/>
      <c r="J346">
        <v>341</v>
      </c>
      <c r="K346" s="221" t="s">
        <v>87</v>
      </c>
      <c r="L346" s="222" t="str">
        <f>Overallresults!$C$7</f>
        <v>-</v>
      </c>
      <c r="M346" s="19"/>
    </row>
    <row r="347" spans="1:13" x14ac:dyDescent="0.3">
      <c r="A347" s="208" t="s">
        <v>87</v>
      </c>
      <c r="B347" s="190" t="s">
        <v>87</v>
      </c>
      <c r="C347" s="192" t="s">
        <v>87</v>
      </c>
      <c r="D347" s="93" t="str">
        <f t="shared" si="53"/>
        <v>.</v>
      </c>
      <c r="E347" s="93" t="str">
        <f t="shared" si="54"/>
        <v>.</v>
      </c>
      <c r="F347" s="199" t="s">
        <v>87</v>
      </c>
      <c r="G347" s="83"/>
      <c r="H347" s="83"/>
      <c r="I347" s="83"/>
      <c r="J347">
        <v>342</v>
      </c>
      <c r="K347" s="221" t="s">
        <v>87</v>
      </c>
      <c r="L347" s="222" t="str">
        <f>Overallresults!$C$7</f>
        <v>-</v>
      </c>
      <c r="M347" s="19"/>
    </row>
    <row r="348" spans="1:13" x14ac:dyDescent="0.3">
      <c r="A348" s="208" t="s">
        <v>87</v>
      </c>
      <c r="B348" s="190" t="s">
        <v>87</v>
      </c>
      <c r="C348" s="192" t="s">
        <v>87</v>
      </c>
      <c r="D348" s="93" t="str">
        <f t="shared" si="53"/>
        <v>.</v>
      </c>
      <c r="E348" s="93" t="str">
        <f t="shared" si="54"/>
        <v>.</v>
      </c>
      <c r="F348" s="199" t="s">
        <v>87</v>
      </c>
      <c r="G348" s="83"/>
      <c r="H348" s="83"/>
      <c r="I348" s="83"/>
      <c r="J348">
        <v>343</v>
      </c>
      <c r="K348" s="221" t="s">
        <v>87</v>
      </c>
      <c r="L348" s="222" t="str">
        <f>Overallresults!$C$7</f>
        <v>-</v>
      </c>
      <c r="M348" s="19"/>
    </row>
    <row r="349" spans="1:13" x14ac:dyDescent="0.3">
      <c r="A349" s="208" t="s">
        <v>87</v>
      </c>
      <c r="B349" s="190" t="s">
        <v>87</v>
      </c>
      <c r="C349" s="192" t="s">
        <v>87</v>
      </c>
      <c r="D349" s="93" t="str">
        <f t="shared" si="53"/>
        <v>.</v>
      </c>
      <c r="E349" s="93" t="str">
        <f t="shared" si="54"/>
        <v>.</v>
      </c>
      <c r="F349" s="199" t="s">
        <v>87</v>
      </c>
      <c r="G349" s="83"/>
      <c r="H349" s="83"/>
      <c r="I349" s="83"/>
      <c r="J349">
        <v>344</v>
      </c>
      <c r="K349" s="221" t="s">
        <v>87</v>
      </c>
      <c r="L349" s="222" t="str">
        <f>Overallresults!$C$7</f>
        <v>-</v>
      </c>
      <c r="M349" s="19"/>
    </row>
    <row r="350" spans="1:13" x14ac:dyDescent="0.3">
      <c r="A350" s="208" t="s">
        <v>87</v>
      </c>
      <c r="B350" s="190" t="s">
        <v>87</v>
      </c>
      <c r="C350" s="192" t="s">
        <v>87</v>
      </c>
      <c r="D350" s="93" t="str">
        <f t="shared" si="53"/>
        <v>.</v>
      </c>
      <c r="E350" s="93" t="str">
        <f t="shared" si="54"/>
        <v>.</v>
      </c>
      <c r="F350" s="199" t="s">
        <v>87</v>
      </c>
      <c r="G350" s="83"/>
      <c r="H350" s="83"/>
      <c r="I350" s="83"/>
      <c r="J350">
        <v>345</v>
      </c>
      <c r="K350" s="221" t="s">
        <v>87</v>
      </c>
      <c r="L350" s="222" t="str">
        <f>Overallresults!$C$7</f>
        <v>-</v>
      </c>
      <c r="M350" s="19"/>
    </row>
    <row r="351" spans="1:13" x14ac:dyDescent="0.3">
      <c r="A351" s="208" t="s">
        <v>87</v>
      </c>
      <c r="B351" s="190" t="s">
        <v>87</v>
      </c>
      <c r="C351" s="192" t="s">
        <v>87</v>
      </c>
      <c r="D351" s="93" t="str">
        <f t="shared" si="53"/>
        <v>.</v>
      </c>
      <c r="E351" s="93" t="str">
        <f t="shared" si="54"/>
        <v>.</v>
      </c>
      <c r="F351" s="199" t="s">
        <v>87</v>
      </c>
      <c r="G351" s="83"/>
      <c r="H351" s="83"/>
      <c r="I351" s="83"/>
      <c r="J351">
        <v>346</v>
      </c>
      <c r="K351" s="221" t="s">
        <v>87</v>
      </c>
      <c r="L351" s="222" t="str">
        <f>Overallresults!$C$7</f>
        <v>-</v>
      </c>
      <c r="M351" s="19"/>
    </row>
    <row r="352" spans="1:13" x14ac:dyDescent="0.3">
      <c r="A352" s="208" t="s">
        <v>87</v>
      </c>
      <c r="B352" s="190" t="s">
        <v>87</v>
      </c>
      <c r="C352" s="192" t="s">
        <v>87</v>
      </c>
      <c r="D352" s="93" t="str">
        <f t="shared" si="53"/>
        <v>.</v>
      </c>
      <c r="E352" s="93" t="str">
        <f t="shared" si="54"/>
        <v>.</v>
      </c>
      <c r="F352" s="199" t="s">
        <v>87</v>
      </c>
      <c r="G352" s="83"/>
      <c r="H352" s="83"/>
      <c r="I352" s="83"/>
      <c r="J352">
        <v>347</v>
      </c>
      <c r="K352" s="221" t="s">
        <v>87</v>
      </c>
      <c r="L352" s="222" t="str">
        <f>Overallresults!$C$7</f>
        <v>-</v>
      </c>
      <c r="M352" s="19"/>
    </row>
    <row r="353" spans="1:13" x14ac:dyDescent="0.3">
      <c r="A353" s="208" t="s">
        <v>87</v>
      </c>
      <c r="B353" s="190" t="s">
        <v>87</v>
      </c>
      <c r="C353" s="192" t="s">
        <v>87</v>
      </c>
      <c r="D353" s="93" t="str">
        <f t="shared" si="53"/>
        <v>.</v>
      </c>
      <c r="E353" s="93" t="str">
        <f t="shared" si="54"/>
        <v>.</v>
      </c>
      <c r="F353" s="199" t="s">
        <v>87</v>
      </c>
      <c r="G353" s="83"/>
      <c r="H353" s="83"/>
      <c r="I353" s="83"/>
      <c r="J353">
        <v>348</v>
      </c>
      <c r="K353" s="221" t="s">
        <v>87</v>
      </c>
      <c r="L353" s="222" t="str">
        <f>Overallresults!$C$7</f>
        <v>-</v>
      </c>
      <c r="M353" s="19"/>
    </row>
    <row r="354" spans="1:13" x14ac:dyDescent="0.3">
      <c r="A354" s="208" t="s">
        <v>87</v>
      </c>
      <c r="B354" s="190" t="s">
        <v>87</v>
      </c>
      <c r="C354" s="192" t="s">
        <v>87</v>
      </c>
      <c r="D354" s="93" t="str">
        <f t="shared" si="53"/>
        <v>.</v>
      </c>
      <c r="E354" s="93" t="str">
        <f t="shared" si="54"/>
        <v>.</v>
      </c>
      <c r="F354" s="199" t="s">
        <v>87</v>
      </c>
      <c r="G354" s="83"/>
      <c r="H354" s="83"/>
      <c r="I354" s="83"/>
      <c r="J354">
        <v>349</v>
      </c>
      <c r="K354" s="221" t="s">
        <v>87</v>
      </c>
      <c r="L354" s="222" t="str">
        <f>Overallresults!$C$7</f>
        <v>-</v>
      </c>
      <c r="M354" s="19"/>
    </row>
    <row r="355" spans="1:13" x14ac:dyDescent="0.3">
      <c r="A355" s="208" t="s">
        <v>87</v>
      </c>
      <c r="B355" s="190" t="s">
        <v>87</v>
      </c>
      <c r="C355" s="192" t="s">
        <v>87</v>
      </c>
      <c r="D355" s="93" t="str">
        <f t="shared" si="53"/>
        <v>.</v>
      </c>
      <c r="E355" s="93" t="str">
        <f t="shared" si="54"/>
        <v>.</v>
      </c>
      <c r="F355" s="199" t="s">
        <v>87</v>
      </c>
      <c r="G355" s="83"/>
      <c r="H355" s="83"/>
      <c r="I355" s="83"/>
      <c r="J355">
        <v>350</v>
      </c>
      <c r="K355" s="221" t="s">
        <v>87</v>
      </c>
      <c r="L355" s="222" t="str">
        <f>Overallresults!$C$8</f>
        <v>-</v>
      </c>
      <c r="M355" s="19"/>
    </row>
    <row r="356" spans="1:13" x14ac:dyDescent="0.3">
      <c r="A356" s="208" t="s">
        <v>87</v>
      </c>
      <c r="B356" s="190" t="s">
        <v>87</v>
      </c>
      <c r="C356" s="192" t="s">
        <v>87</v>
      </c>
      <c r="D356" s="93" t="str">
        <f t="shared" si="53"/>
        <v>.</v>
      </c>
      <c r="E356" s="93" t="str">
        <f t="shared" si="54"/>
        <v>.</v>
      </c>
      <c r="F356" s="199" t="s">
        <v>87</v>
      </c>
      <c r="G356" s="83"/>
      <c r="H356" s="83"/>
      <c r="I356" s="83"/>
      <c r="J356">
        <v>351</v>
      </c>
      <c r="K356" s="221" t="s">
        <v>87</v>
      </c>
      <c r="L356" s="222" t="str">
        <f>Overallresults!$C$8</f>
        <v>-</v>
      </c>
      <c r="M356" s="19"/>
    </row>
    <row r="357" spans="1:13" x14ac:dyDescent="0.3">
      <c r="A357" s="208" t="s">
        <v>87</v>
      </c>
      <c r="B357" s="190" t="s">
        <v>87</v>
      </c>
      <c r="C357" s="192" t="s">
        <v>87</v>
      </c>
      <c r="D357" s="93" t="str">
        <f t="shared" si="53"/>
        <v>.</v>
      </c>
      <c r="E357" s="93" t="str">
        <f t="shared" si="54"/>
        <v>.</v>
      </c>
      <c r="F357" s="199" t="s">
        <v>87</v>
      </c>
      <c r="G357" s="83"/>
      <c r="H357" s="83"/>
      <c r="I357" s="83"/>
      <c r="J357">
        <v>352</v>
      </c>
      <c r="K357" s="221" t="s">
        <v>87</v>
      </c>
      <c r="L357" s="222" t="str">
        <f>Overallresults!$C$8</f>
        <v>-</v>
      </c>
      <c r="M357" s="19"/>
    </row>
    <row r="358" spans="1:13" x14ac:dyDescent="0.3">
      <c r="A358" s="208" t="s">
        <v>87</v>
      </c>
      <c r="B358" s="190" t="s">
        <v>87</v>
      </c>
      <c r="C358" s="192" t="s">
        <v>87</v>
      </c>
      <c r="D358" s="93" t="str">
        <f t="shared" si="53"/>
        <v>.</v>
      </c>
      <c r="E358" s="93" t="str">
        <f t="shared" si="54"/>
        <v>.</v>
      </c>
      <c r="F358" s="199" t="s">
        <v>87</v>
      </c>
      <c r="G358" s="83"/>
      <c r="H358" s="83"/>
      <c r="I358" s="83"/>
      <c r="J358">
        <v>353</v>
      </c>
      <c r="K358" s="221" t="s">
        <v>87</v>
      </c>
      <c r="L358" s="222" t="str">
        <f>Overallresults!$C$8</f>
        <v>-</v>
      </c>
      <c r="M358" s="19"/>
    </row>
    <row r="359" spans="1:13" x14ac:dyDescent="0.3">
      <c r="A359" s="208" t="s">
        <v>87</v>
      </c>
      <c r="B359" s="190" t="s">
        <v>87</v>
      </c>
      <c r="C359" s="192" t="s">
        <v>87</v>
      </c>
      <c r="D359" s="93" t="str">
        <f t="shared" si="53"/>
        <v>.</v>
      </c>
      <c r="E359" s="93" t="str">
        <f t="shared" si="54"/>
        <v>.</v>
      </c>
      <c r="F359" s="199" t="s">
        <v>87</v>
      </c>
      <c r="G359" s="83"/>
      <c r="H359" s="83"/>
      <c r="I359" s="83"/>
      <c r="J359">
        <v>354</v>
      </c>
      <c r="K359" s="221" t="s">
        <v>87</v>
      </c>
      <c r="L359" s="222" t="str">
        <f>Overallresults!$C$8</f>
        <v>-</v>
      </c>
      <c r="M359" s="19"/>
    </row>
    <row r="360" spans="1:13" x14ac:dyDescent="0.3">
      <c r="A360" s="208" t="s">
        <v>87</v>
      </c>
      <c r="B360" s="190" t="s">
        <v>87</v>
      </c>
      <c r="C360" s="192" t="s">
        <v>87</v>
      </c>
      <c r="D360" s="93" t="str">
        <f t="shared" ref="D360:D366" si="55">VLOOKUP($C360,$J$6:$M$506,2,TRUE)</f>
        <v>.</v>
      </c>
      <c r="E360" s="93" t="str">
        <f t="shared" ref="E360:E366" si="56">VLOOKUP($C360,$J$6:$M$506,3,TRUE)</f>
        <v>.</v>
      </c>
      <c r="F360" s="199" t="s">
        <v>87</v>
      </c>
      <c r="G360" s="83"/>
      <c r="H360" s="83"/>
      <c r="I360" s="83"/>
      <c r="J360">
        <v>355</v>
      </c>
      <c r="K360" s="221" t="s">
        <v>87</v>
      </c>
      <c r="L360" s="222" t="str">
        <f>Overallresults!$C$8</f>
        <v>-</v>
      </c>
      <c r="M360" s="19"/>
    </row>
    <row r="361" spans="1:13" x14ac:dyDescent="0.3">
      <c r="A361" s="208" t="s">
        <v>87</v>
      </c>
      <c r="B361" s="190" t="s">
        <v>87</v>
      </c>
      <c r="C361" s="192" t="s">
        <v>87</v>
      </c>
      <c r="D361" s="93" t="str">
        <f t="shared" si="55"/>
        <v>.</v>
      </c>
      <c r="E361" s="93" t="str">
        <f t="shared" si="56"/>
        <v>.</v>
      </c>
      <c r="F361" s="199" t="s">
        <v>87</v>
      </c>
      <c r="G361" s="83"/>
      <c r="H361" s="83"/>
      <c r="I361" s="83"/>
      <c r="J361">
        <v>356</v>
      </c>
      <c r="K361" s="221" t="s">
        <v>87</v>
      </c>
      <c r="L361" s="222" t="str">
        <f>Overallresults!$C$8</f>
        <v>-</v>
      </c>
      <c r="M361" s="19"/>
    </row>
    <row r="362" spans="1:13" x14ac:dyDescent="0.3">
      <c r="A362" s="208" t="s">
        <v>87</v>
      </c>
      <c r="B362" s="190" t="s">
        <v>87</v>
      </c>
      <c r="C362" s="192" t="s">
        <v>87</v>
      </c>
      <c r="D362" s="93" t="str">
        <f t="shared" si="55"/>
        <v>.</v>
      </c>
      <c r="E362" s="93" t="str">
        <f t="shared" si="56"/>
        <v>.</v>
      </c>
      <c r="F362" s="199" t="s">
        <v>87</v>
      </c>
      <c r="G362" s="83"/>
      <c r="H362" s="83"/>
      <c r="I362" s="83"/>
      <c r="J362">
        <v>357</v>
      </c>
      <c r="K362" s="221" t="s">
        <v>87</v>
      </c>
      <c r="L362" s="222" t="str">
        <f>Overallresults!$C$8</f>
        <v>-</v>
      </c>
      <c r="M362" s="19"/>
    </row>
    <row r="363" spans="1:13" x14ac:dyDescent="0.3">
      <c r="A363" s="208" t="s">
        <v>87</v>
      </c>
      <c r="B363" s="190" t="s">
        <v>87</v>
      </c>
      <c r="C363" s="192" t="s">
        <v>87</v>
      </c>
      <c r="D363" s="93" t="str">
        <f t="shared" si="55"/>
        <v>.</v>
      </c>
      <c r="E363" s="93" t="str">
        <f t="shared" si="56"/>
        <v>.</v>
      </c>
      <c r="F363" s="199" t="s">
        <v>87</v>
      </c>
      <c r="G363" s="83"/>
      <c r="H363" s="83"/>
      <c r="I363" s="83"/>
      <c r="J363">
        <v>358</v>
      </c>
      <c r="K363" s="221" t="s">
        <v>87</v>
      </c>
      <c r="L363" s="222" t="str">
        <f>Overallresults!$C$8</f>
        <v>-</v>
      </c>
      <c r="M363" s="19"/>
    </row>
    <row r="364" spans="1:13" x14ac:dyDescent="0.3">
      <c r="A364" s="208" t="s">
        <v>87</v>
      </c>
      <c r="B364" s="190" t="s">
        <v>87</v>
      </c>
      <c r="C364" s="192" t="s">
        <v>87</v>
      </c>
      <c r="D364" s="93" t="str">
        <f t="shared" si="55"/>
        <v>.</v>
      </c>
      <c r="E364" s="93" t="str">
        <f t="shared" si="56"/>
        <v>.</v>
      </c>
      <c r="F364" s="199" t="s">
        <v>87</v>
      </c>
      <c r="G364" s="83"/>
      <c r="H364" s="83"/>
      <c r="I364" s="83"/>
      <c r="J364">
        <v>359</v>
      </c>
      <c r="K364" s="221" t="s">
        <v>87</v>
      </c>
      <c r="L364" s="222" t="str">
        <f>Overallresults!$C$8</f>
        <v>-</v>
      </c>
      <c r="M364" s="19"/>
    </row>
    <row r="365" spans="1:13" x14ac:dyDescent="0.3">
      <c r="A365" s="208" t="s">
        <v>87</v>
      </c>
      <c r="B365" s="190" t="s">
        <v>87</v>
      </c>
      <c r="C365" s="192" t="s">
        <v>87</v>
      </c>
      <c r="D365" s="93" t="str">
        <f t="shared" si="55"/>
        <v>.</v>
      </c>
      <c r="E365" s="93" t="str">
        <f t="shared" si="56"/>
        <v>.</v>
      </c>
      <c r="F365" s="199" t="s">
        <v>87</v>
      </c>
      <c r="G365" s="83"/>
      <c r="H365" s="83"/>
      <c r="I365" s="83"/>
      <c r="J365">
        <v>360</v>
      </c>
      <c r="K365" s="221" t="s">
        <v>87</v>
      </c>
      <c r="L365" s="222" t="str">
        <f>Overallresults!$C$8</f>
        <v>-</v>
      </c>
      <c r="M365" s="19"/>
    </row>
    <row r="366" spans="1:13" x14ac:dyDescent="0.3">
      <c r="A366" s="208" t="s">
        <v>87</v>
      </c>
      <c r="B366" s="190" t="s">
        <v>87</v>
      </c>
      <c r="C366" s="192" t="s">
        <v>87</v>
      </c>
      <c r="D366" s="93" t="str">
        <f t="shared" si="55"/>
        <v>.</v>
      </c>
      <c r="E366" s="93" t="str">
        <f t="shared" si="56"/>
        <v>.</v>
      </c>
      <c r="F366" s="199" t="s">
        <v>87</v>
      </c>
      <c r="G366" s="83"/>
      <c r="H366" s="83"/>
      <c r="I366" s="83"/>
      <c r="J366">
        <v>361</v>
      </c>
      <c r="K366" s="221" t="s">
        <v>87</v>
      </c>
      <c r="L366" s="222" t="str">
        <f>Overallresults!$C$8</f>
        <v>-</v>
      </c>
      <c r="M366" s="19"/>
    </row>
    <row r="367" spans="1:13" x14ac:dyDescent="0.3">
      <c r="A367" s="208" t="s">
        <v>87</v>
      </c>
      <c r="B367" s="190" t="s">
        <v>87</v>
      </c>
      <c r="C367" s="192" t="s">
        <v>87</v>
      </c>
      <c r="D367" s="93" t="str">
        <f t="shared" si="53"/>
        <v>.</v>
      </c>
      <c r="E367" s="93" t="str">
        <f t="shared" si="54"/>
        <v>.</v>
      </c>
      <c r="F367" s="199" t="s">
        <v>87</v>
      </c>
      <c r="G367" s="83"/>
      <c r="H367" s="83"/>
      <c r="I367" s="83"/>
      <c r="J367">
        <v>362</v>
      </c>
      <c r="K367" s="221" t="s">
        <v>87</v>
      </c>
      <c r="L367" s="222" t="str">
        <f>Overallresults!$C$8</f>
        <v>-</v>
      </c>
      <c r="M367" s="19"/>
    </row>
    <row r="368" spans="1:13" x14ac:dyDescent="0.3">
      <c r="A368" s="208" t="s">
        <v>87</v>
      </c>
      <c r="B368" s="190" t="s">
        <v>87</v>
      </c>
      <c r="C368" s="192" t="s">
        <v>87</v>
      </c>
      <c r="D368" s="93" t="str">
        <f t="shared" si="53"/>
        <v>.</v>
      </c>
      <c r="E368" s="93" t="str">
        <f t="shared" si="54"/>
        <v>.</v>
      </c>
      <c r="F368" s="199" t="s">
        <v>87</v>
      </c>
      <c r="G368" s="83"/>
      <c r="H368" s="83"/>
      <c r="I368" s="83"/>
      <c r="J368">
        <v>363</v>
      </c>
      <c r="K368" s="221" t="s">
        <v>87</v>
      </c>
      <c r="L368" s="222" t="str">
        <f>Overallresults!$C$8</f>
        <v>-</v>
      </c>
      <c r="M368" s="19"/>
    </row>
    <row r="369" spans="1:13" x14ac:dyDescent="0.3">
      <c r="A369" s="208" t="s">
        <v>87</v>
      </c>
      <c r="B369" s="190" t="s">
        <v>87</v>
      </c>
      <c r="C369" s="192" t="s">
        <v>87</v>
      </c>
      <c r="D369" s="93" t="str">
        <f t="shared" si="53"/>
        <v>.</v>
      </c>
      <c r="E369" s="93" t="str">
        <f t="shared" si="54"/>
        <v>.</v>
      </c>
      <c r="F369" s="199" t="s">
        <v>87</v>
      </c>
      <c r="G369" s="83"/>
      <c r="H369" s="83"/>
      <c r="I369" s="83"/>
      <c r="J369">
        <v>364</v>
      </c>
      <c r="K369" s="221" t="s">
        <v>87</v>
      </c>
      <c r="L369" s="222" t="str">
        <f>Overallresults!$C$8</f>
        <v>-</v>
      </c>
      <c r="M369" s="19"/>
    </row>
    <row r="370" spans="1:13" x14ac:dyDescent="0.3">
      <c r="A370" s="208" t="s">
        <v>87</v>
      </c>
      <c r="B370" s="190" t="s">
        <v>87</v>
      </c>
      <c r="C370" s="192" t="s">
        <v>87</v>
      </c>
      <c r="D370" s="93" t="str">
        <f t="shared" si="53"/>
        <v>.</v>
      </c>
      <c r="E370" s="93" t="str">
        <f t="shared" si="54"/>
        <v>.</v>
      </c>
      <c r="F370" s="199" t="s">
        <v>87</v>
      </c>
      <c r="G370" s="83"/>
      <c r="H370" s="83"/>
      <c r="I370" s="83"/>
      <c r="J370">
        <v>365</v>
      </c>
      <c r="K370" s="221" t="s">
        <v>87</v>
      </c>
      <c r="L370" s="222" t="str">
        <f>Overallresults!$C$8</f>
        <v>-</v>
      </c>
      <c r="M370" s="19"/>
    </row>
    <row r="371" spans="1:13" x14ac:dyDescent="0.3">
      <c r="A371" s="208" t="s">
        <v>87</v>
      </c>
      <c r="B371" s="190" t="s">
        <v>87</v>
      </c>
      <c r="C371" s="192" t="s">
        <v>87</v>
      </c>
      <c r="D371" s="93" t="str">
        <f t="shared" si="53"/>
        <v>.</v>
      </c>
      <c r="E371" s="93" t="str">
        <f t="shared" si="54"/>
        <v>.</v>
      </c>
      <c r="F371" s="199" t="s">
        <v>87</v>
      </c>
      <c r="G371" s="83"/>
      <c r="H371" s="83"/>
      <c r="I371" s="83"/>
      <c r="J371">
        <v>366</v>
      </c>
      <c r="K371" s="221" t="s">
        <v>87</v>
      </c>
      <c r="L371" s="222" t="str">
        <f>Overallresults!$C$8</f>
        <v>-</v>
      </c>
      <c r="M371" s="19"/>
    </row>
    <row r="372" spans="1:13" x14ac:dyDescent="0.3">
      <c r="A372" s="208" t="s">
        <v>87</v>
      </c>
      <c r="B372" s="190" t="s">
        <v>87</v>
      </c>
      <c r="C372" s="192" t="s">
        <v>87</v>
      </c>
      <c r="D372" s="93" t="str">
        <f t="shared" si="53"/>
        <v>.</v>
      </c>
      <c r="E372" s="93" t="str">
        <f t="shared" si="54"/>
        <v>.</v>
      </c>
      <c r="F372" s="199" t="s">
        <v>87</v>
      </c>
      <c r="G372" s="83"/>
      <c r="H372" s="83"/>
      <c r="I372" s="83"/>
      <c r="J372">
        <v>367</v>
      </c>
      <c r="K372" s="221" t="s">
        <v>87</v>
      </c>
      <c r="L372" s="222" t="str">
        <f>Overallresults!$C$8</f>
        <v>-</v>
      </c>
      <c r="M372" s="19"/>
    </row>
    <row r="373" spans="1:13" x14ac:dyDescent="0.3">
      <c r="A373" s="208" t="s">
        <v>87</v>
      </c>
      <c r="B373" s="190" t="s">
        <v>87</v>
      </c>
      <c r="C373" s="192" t="s">
        <v>87</v>
      </c>
      <c r="D373" s="93" t="str">
        <f t="shared" si="53"/>
        <v>.</v>
      </c>
      <c r="E373" s="93" t="str">
        <f t="shared" si="54"/>
        <v>.</v>
      </c>
      <c r="F373" s="199" t="s">
        <v>87</v>
      </c>
      <c r="G373" s="83"/>
      <c r="H373" s="83"/>
      <c r="I373" s="83"/>
      <c r="J373">
        <v>368</v>
      </c>
      <c r="K373" s="221" t="s">
        <v>87</v>
      </c>
      <c r="L373" s="222" t="str">
        <f>Overallresults!$C$8</f>
        <v>-</v>
      </c>
      <c r="M373" s="19"/>
    </row>
    <row r="374" spans="1:13" x14ac:dyDescent="0.3">
      <c r="A374" s="208" t="s">
        <v>87</v>
      </c>
      <c r="B374" s="190" t="s">
        <v>87</v>
      </c>
      <c r="C374" s="192" t="s">
        <v>87</v>
      </c>
      <c r="D374" s="93" t="str">
        <f t="shared" si="53"/>
        <v>.</v>
      </c>
      <c r="E374" s="93" t="str">
        <f t="shared" si="54"/>
        <v>.</v>
      </c>
      <c r="F374" s="199" t="s">
        <v>87</v>
      </c>
      <c r="G374" s="83"/>
      <c r="H374" s="83"/>
      <c r="I374" s="83"/>
      <c r="J374">
        <v>369</v>
      </c>
      <c r="K374" s="221" t="s">
        <v>87</v>
      </c>
      <c r="L374" s="222" t="str">
        <f>Overallresults!$C$8</f>
        <v>-</v>
      </c>
      <c r="M374" s="19"/>
    </row>
    <row r="375" spans="1:13" x14ac:dyDescent="0.3">
      <c r="A375" s="208" t="s">
        <v>87</v>
      </c>
      <c r="B375" s="190" t="s">
        <v>87</v>
      </c>
      <c r="C375" s="192" t="s">
        <v>87</v>
      </c>
      <c r="D375" s="93" t="str">
        <f t="shared" si="53"/>
        <v>.</v>
      </c>
      <c r="E375" s="93" t="str">
        <f t="shared" si="54"/>
        <v>.</v>
      </c>
      <c r="F375" s="199" t="s">
        <v>87</v>
      </c>
      <c r="G375" s="83"/>
      <c r="H375" s="83"/>
      <c r="I375" s="83"/>
      <c r="J375">
        <v>370</v>
      </c>
      <c r="K375" s="221" t="s">
        <v>87</v>
      </c>
      <c r="L375" s="222" t="str">
        <f>Overallresults!$C$8</f>
        <v>-</v>
      </c>
      <c r="M375" s="19"/>
    </row>
    <row r="376" spans="1:13" x14ac:dyDescent="0.3">
      <c r="A376" s="208" t="s">
        <v>87</v>
      </c>
      <c r="B376" s="190" t="s">
        <v>87</v>
      </c>
      <c r="C376" s="192" t="s">
        <v>87</v>
      </c>
      <c r="D376" s="93" t="str">
        <f t="shared" si="53"/>
        <v>.</v>
      </c>
      <c r="E376" s="93" t="str">
        <f t="shared" si="54"/>
        <v>.</v>
      </c>
      <c r="F376" s="199" t="s">
        <v>87</v>
      </c>
      <c r="G376" s="83"/>
      <c r="H376" s="83"/>
      <c r="I376" s="83"/>
      <c r="J376">
        <v>371</v>
      </c>
      <c r="K376" s="221" t="s">
        <v>87</v>
      </c>
      <c r="L376" s="222" t="str">
        <f>Overallresults!$C$8</f>
        <v>-</v>
      </c>
      <c r="M376" s="19"/>
    </row>
    <row r="377" spans="1:13" x14ac:dyDescent="0.3">
      <c r="A377" s="208" t="s">
        <v>87</v>
      </c>
      <c r="B377" s="190" t="s">
        <v>87</v>
      </c>
      <c r="C377" s="192" t="s">
        <v>87</v>
      </c>
      <c r="D377" s="93" t="str">
        <f t="shared" si="53"/>
        <v>.</v>
      </c>
      <c r="E377" s="93" t="str">
        <f t="shared" si="54"/>
        <v>.</v>
      </c>
      <c r="F377" s="199" t="s">
        <v>87</v>
      </c>
      <c r="G377" s="83"/>
      <c r="H377" s="83"/>
      <c r="I377" s="83"/>
      <c r="J377">
        <v>372</v>
      </c>
      <c r="K377" s="221" t="s">
        <v>87</v>
      </c>
      <c r="L377" s="222" t="str">
        <f>Overallresults!$C$8</f>
        <v>-</v>
      </c>
      <c r="M377" s="19"/>
    </row>
    <row r="378" spans="1:13" x14ac:dyDescent="0.3">
      <c r="A378" s="208" t="s">
        <v>87</v>
      </c>
      <c r="B378" s="190" t="s">
        <v>87</v>
      </c>
      <c r="C378" s="192" t="s">
        <v>87</v>
      </c>
      <c r="D378" s="93" t="str">
        <f t="shared" si="53"/>
        <v>.</v>
      </c>
      <c r="E378" s="93" t="str">
        <f t="shared" si="54"/>
        <v>.</v>
      </c>
      <c r="F378" s="199" t="s">
        <v>87</v>
      </c>
      <c r="G378" s="83"/>
      <c r="H378" s="83"/>
      <c r="I378" s="83"/>
      <c r="J378">
        <v>373</v>
      </c>
      <c r="K378" s="221" t="s">
        <v>87</v>
      </c>
      <c r="L378" s="222" t="str">
        <f>Overallresults!$C$8</f>
        <v>-</v>
      </c>
      <c r="M378" s="19"/>
    </row>
    <row r="379" spans="1:13" x14ac:dyDescent="0.3">
      <c r="A379" s="208" t="s">
        <v>87</v>
      </c>
      <c r="B379" s="190" t="s">
        <v>87</v>
      </c>
      <c r="C379" s="192" t="s">
        <v>87</v>
      </c>
      <c r="D379" s="93" t="str">
        <f t="shared" si="53"/>
        <v>.</v>
      </c>
      <c r="E379" s="93" t="str">
        <f t="shared" si="54"/>
        <v>.</v>
      </c>
      <c r="F379" s="199" t="s">
        <v>87</v>
      </c>
      <c r="G379" s="83"/>
      <c r="H379" s="83"/>
      <c r="I379" s="83"/>
      <c r="J379">
        <v>374</v>
      </c>
      <c r="K379" s="221" t="s">
        <v>87</v>
      </c>
      <c r="L379" s="222" t="str">
        <f>Overallresults!$C$8</f>
        <v>-</v>
      </c>
      <c r="M379" s="19"/>
    </row>
    <row r="380" spans="1:13" x14ac:dyDescent="0.3">
      <c r="A380" s="208" t="s">
        <v>87</v>
      </c>
      <c r="B380" s="190" t="s">
        <v>87</v>
      </c>
      <c r="C380" s="192" t="s">
        <v>87</v>
      </c>
      <c r="D380" s="93" t="str">
        <f t="shared" si="53"/>
        <v>.</v>
      </c>
      <c r="E380" s="93" t="str">
        <f t="shared" si="54"/>
        <v>.</v>
      </c>
      <c r="F380" s="199" t="s">
        <v>87</v>
      </c>
      <c r="G380" s="83"/>
      <c r="H380" s="83"/>
      <c r="I380" s="83"/>
      <c r="J380">
        <v>375</v>
      </c>
      <c r="K380" s="221" t="s">
        <v>87</v>
      </c>
      <c r="L380" s="222" t="str">
        <f>Overallresults!$C$8</f>
        <v>-</v>
      </c>
      <c r="M380" s="19"/>
    </row>
    <row r="381" spans="1:13" x14ac:dyDescent="0.3">
      <c r="A381" s="208" t="s">
        <v>87</v>
      </c>
      <c r="B381" s="190" t="s">
        <v>87</v>
      </c>
      <c r="C381" s="192" t="s">
        <v>87</v>
      </c>
      <c r="D381" s="93" t="str">
        <f t="shared" si="53"/>
        <v>.</v>
      </c>
      <c r="E381" s="93" t="str">
        <f t="shared" si="54"/>
        <v>.</v>
      </c>
      <c r="F381" s="199" t="s">
        <v>87</v>
      </c>
      <c r="G381" s="83"/>
      <c r="H381" s="83"/>
      <c r="I381" s="83"/>
      <c r="J381">
        <v>376</v>
      </c>
      <c r="K381" s="221" t="s">
        <v>87</v>
      </c>
      <c r="L381" s="222" t="str">
        <f>Overallresults!$C$8</f>
        <v>-</v>
      </c>
      <c r="M381" s="19"/>
    </row>
    <row r="382" spans="1:13" x14ac:dyDescent="0.3">
      <c r="A382" s="208" t="s">
        <v>87</v>
      </c>
      <c r="B382" s="190" t="s">
        <v>87</v>
      </c>
      <c r="C382" s="192" t="s">
        <v>87</v>
      </c>
      <c r="D382" s="93" t="str">
        <f t="shared" si="53"/>
        <v>.</v>
      </c>
      <c r="E382" s="93" t="str">
        <f t="shared" si="54"/>
        <v>.</v>
      </c>
      <c r="F382" s="199" t="s">
        <v>87</v>
      </c>
      <c r="G382" s="83"/>
      <c r="H382" s="83"/>
      <c r="I382" s="83"/>
      <c r="J382">
        <v>377</v>
      </c>
      <c r="K382" s="221" t="s">
        <v>87</v>
      </c>
      <c r="L382" s="222" t="str">
        <f>Overallresults!$C$8</f>
        <v>-</v>
      </c>
      <c r="M382" s="19"/>
    </row>
    <row r="383" spans="1:13" x14ac:dyDescent="0.3">
      <c r="A383" s="208" t="s">
        <v>87</v>
      </c>
      <c r="B383" s="190" t="s">
        <v>87</v>
      </c>
      <c r="C383" s="192" t="s">
        <v>87</v>
      </c>
      <c r="D383" s="93" t="str">
        <f t="shared" si="53"/>
        <v>.</v>
      </c>
      <c r="E383" s="93" t="str">
        <f t="shared" si="54"/>
        <v>.</v>
      </c>
      <c r="F383" s="199" t="s">
        <v>87</v>
      </c>
      <c r="G383" s="83"/>
      <c r="H383" s="83"/>
      <c r="I383" s="83"/>
      <c r="J383">
        <v>378</v>
      </c>
      <c r="K383" s="221" t="s">
        <v>87</v>
      </c>
      <c r="L383" s="222" t="str">
        <f>Overallresults!$C$8</f>
        <v>-</v>
      </c>
      <c r="M383" s="19"/>
    </row>
    <row r="384" spans="1:13" x14ac:dyDescent="0.3">
      <c r="A384" s="208" t="s">
        <v>87</v>
      </c>
      <c r="B384" s="190" t="s">
        <v>87</v>
      </c>
      <c r="C384" s="192" t="s">
        <v>87</v>
      </c>
      <c r="D384" s="93" t="str">
        <f t="shared" si="53"/>
        <v>.</v>
      </c>
      <c r="E384" s="93" t="str">
        <f t="shared" si="54"/>
        <v>.</v>
      </c>
      <c r="F384" s="199" t="s">
        <v>87</v>
      </c>
      <c r="G384" s="83"/>
      <c r="H384" s="83"/>
      <c r="I384" s="83"/>
      <c r="J384">
        <v>379</v>
      </c>
      <c r="K384" s="221" t="s">
        <v>87</v>
      </c>
      <c r="L384" s="222" t="str">
        <f>Overallresults!$C$8</f>
        <v>-</v>
      </c>
      <c r="M384" s="19"/>
    </row>
    <row r="385" spans="1:13" x14ac:dyDescent="0.3">
      <c r="A385" s="208" t="s">
        <v>87</v>
      </c>
      <c r="B385" s="190" t="s">
        <v>87</v>
      </c>
      <c r="C385" s="192" t="s">
        <v>87</v>
      </c>
      <c r="D385" s="93" t="str">
        <f t="shared" si="53"/>
        <v>.</v>
      </c>
      <c r="E385" s="93" t="str">
        <f t="shared" si="54"/>
        <v>.</v>
      </c>
      <c r="F385" s="199" t="s">
        <v>87</v>
      </c>
      <c r="G385" s="83"/>
      <c r="H385" s="83"/>
      <c r="I385" s="83"/>
      <c r="J385">
        <v>380</v>
      </c>
      <c r="K385" s="221" t="s">
        <v>87</v>
      </c>
      <c r="L385" s="222" t="str">
        <f>Overallresults!$C$8</f>
        <v>-</v>
      </c>
      <c r="M385" s="19"/>
    </row>
    <row r="386" spans="1:13" x14ac:dyDescent="0.3">
      <c r="A386" s="208" t="s">
        <v>87</v>
      </c>
      <c r="B386" s="190" t="s">
        <v>87</v>
      </c>
      <c r="C386" s="192" t="s">
        <v>87</v>
      </c>
      <c r="D386" s="93" t="str">
        <f t="shared" si="53"/>
        <v>.</v>
      </c>
      <c r="E386" s="93" t="str">
        <f t="shared" si="54"/>
        <v>.</v>
      </c>
      <c r="F386" s="199" t="s">
        <v>87</v>
      </c>
      <c r="G386" s="83"/>
      <c r="H386" s="83"/>
      <c r="I386" s="83"/>
      <c r="J386">
        <v>381</v>
      </c>
      <c r="K386" s="221" t="s">
        <v>87</v>
      </c>
      <c r="L386" s="222" t="str">
        <f>Overallresults!$C$8</f>
        <v>-</v>
      </c>
      <c r="M386" s="19"/>
    </row>
    <row r="387" spans="1:13" x14ac:dyDescent="0.3">
      <c r="A387" s="208" t="s">
        <v>87</v>
      </c>
      <c r="B387" s="190" t="s">
        <v>87</v>
      </c>
      <c r="C387" s="192" t="s">
        <v>87</v>
      </c>
      <c r="D387" s="93" t="str">
        <f t="shared" si="53"/>
        <v>.</v>
      </c>
      <c r="E387" s="93" t="str">
        <f t="shared" si="54"/>
        <v>.</v>
      </c>
      <c r="F387" s="199" t="s">
        <v>87</v>
      </c>
      <c r="G387" s="83"/>
      <c r="H387" s="83"/>
      <c r="I387" s="83"/>
      <c r="J387">
        <v>382</v>
      </c>
      <c r="K387" s="221" t="s">
        <v>87</v>
      </c>
      <c r="L387" s="222" t="str">
        <f>Overallresults!$C$8</f>
        <v>-</v>
      </c>
      <c r="M387" s="19"/>
    </row>
    <row r="388" spans="1:13" x14ac:dyDescent="0.3">
      <c r="A388" s="208" t="s">
        <v>87</v>
      </c>
      <c r="B388" s="190" t="s">
        <v>87</v>
      </c>
      <c r="C388" s="192" t="s">
        <v>87</v>
      </c>
      <c r="D388" s="93" t="str">
        <f t="shared" si="53"/>
        <v>.</v>
      </c>
      <c r="E388" s="93" t="str">
        <f t="shared" si="54"/>
        <v>.</v>
      </c>
      <c r="F388" s="199" t="s">
        <v>87</v>
      </c>
      <c r="G388" s="83"/>
      <c r="H388" s="83"/>
      <c r="I388" s="83"/>
      <c r="J388">
        <v>383</v>
      </c>
      <c r="K388" s="221" t="s">
        <v>87</v>
      </c>
      <c r="L388" s="222" t="str">
        <f>Overallresults!$C$8</f>
        <v>-</v>
      </c>
      <c r="M388" s="19"/>
    </row>
    <row r="389" spans="1:13" x14ac:dyDescent="0.3">
      <c r="A389" s="208" t="s">
        <v>87</v>
      </c>
      <c r="B389" s="190" t="s">
        <v>87</v>
      </c>
      <c r="C389" s="192" t="s">
        <v>87</v>
      </c>
      <c r="D389" s="93" t="str">
        <f t="shared" si="53"/>
        <v>.</v>
      </c>
      <c r="E389" s="93" t="str">
        <f t="shared" si="54"/>
        <v>.</v>
      </c>
      <c r="F389" s="199" t="s">
        <v>87</v>
      </c>
      <c r="G389" s="83"/>
      <c r="H389" s="83"/>
      <c r="I389" s="83"/>
      <c r="J389">
        <v>384</v>
      </c>
      <c r="K389" s="221" t="s">
        <v>87</v>
      </c>
      <c r="L389" s="222" t="str">
        <f>Overallresults!$C$8</f>
        <v>-</v>
      </c>
      <c r="M389" s="19"/>
    </row>
    <row r="390" spans="1:13" x14ac:dyDescent="0.3">
      <c r="A390" s="208" t="s">
        <v>87</v>
      </c>
      <c r="B390" s="190" t="s">
        <v>87</v>
      </c>
      <c r="C390" s="192" t="s">
        <v>87</v>
      </c>
      <c r="D390" s="93" t="str">
        <f t="shared" si="53"/>
        <v>.</v>
      </c>
      <c r="E390" s="93" t="str">
        <f t="shared" si="54"/>
        <v>.</v>
      </c>
      <c r="F390" s="199" t="s">
        <v>87</v>
      </c>
      <c r="G390" s="83"/>
      <c r="H390" s="83"/>
      <c r="I390" s="83"/>
      <c r="J390">
        <v>385</v>
      </c>
      <c r="K390" s="221" t="s">
        <v>87</v>
      </c>
      <c r="L390" s="222" t="str">
        <f>Overallresults!$C$8</f>
        <v>-</v>
      </c>
      <c r="M390" s="19"/>
    </row>
    <row r="391" spans="1:13" x14ac:dyDescent="0.3">
      <c r="A391" s="208" t="s">
        <v>87</v>
      </c>
      <c r="B391" s="190" t="s">
        <v>87</v>
      </c>
      <c r="C391" s="192" t="s">
        <v>87</v>
      </c>
      <c r="D391" s="93" t="str">
        <f t="shared" si="53"/>
        <v>.</v>
      </c>
      <c r="E391" s="93" t="str">
        <f t="shared" si="54"/>
        <v>.</v>
      </c>
      <c r="F391" s="199" t="s">
        <v>87</v>
      </c>
      <c r="G391" s="83"/>
      <c r="H391" s="83"/>
      <c r="I391" s="83"/>
      <c r="J391">
        <v>386</v>
      </c>
      <c r="K391" s="221" t="s">
        <v>87</v>
      </c>
      <c r="L391" s="222" t="str">
        <f>Overallresults!$C$8</f>
        <v>-</v>
      </c>
      <c r="M391" s="19"/>
    </row>
    <row r="392" spans="1:13" x14ac:dyDescent="0.3">
      <c r="A392" s="208" t="s">
        <v>87</v>
      </c>
      <c r="B392" s="190" t="s">
        <v>87</v>
      </c>
      <c r="C392" s="192" t="s">
        <v>87</v>
      </c>
      <c r="D392" s="93" t="str">
        <f t="shared" si="53"/>
        <v>.</v>
      </c>
      <c r="E392" s="93" t="str">
        <f t="shared" si="54"/>
        <v>.</v>
      </c>
      <c r="F392" s="199" t="s">
        <v>87</v>
      </c>
      <c r="G392" s="83"/>
      <c r="H392" s="83"/>
      <c r="I392" s="83"/>
      <c r="J392">
        <v>387</v>
      </c>
      <c r="K392" s="221" t="s">
        <v>87</v>
      </c>
      <c r="L392" s="222" t="str">
        <f>Overallresults!$C$8</f>
        <v>-</v>
      </c>
      <c r="M392" s="19"/>
    </row>
    <row r="393" spans="1:13" x14ac:dyDescent="0.3">
      <c r="A393" s="208" t="s">
        <v>87</v>
      </c>
      <c r="B393" s="190" t="s">
        <v>87</v>
      </c>
      <c r="C393" s="192" t="s">
        <v>87</v>
      </c>
      <c r="D393" s="93" t="str">
        <f t="shared" si="53"/>
        <v>.</v>
      </c>
      <c r="E393" s="93" t="str">
        <f t="shared" si="54"/>
        <v>.</v>
      </c>
      <c r="F393" s="199" t="s">
        <v>87</v>
      </c>
      <c r="G393" s="83"/>
      <c r="H393" s="83"/>
      <c r="I393" s="83"/>
      <c r="J393">
        <v>388</v>
      </c>
      <c r="K393" s="221" t="s">
        <v>87</v>
      </c>
      <c r="L393" s="222" t="str">
        <f>Overallresults!$C$8</f>
        <v>-</v>
      </c>
      <c r="M393" s="19"/>
    </row>
    <row r="394" spans="1:13" x14ac:dyDescent="0.3">
      <c r="A394" s="208" t="s">
        <v>87</v>
      </c>
      <c r="B394" s="190" t="s">
        <v>87</v>
      </c>
      <c r="C394" s="192" t="s">
        <v>87</v>
      </c>
      <c r="D394" s="93" t="str">
        <f t="shared" si="53"/>
        <v>.</v>
      </c>
      <c r="E394" s="93" t="str">
        <f t="shared" si="54"/>
        <v>.</v>
      </c>
      <c r="F394" s="199" t="s">
        <v>87</v>
      </c>
      <c r="G394" s="83"/>
      <c r="H394" s="83"/>
      <c r="I394" s="83"/>
      <c r="J394">
        <v>389</v>
      </c>
      <c r="K394" s="221" t="s">
        <v>87</v>
      </c>
      <c r="L394" s="222" t="str">
        <f>Overallresults!$C$8</f>
        <v>-</v>
      </c>
      <c r="M394" s="19"/>
    </row>
    <row r="395" spans="1:13" x14ac:dyDescent="0.3">
      <c r="A395" s="208" t="s">
        <v>87</v>
      </c>
      <c r="B395" s="190" t="s">
        <v>87</v>
      </c>
      <c r="C395" s="192" t="s">
        <v>87</v>
      </c>
      <c r="D395" s="93" t="str">
        <f t="shared" si="53"/>
        <v>.</v>
      </c>
      <c r="E395" s="93" t="str">
        <f t="shared" si="54"/>
        <v>.</v>
      </c>
      <c r="F395" s="199" t="s">
        <v>87</v>
      </c>
      <c r="G395" s="83"/>
      <c r="H395" s="83"/>
      <c r="I395" s="83"/>
      <c r="J395">
        <v>390</v>
      </c>
      <c r="K395" s="221" t="s">
        <v>87</v>
      </c>
      <c r="L395" s="222" t="str">
        <f>Overallresults!$C$8</f>
        <v>-</v>
      </c>
      <c r="M395" s="19"/>
    </row>
    <row r="396" spans="1:13" x14ac:dyDescent="0.3">
      <c r="A396" s="208" t="s">
        <v>87</v>
      </c>
      <c r="B396" s="190" t="s">
        <v>87</v>
      </c>
      <c r="C396" s="192" t="s">
        <v>87</v>
      </c>
      <c r="D396" s="93" t="str">
        <f t="shared" si="53"/>
        <v>.</v>
      </c>
      <c r="E396" s="93" t="str">
        <f t="shared" si="54"/>
        <v>.</v>
      </c>
      <c r="F396" s="199" t="s">
        <v>87</v>
      </c>
      <c r="G396" s="83"/>
      <c r="H396" s="83"/>
      <c r="I396" s="83"/>
      <c r="J396">
        <v>391</v>
      </c>
      <c r="K396" s="221" t="s">
        <v>87</v>
      </c>
      <c r="L396" s="222" t="str">
        <f>Overallresults!$C$8</f>
        <v>-</v>
      </c>
      <c r="M396" s="19"/>
    </row>
    <row r="397" spans="1:13" x14ac:dyDescent="0.3">
      <c r="A397" s="208" t="s">
        <v>87</v>
      </c>
      <c r="B397" s="190" t="s">
        <v>87</v>
      </c>
      <c r="C397" s="192" t="s">
        <v>87</v>
      </c>
      <c r="D397" s="93" t="str">
        <f t="shared" si="53"/>
        <v>.</v>
      </c>
      <c r="E397" s="93" t="str">
        <f t="shared" si="54"/>
        <v>.</v>
      </c>
      <c r="F397" s="199" t="s">
        <v>87</v>
      </c>
      <c r="G397" s="83"/>
      <c r="H397" s="83"/>
      <c r="I397" s="83"/>
      <c r="J397">
        <v>392</v>
      </c>
      <c r="K397" s="221" t="s">
        <v>87</v>
      </c>
      <c r="L397" s="222" t="str">
        <f>Overallresults!$C$8</f>
        <v>-</v>
      </c>
      <c r="M397" s="19"/>
    </row>
    <row r="398" spans="1:13" x14ac:dyDescent="0.3">
      <c r="A398" s="208" t="s">
        <v>87</v>
      </c>
      <c r="B398" s="190" t="s">
        <v>87</v>
      </c>
      <c r="C398" s="192" t="s">
        <v>87</v>
      </c>
      <c r="D398" s="93" t="str">
        <f t="shared" si="53"/>
        <v>.</v>
      </c>
      <c r="E398" s="93" t="str">
        <f t="shared" si="54"/>
        <v>.</v>
      </c>
      <c r="F398" s="199" t="s">
        <v>87</v>
      </c>
      <c r="G398" s="83"/>
      <c r="H398" s="83"/>
      <c r="I398" s="83"/>
      <c r="J398">
        <v>393</v>
      </c>
      <c r="K398" s="221" t="s">
        <v>87</v>
      </c>
      <c r="L398" s="222" t="str">
        <f>Overallresults!$C$8</f>
        <v>-</v>
      </c>
      <c r="M398" s="19"/>
    </row>
    <row r="399" spans="1:13" x14ac:dyDescent="0.3">
      <c r="A399" s="208" t="s">
        <v>87</v>
      </c>
      <c r="B399" s="190" t="s">
        <v>87</v>
      </c>
      <c r="C399" s="192" t="s">
        <v>87</v>
      </c>
      <c r="D399" s="93" t="str">
        <f t="shared" si="53"/>
        <v>.</v>
      </c>
      <c r="E399" s="93" t="str">
        <f t="shared" si="54"/>
        <v>.</v>
      </c>
      <c r="F399" s="199" t="s">
        <v>87</v>
      </c>
      <c r="G399" s="83"/>
      <c r="H399" s="83"/>
      <c r="I399" s="83"/>
      <c r="J399">
        <v>394</v>
      </c>
      <c r="K399" s="221" t="s">
        <v>87</v>
      </c>
      <c r="L399" s="222" t="str">
        <f>Overallresults!$C$8</f>
        <v>-</v>
      </c>
      <c r="M399" s="19"/>
    </row>
    <row r="400" spans="1:13" ht="15" thickBot="1" x14ac:dyDescent="0.35">
      <c r="A400" s="209" t="s">
        <v>87</v>
      </c>
      <c r="B400" s="210" t="s">
        <v>87</v>
      </c>
      <c r="C400" s="193" t="s">
        <v>87</v>
      </c>
      <c r="D400" s="94" t="str">
        <f t="shared" si="53"/>
        <v>.</v>
      </c>
      <c r="E400" s="94" t="str">
        <f t="shared" si="54"/>
        <v>.</v>
      </c>
      <c r="F400" s="211" t="s">
        <v>87</v>
      </c>
      <c r="G400" s="83"/>
      <c r="H400" s="83"/>
      <c r="I400" s="83"/>
      <c r="J400">
        <v>395</v>
      </c>
      <c r="K400" s="221" t="s">
        <v>87</v>
      </c>
      <c r="L400" s="222" t="str">
        <f>Overallresults!$C$8</f>
        <v>-</v>
      </c>
      <c r="M400" s="19"/>
    </row>
    <row r="401" spans="2:13" x14ac:dyDescent="0.3">
      <c r="B401" s="178"/>
      <c r="C401" s="83"/>
      <c r="D401" s="83"/>
      <c r="E401" s="83"/>
      <c r="F401" s="186"/>
      <c r="G401" s="83"/>
      <c r="H401" s="83"/>
      <c r="I401" s="83"/>
      <c r="J401">
        <v>396</v>
      </c>
      <c r="K401" s="221" t="s">
        <v>87</v>
      </c>
      <c r="L401" s="222" t="str">
        <f>Overallresults!$C$8</f>
        <v>-</v>
      </c>
      <c r="M401" s="19"/>
    </row>
    <row r="402" spans="2:13" x14ac:dyDescent="0.3">
      <c r="B402" s="178"/>
      <c r="C402" s="83"/>
      <c r="D402" s="83"/>
      <c r="E402" s="83"/>
      <c r="F402" s="186"/>
      <c r="G402" s="83"/>
      <c r="H402" s="83"/>
      <c r="I402" s="83"/>
      <c r="J402">
        <v>397</v>
      </c>
      <c r="K402" s="221" t="s">
        <v>87</v>
      </c>
      <c r="L402" s="222" t="str">
        <f>Overallresults!$C$8</f>
        <v>-</v>
      </c>
      <c r="M402" s="19"/>
    </row>
    <row r="403" spans="2:13" x14ac:dyDescent="0.3">
      <c r="B403" s="178"/>
      <c r="C403" s="83"/>
      <c r="D403" s="83"/>
      <c r="E403" s="83"/>
      <c r="F403" s="186"/>
      <c r="G403" s="83"/>
      <c r="H403" s="83"/>
      <c r="I403" s="83"/>
      <c r="J403">
        <v>398</v>
      </c>
      <c r="K403" s="221" t="s">
        <v>87</v>
      </c>
      <c r="L403" s="222" t="str">
        <f>Overallresults!$C$8</f>
        <v>-</v>
      </c>
      <c r="M403" s="19"/>
    </row>
    <row r="404" spans="2:13" x14ac:dyDescent="0.3">
      <c r="B404" s="178"/>
      <c r="C404" s="83"/>
      <c r="D404" s="83"/>
      <c r="E404" s="83"/>
      <c r="F404" s="186"/>
      <c r="G404" s="83"/>
      <c r="H404" s="83"/>
      <c r="I404" s="83"/>
      <c r="J404">
        <v>399</v>
      </c>
      <c r="K404" s="221" t="s">
        <v>87</v>
      </c>
      <c r="L404" s="222" t="str">
        <f>Overallresults!$C$8</f>
        <v>-</v>
      </c>
      <c r="M404" s="19"/>
    </row>
    <row r="405" spans="2:13" x14ac:dyDescent="0.3">
      <c r="B405" s="178"/>
      <c r="C405" s="83"/>
      <c r="D405" s="83"/>
      <c r="E405" s="83"/>
      <c r="F405" s="186"/>
      <c r="G405" s="83"/>
      <c r="H405" s="83"/>
      <c r="I405" s="83"/>
      <c r="J405">
        <v>400</v>
      </c>
      <c r="K405" s="221" t="s">
        <v>87</v>
      </c>
      <c r="L405" s="222" t="str">
        <f>Overallresults!$C$9</f>
        <v>-</v>
      </c>
      <c r="M405" s="19"/>
    </row>
    <row r="406" spans="2:13" x14ac:dyDescent="0.3">
      <c r="B406" s="178"/>
      <c r="C406" s="83"/>
      <c r="D406" s="83"/>
      <c r="E406" s="83"/>
      <c r="F406" s="186"/>
      <c r="G406" s="83"/>
      <c r="H406" s="83"/>
      <c r="I406" s="83"/>
      <c r="J406">
        <v>401</v>
      </c>
      <c r="K406" s="221" t="s">
        <v>87</v>
      </c>
      <c r="L406" s="222" t="str">
        <f>Overallresults!$C$9</f>
        <v>-</v>
      </c>
    </row>
    <row r="407" spans="2:13" x14ac:dyDescent="0.3">
      <c r="B407" s="178"/>
      <c r="C407" s="83"/>
      <c r="D407" s="83"/>
      <c r="E407" s="83"/>
      <c r="F407" s="186"/>
      <c r="H407" s="83"/>
      <c r="J407">
        <v>402</v>
      </c>
      <c r="K407" s="221" t="s">
        <v>87</v>
      </c>
      <c r="L407" s="222" t="str">
        <f>Overallresults!$C$9</f>
        <v>-</v>
      </c>
    </row>
    <row r="408" spans="2:13" x14ac:dyDescent="0.3">
      <c r="B408" s="178"/>
      <c r="C408" s="83"/>
      <c r="D408" s="83"/>
      <c r="E408" s="83"/>
      <c r="F408" s="186"/>
      <c r="H408" s="83"/>
      <c r="J408">
        <v>403</v>
      </c>
      <c r="K408" s="221" t="s">
        <v>87</v>
      </c>
      <c r="L408" s="222" t="str">
        <f>Overallresults!$C$9</f>
        <v>-</v>
      </c>
    </row>
    <row r="409" spans="2:13" x14ac:dyDescent="0.3">
      <c r="B409" s="178"/>
      <c r="C409" s="83"/>
      <c r="D409" s="83"/>
      <c r="E409" s="83"/>
      <c r="F409" s="186"/>
      <c r="H409" s="83"/>
      <c r="J409">
        <v>404</v>
      </c>
      <c r="K409" s="221" t="s">
        <v>87</v>
      </c>
      <c r="L409" s="222" t="str">
        <f>Overallresults!$C$9</f>
        <v>-</v>
      </c>
    </row>
    <row r="410" spans="2:13" x14ac:dyDescent="0.3">
      <c r="B410" s="178"/>
      <c r="C410" s="83"/>
      <c r="D410" s="83"/>
      <c r="E410" s="83"/>
      <c r="F410" s="186"/>
      <c r="J410">
        <v>405</v>
      </c>
      <c r="K410" s="221" t="s">
        <v>87</v>
      </c>
      <c r="L410" s="222" t="str">
        <f>Overallresults!$C$9</f>
        <v>-</v>
      </c>
    </row>
    <row r="411" spans="2:13" x14ac:dyDescent="0.3">
      <c r="B411" s="178"/>
      <c r="C411" s="83"/>
      <c r="D411" s="83"/>
      <c r="E411" s="83"/>
      <c r="F411" s="186"/>
      <c r="J411">
        <v>406</v>
      </c>
      <c r="K411" s="221" t="s">
        <v>87</v>
      </c>
      <c r="L411" s="222" t="str">
        <f>Overallresults!$C$9</f>
        <v>-</v>
      </c>
    </row>
    <row r="412" spans="2:13" x14ac:dyDescent="0.3">
      <c r="B412" s="178"/>
      <c r="C412" s="83"/>
      <c r="D412" s="83"/>
      <c r="E412" s="83"/>
      <c r="F412" s="186"/>
      <c r="J412">
        <v>407</v>
      </c>
      <c r="K412" s="221" t="s">
        <v>87</v>
      </c>
      <c r="L412" s="222" t="str">
        <f>Overallresults!$C$9</f>
        <v>-</v>
      </c>
    </row>
    <row r="413" spans="2:13" x14ac:dyDescent="0.3">
      <c r="B413" s="178"/>
      <c r="C413" s="83"/>
      <c r="D413" s="83"/>
      <c r="E413" s="83"/>
      <c r="F413" s="186"/>
      <c r="J413">
        <v>408</v>
      </c>
      <c r="K413" s="221" t="s">
        <v>87</v>
      </c>
      <c r="L413" s="222" t="str">
        <f>Overallresults!$C$9</f>
        <v>-</v>
      </c>
    </row>
    <row r="414" spans="2:13" x14ac:dyDescent="0.3">
      <c r="B414" s="178"/>
      <c r="C414" s="83"/>
      <c r="D414" s="83"/>
      <c r="E414" s="83"/>
      <c r="F414" s="186"/>
      <c r="J414">
        <v>409</v>
      </c>
      <c r="K414" s="221" t="s">
        <v>87</v>
      </c>
      <c r="L414" s="222" t="str">
        <f>Overallresults!$C$9</f>
        <v>-</v>
      </c>
    </row>
    <row r="415" spans="2:13" x14ac:dyDescent="0.3">
      <c r="B415" s="178"/>
      <c r="C415" s="83"/>
      <c r="D415" s="83"/>
      <c r="E415" s="83"/>
      <c r="F415" s="186"/>
      <c r="J415">
        <v>410</v>
      </c>
      <c r="K415" s="221" t="s">
        <v>87</v>
      </c>
      <c r="L415" s="222" t="str">
        <f>Overallresults!$C$9</f>
        <v>-</v>
      </c>
    </row>
    <row r="416" spans="2:13" x14ac:dyDescent="0.3">
      <c r="B416" s="178"/>
      <c r="C416" s="83"/>
      <c r="D416" s="83"/>
      <c r="E416" s="83"/>
      <c r="F416" s="186"/>
      <c r="J416">
        <v>411</v>
      </c>
      <c r="K416" s="221" t="s">
        <v>87</v>
      </c>
      <c r="L416" s="222" t="str">
        <f>Overallresults!$C$9</f>
        <v>-</v>
      </c>
    </row>
    <row r="417" spans="2:12" x14ac:dyDescent="0.3">
      <c r="B417" s="178"/>
      <c r="C417" s="83"/>
      <c r="D417" s="83"/>
      <c r="E417" s="83"/>
      <c r="F417" s="186"/>
      <c r="J417">
        <v>412</v>
      </c>
      <c r="K417" s="221" t="s">
        <v>87</v>
      </c>
      <c r="L417" s="222" t="str">
        <f>Overallresults!$C$9</f>
        <v>-</v>
      </c>
    </row>
    <row r="418" spans="2:12" x14ac:dyDescent="0.3">
      <c r="B418" s="178"/>
      <c r="C418" s="83"/>
      <c r="D418" s="83"/>
      <c r="E418" s="83"/>
      <c r="F418" s="186"/>
      <c r="J418">
        <v>413</v>
      </c>
      <c r="K418" s="221" t="s">
        <v>87</v>
      </c>
      <c r="L418" s="222" t="str">
        <f>Overallresults!$C$9</f>
        <v>-</v>
      </c>
    </row>
    <row r="419" spans="2:12" x14ac:dyDescent="0.3">
      <c r="B419" s="178"/>
      <c r="C419" s="83"/>
      <c r="D419" s="83"/>
      <c r="E419" s="83"/>
      <c r="F419" s="186"/>
      <c r="J419">
        <v>414</v>
      </c>
      <c r="K419" s="221" t="s">
        <v>87</v>
      </c>
      <c r="L419" s="222" t="str">
        <f>Overallresults!$C$9</f>
        <v>-</v>
      </c>
    </row>
    <row r="420" spans="2:12" x14ac:dyDescent="0.3">
      <c r="B420" s="178"/>
      <c r="C420" s="83"/>
      <c r="D420" s="83"/>
      <c r="E420" s="83"/>
      <c r="F420" s="186"/>
      <c r="J420">
        <v>415</v>
      </c>
      <c r="K420" s="221" t="s">
        <v>87</v>
      </c>
      <c r="L420" s="222" t="str">
        <f>Overallresults!$C$9</f>
        <v>-</v>
      </c>
    </row>
    <row r="421" spans="2:12" x14ac:dyDescent="0.3">
      <c r="B421" s="178"/>
      <c r="C421" s="83"/>
      <c r="D421" s="83"/>
      <c r="E421" s="83"/>
      <c r="F421" s="186"/>
      <c r="J421">
        <v>416</v>
      </c>
      <c r="K421" s="221" t="s">
        <v>87</v>
      </c>
      <c r="L421" s="222" t="str">
        <f>Overallresults!$C$9</f>
        <v>-</v>
      </c>
    </row>
    <row r="422" spans="2:12" x14ac:dyDescent="0.3">
      <c r="B422" s="178"/>
      <c r="C422" s="83"/>
      <c r="D422" s="83"/>
      <c r="E422" s="83"/>
      <c r="F422" s="186"/>
      <c r="J422">
        <v>417</v>
      </c>
      <c r="K422" s="221" t="s">
        <v>87</v>
      </c>
      <c r="L422" s="222" t="str">
        <f>Overallresults!$C$9</f>
        <v>-</v>
      </c>
    </row>
    <row r="423" spans="2:12" x14ac:dyDescent="0.3">
      <c r="B423" s="178"/>
      <c r="C423" s="83"/>
      <c r="D423" s="83"/>
      <c r="E423" s="83"/>
      <c r="F423" s="186"/>
      <c r="J423">
        <v>418</v>
      </c>
      <c r="K423" s="221" t="s">
        <v>87</v>
      </c>
      <c r="L423" s="222" t="str">
        <f>Overallresults!$C$9</f>
        <v>-</v>
      </c>
    </row>
    <row r="424" spans="2:12" x14ac:dyDescent="0.3">
      <c r="B424" s="178"/>
      <c r="C424" s="83"/>
      <c r="D424" s="83"/>
      <c r="E424" s="83"/>
      <c r="F424" s="186"/>
      <c r="J424">
        <v>419</v>
      </c>
      <c r="K424" s="221" t="s">
        <v>87</v>
      </c>
      <c r="L424" s="222" t="str">
        <f>Overallresults!$C$9</f>
        <v>-</v>
      </c>
    </row>
    <row r="425" spans="2:12" x14ac:dyDescent="0.3">
      <c r="B425" s="178"/>
      <c r="C425" s="83"/>
      <c r="D425" s="83"/>
      <c r="E425" s="83"/>
      <c r="F425" s="186"/>
      <c r="J425">
        <v>420</v>
      </c>
      <c r="K425" s="221" t="s">
        <v>87</v>
      </c>
      <c r="L425" s="222" t="str">
        <f>Overallresults!$C$9</f>
        <v>-</v>
      </c>
    </row>
    <row r="426" spans="2:12" x14ac:dyDescent="0.3">
      <c r="B426" s="178"/>
      <c r="C426" s="83"/>
      <c r="D426" s="83"/>
      <c r="E426" s="83"/>
      <c r="F426" s="186"/>
      <c r="J426">
        <v>421</v>
      </c>
      <c r="K426" s="221" t="s">
        <v>87</v>
      </c>
      <c r="L426" s="222" t="str">
        <f>Overallresults!$C$9</f>
        <v>-</v>
      </c>
    </row>
    <row r="427" spans="2:12" x14ac:dyDescent="0.3">
      <c r="B427" s="178"/>
      <c r="C427" s="83"/>
      <c r="D427" s="83"/>
      <c r="E427" s="83"/>
      <c r="F427" s="186"/>
      <c r="J427">
        <v>422</v>
      </c>
      <c r="K427" s="221" t="s">
        <v>87</v>
      </c>
      <c r="L427" s="222" t="str">
        <f>Overallresults!$C$9</f>
        <v>-</v>
      </c>
    </row>
    <row r="428" spans="2:12" x14ac:dyDescent="0.3">
      <c r="B428" s="178"/>
      <c r="C428" s="83"/>
      <c r="D428" s="83"/>
      <c r="E428" s="83"/>
      <c r="F428" s="186"/>
      <c r="J428">
        <v>423</v>
      </c>
      <c r="K428" s="221" t="s">
        <v>87</v>
      </c>
      <c r="L428" s="222" t="str">
        <f>Overallresults!$C$9</f>
        <v>-</v>
      </c>
    </row>
    <row r="429" spans="2:12" x14ac:dyDescent="0.3">
      <c r="B429" s="178"/>
      <c r="C429" s="83"/>
      <c r="D429" s="83"/>
      <c r="E429" s="83"/>
      <c r="F429" s="186"/>
      <c r="J429">
        <v>424</v>
      </c>
      <c r="K429" s="221" t="s">
        <v>87</v>
      </c>
      <c r="L429" s="222" t="str">
        <f>Overallresults!$C$9</f>
        <v>-</v>
      </c>
    </row>
    <row r="430" spans="2:12" x14ac:dyDescent="0.3">
      <c r="B430" s="178"/>
      <c r="C430" s="83"/>
      <c r="D430" s="83"/>
      <c r="E430" s="83"/>
      <c r="F430" s="186"/>
      <c r="J430">
        <v>425</v>
      </c>
      <c r="K430" s="221" t="s">
        <v>87</v>
      </c>
      <c r="L430" s="222" t="str">
        <f>Overallresults!$C$9</f>
        <v>-</v>
      </c>
    </row>
    <row r="431" spans="2:12" x14ac:dyDescent="0.3">
      <c r="B431" s="178"/>
      <c r="C431" s="83"/>
      <c r="D431" s="83"/>
      <c r="E431" s="83"/>
      <c r="F431" s="186"/>
      <c r="J431">
        <v>426</v>
      </c>
      <c r="K431" s="221" t="s">
        <v>87</v>
      </c>
      <c r="L431" s="222" t="str">
        <f>Overallresults!$C$9</f>
        <v>-</v>
      </c>
    </row>
    <row r="432" spans="2:12" x14ac:dyDescent="0.3">
      <c r="B432" s="178"/>
      <c r="C432" s="83"/>
      <c r="D432" s="83"/>
      <c r="E432" s="83"/>
      <c r="F432" s="186"/>
      <c r="J432">
        <v>427</v>
      </c>
      <c r="K432" s="221" t="s">
        <v>87</v>
      </c>
      <c r="L432" s="222" t="str">
        <f>Overallresults!$C$9</f>
        <v>-</v>
      </c>
    </row>
    <row r="433" spans="2:12" x14ac:dyDescent="0.3">
      <c r="B433" s="178"/>
      <c r="C433" s="83"/>
      <c r="D433" s="83"/>
      <c r="E433" s="83"/>
      <c r="F433" s="186"/>
      <c r="J433">
        <v>428</v>
      </c>
      <c r="K433" s="221" t="s">
        <v>87</v>
      </c>
      <c r="L433" s="222" t="str">
        <f>Overallresults!$C$9</f>
        <v>-</v>
      </c>
    </row>
    <row r="434" spans="2:12" x14ac:dyDescent="0.3">
      <c r="B434" s="178"/>
      <c r="C434" s="83"/>
      <c r="D434" s="83"/>
      <c r="E434" s="83"/>
      <c r="F434" s="186"/>
      <c r="J434">
        <v>429</v>
      </c>
      <c r="K434" s="221" t="s">
        <v>87</v>
      </c>
      <c r="L434" s="222" t="str">
        <f>Overallresults!$C$9</f>
        <v>-</v>
      </c>
    </row>
    <row r="435" spans="2:12" x14ac:dyDescent="0.3">
      <c r="B435" s="178"/>
      <c r="C435" s="83"/>
      <c r="D435" s="83"/>
      <c r="E435" s="83"/>
      <c r="F435" s="186"/>
      <c r="J435">
        <v>430</v>
      </c>
      <c r="K435" s="221" t="s">
        <v>87</v>
      </c>
      <c r="L435" s="222" t="str">
        <f>Overallresults!$C$9</f>
        <v>-</v>
      </c>
    </row>
    <row r="436" spans="2:12" x14ac:dyDescent="0.3">
      <c r="B436" s="178"/>
      <c r="C436" s="83"/>
      <c r="D436" s="83"/>
      <c r="E436" s="83"/>
      <c r="F436" s="186"/>
      <c r="J436">
        <v>431</v>
      </c>
      <c r="K436" s="221" t="s">
        <v>87</v>
      </c>
      <c r="L436" s="222" t="str">
        <f>Overallresults!$C$9</f>
        <v>-</v>
      </c>
    </row>
    <row r="437" spans="2:12" x14ac:dyDescent="0.3">
      <c r="B437" s="178"/>
      <c r="C437" s="83"/>
      <c r="D437" s="83"/>
      <c r="E437" s="83"/>
      <c r="F437" s="186"/>
      <c r="J437">
        <v>432</v>
      </c>
      <c r="K437" s="221" t="s">
        <v>87</v>
      </c>
      <c r="L437" s="222" t="str">
        <f>Overallresults!$C$9</f>
        <v>-</v>
      </c>
    </row>
    <row r="438" spans="2:12" x14ac:dyDescent="0.3">
      <c r="B438" s="178"/>
      <c r="C438" s="83"/>
      <c r="D438" s="83"/>
      <c r="E438" s="83"/>
      <c r="F438" s="186"/>
      <c r="J438">
        <v>433</v>
      </c>
      <c r="K438" s="221" t="s">
        <v>87</v>
      </c>
      <c r="L438" s="222" t="str">
        <f>Overallresults!$C$9</f>
        <v>-</v>
      </c>
    </row>
    <row r="439" spans="2:12" x14ac:dyDescent="0.3">
      <c r="B439" s="178"/>
      <c r="C439" s="83"/>
      <c r="D439" s="83"/>
      <c r="E439" s="83"/>
      <c r="F439" s="186"/>
      <c r="J439">
        <v>434</v>
      </c>
      <c r="K439" s="221" t="s">
        <v>87</v>
      </c>
      <c r="L439" s="222" t="str">
        <f>Overallresults!$C$9</f>
        <v>-</v>
      </c>
    </row>
    <row r="440" spans="2:12" x14ac:dyDescent="0.3">
      <c r="B440" s="178"/>
      <c r="C440" s="83"/>
      <c r="D440" s="83"/>
      <c r="E440" s="83"/>
      <c r="F440" s="186"/>
      <c r="J440">
        <v>435</v>
      </c>
      <c r="K440" s="221" t="s">
        <v>87</v>
      </c>
      <c r="L440" s="222" t="str">
        <f>Overallresults!$C$9</f>
        <v>-</v>
      </c>
    </row>
    <row r="441" spans="2:12" x14ac:dyDescent="0.3">
      <c r="B441" s="178"/>
      <c r="C441" s="83"/>
      <c r="D441" s="83"/>
      <c r="E441" s="83"/>
      <c r="F441" s="186"/>
      <c r="J441">
        <v>436</v>
      </c>
      <c r="K441" s="221" t="s">
        <v>87</v>
      </c>
      <c r="L441" s="222" t="str">
        <f>Overallresults!$C$9</f>
        <v>-</v>
      </c>
    </row>
    <row r="442" spans="2:12" x14ac:dyDescent="0.3">
      <c r="B442" s="178"/>
      <c r="C442" s="83"/>
      <c r="D442" s="83"/>
      <c r="E442" s="83"/>
      <c r="F442" s="186"/>
      <c r="J442">
        <v>437</v>
      </c>
      <c r="K442" s="221" t="s">
        <v>87</v>
      </c>
      <c r="L442" s="222" t="str">
        <f>Overallresults!$C$9</f>
        <v>-</v>
      </c>
    </row>
    <row r="443" spans="2:12" x14ac:dyDescent="0.3">
      <c r="B443" s="178"/>
      <c r="C443" s="83"/>
      <c r="D443" s="83"/>
      <c r="E443" s="83"/>
      <c r="F443" s="186"/>
      <c r="J443">
        <v>438</v>
      </c>
      <c r="K443" s="221" t="s">
        <v>87</v>
      </c>
      <c r="L443" s="222" t="str">
        <f>Overallresults!$C$9</f>
        <v>-</v>
      </c>
    </row>
    <row r="444" spans="2:12" x14ac:dyDescent="0.3">
      <c r="B444" s="178"/>
      <c r="C444" s="83"/>
      <c r="D444" s="83"/>
      <c r="E444" s="83"/>
      <c r="F444" s="186"/>
      <c r="J444">
        <v>439</v>
      </c>
      <c r="K444" s="221" t="s">
        <v>87</v>
      </c>
      <c r="L444" s="222" t="str">
        <f>Overallresults!$C$9</f>
        <v>-</v>
      </c>
    </row>
    <row r="445" spans="2:12" x14ac:dyDescent="0.3">
      <c r="B445" s="178"/>
      <c r="C445" s="83"/>
      <c r="D445" s="83"/>
      <c r="E445" s="83"/>
      <c r="F445" s="186"/>
      <c r="J445">
        <v>440</v>
      </c>
      <c r="K445" s="221" t="s">
        <v>87</v>
      </c>
      <c r="L445" s="222" t="str">
        <f>Overallresults!$C$9</f>
        <v>-</v>
      </c>
    </row>
    <row r="446" spans="2:12" x14ac:dyDescent="0.3">
      <c r="B446" s="178"/>
      <c r="C446" s="83"/>
      <c r="D446" s="83"/>
      <c r="E446" s="83"/>
      <c r="F446" s="186"/>
      <c r="J446">
        <v>441</v>
      </c>
      <c r="K446" s="221" t="s">
        <v>87</v>
      </c>
      <c r="L446" s="222" t="str">
        <f>Overallresults!$C$9</f>
        <v>-</v>
      </c>
    </row>
    <row r="447" spans="2:12" x14ac:dyDescent="0.3">
      <c r="B447" s="178"/>
      <c r="C447" s="83"/>
      <c r="D447" s="83"/>
      <c r="E447" s="83"/>
      <c r="F447" s="186"/>
      <c r="J447">
        <v>442</v>
      </c>
      <c r="K447" s="221" t="s">
        <v>87</v>
      </c>
      <c r="L447" s="222" t="str">
        <f>Overallresults!$C$9</f>
        <v>-</v>
      </c>
    </row>
    <row r="448" spans="2:12" x14ac:dyDescent="0.3">
      <c r="B448" s="178"/>
      <c r="C448" s="83"/>
      <c r="D448" s="83"/>
      <c r="E448" s="83"/>
      <c r="F448" s="186"/>
      <c r="J448">
        <v>443</v>
      </c>
      <c r="K448" s="221" t="s">
        <v>87</v>
      </c>
      <c r="L448" s="222" t="str">
        <f>Overallresults!$C$9</f>
        <v>-</v>
      </c>
    </row>
    <row r="449" spans="2:12" x14ac:dyDescent="0.3">
      <c r="B449" s="178"/>
      <c r="C449" s="83"/>
      <c r="D449" s="83"/>
      <c r="E449" s="83"/>
      <c r="F449" s="186"/>
      <c r="J449">
        <v>444</v>
      </c>
      <c r="K449" s="221" t="s">
        <v>87</v>
      </c>
      <c r="L449" s="222" t="str">
        <f>Overallresults!$C$9</f>
        <v>-</v>
      </c>
    </row>
    <row r="450" spans="2:12" x14ac:dyDescent="0.3">
      <c r="J450">
        <v>445</v>
      </c>
      <c r="K450" s="221" t="s">
        <v>87</v>
      </c>
      <c r="L450" s="222" t="str">
        <f>Overallresults!$C$9</f>
        <v>-</v>
      </c>
    </row>
    <row r="451" spans="2:12" x14ac:dyDescent="0.3">
      <c r="J451">
        <v>446</v>
      </c>
      <c r="K451" s="221" t="s">
        <v>87</v>
      </c>
      <c r="L451" s="222" t="str">
        <f>Overallresults!$C$9</f>
        <v>-</v>
      </c>
    </row>
    <row r="452" spans="2:12" x14ac:dyDescent="0.3">
      <c r="J452">
        <v>447</v>
      </c>
      <c r="K452" s="221" t="s">
        <v>87</v>
      </c>
      <c r="L452" s="222" t="str">
        <f>Overallresults!$C$9</f>
        <v>-</v>
      </c>
    </row>
    <row r="453" spans="2:12" x14ac:dyDescent="0.3">
      <c r="J453">
        <v>448</v>
      </c>
      <c r="K453" s="221" t="s">
        <v>87</v>
      </c>
      <c r="L453" s="222" t="str">
        <f>Overallresults!$C$9</f>
        <v>-</v>
      </c>
    </row>
    <row r="454" spans="2:12" x14ac:dyDescent="0.3">
      <c r="J454">
        <v>449</v>
      </c>
      <c r="K454" s="221" t="s">
        <v>87</v>
      </c>
      <c r="L454" s="222" t="str">
        <f>Overallresults!$C$9</f>
        <v>-</v>
      </c>
    </row>
    <row r="455" spans="2:12" x14ac:dyDescent="0.3">
      <c r="J455">
        <v>450</v>
      </c>
      <c r="K455" s="221" t="s">
        <v>87</v>
      </c>
      <c r="L455" s="198" t="s">
        <v>87</v>
      </c>
    </row>
    <row r="456" spans="2:12" x14ac:dyDescent="0.3">
      <c r="J456">
        <v>451</v>
      </c>
      <c r="K456" s="221" t="s">
        <v>87</v>
      </c>
      <c r="L456" s="198" t="s">
        <v>87</v>
      </c>
    </row>
    <row r="457" spans="2:12" x14ac:dyDescent="0.3">
      <c r="J457">
        <v>452</v>
      </c>
      <c r="K457" s="221" t="s">
        <v>87</v>
      </c>
      <c r="L457" s="198" t="s">
        <v>87</v>
      </c>
    </row>
    <row r="458" spans="2:12" x14ac:dyDescent="0.3">
      <c r="J458">
        <v>453</v>
      </c>
      <c r="K458" s="221" t="s">
        <v>87</v>
      </c>
      <c r="L458" s="198" t="s">
        <v>87</v>
      </c>
    </row>
    <row r="459" spans="2:12" x14ac:dyDescent="0.3">
      <c r="J459">
        <v>454</v>
      </c>
      <c r="K459" s="221" t="s">
        <v>87</v>
      </c>
      <c r="L459" s="198" t="s">
        <v>87</v>
      </c>
    </row>
    <row r="460" spans="2:12" x14ac:dyDescent="0.3">
      <c r="J460">
        <v>455</v>
      </c>
      <c r="K460" s="221" t="s">
        <v>87</v>
      </c>
      <c r="L460" s="198" t="s">
        <v>87</v>
      </c>
    </row>
    <row r="461" spans="2:12" x14ac:dyDescent="0.3">
      <c r="J461">
        <v>456</v>
      </c>
      <c r="K461" s="221" t="s">
        <v>87</v>
      </c>
      <c r="L461" s="198" t="s">
        <v>87</v>
      </c>
    </row>
    <row r="462" spans="2:12" x14ac:dyDescent="0.3">
      <c r="J462">
        <v>457</v>
      </c>
      <c r="K462" s="221" t="s">
        <v>87</v>
      </c>
      <c r="L462" s="198" t="s">
        <v>87</v>
      </c>
    </row>
    <row r="463" spans="2:12" x14ac:dyDescent="0.3">
      <c r="J463">
        <v>458</v>
      </c>
      <c r="K463" s="221" t="s">
        <v>87</v>
      </c>
      <c r="L463" s="198" t="s">
        <v>87</v>
      </c>
    </row>
    <row r="464" spans="2:12" x14ac:dyDescent="0.3">
      <c r="J464">
        <v>459</v>
      </c>
      <c r="K464" s="221" t="s">
        <v>87</v>
      </c>
      <c r="L464" s="198" t="s">
        <v>87</v>
      </c>
    </row>
    <row r="465" spans="10:12" x14ac:dyDescent="0.3">
      <c r="J465">
        <v>460</v>
      </c>
      <c r="K465" s="221" t="s">
        <v>87</v>
      </c>
      <c r="L465" s="198" t="s">
        <v>87</v>
      </c>
    </row>
    <row r="466" spans="10:12" x14ac:dyDescent="0.3">
      <c r="J466">
        <v>461</v>
      </c>
      <c r="K466" s="221" t="s">
        <v>87</v>
      </c>
      <c r="L466" s="198" t="s">
        <v>87</v>
      </c>
    </row>
    <row r="467" spans="10:12" x14ac:dyDescent="0.3">
      <c r="J467">
        <v>462</v>
      </c>
      <c r="K467" s="221" t="s">
        <v>87</v>
      </c>
      <c r="L467" s="198" t="s">
        <v>87</v>
      </c>
    </row>
    <row r="468" spans="10:12" x14ac:dyDescent="0.3">
      <c r="J468">
        <v>463</v>
      </c>
      <c r="K468" s="221" t="s">
        <v>87</v>
      </c>
      <c r="L468" s="198" t="s">
        <v>87</v>
      </c>
    </row>
    <row r="469" spans="10:12" x14ac:dyDescent="0.3">
      <c r="J469">
        <v>464</v>
      </c>
      <c r="K469" s="221" t="s">
        <v>87</v>
      </c>
      <c r="L469" s="198" t="s">
        <v>87</v>
      </c>
    </row>
    <row r="470" spans="10:12" x14ac:dyDescent="0.3">
      <c r="J470">
        <v>465</v>
      </c>
      <c r="K470" s="221" t="s">
        <v>87</v>
      </c>
      <c r="L470" s="198" t="s">
        <v>87</v>
      </c>
    </row>
    <row r="471" spans="10:12" x14ac:dyDescent="0.3">
      <c r="J471">
        <v>466</v>
      </c>
      <c r="K471" s="221" t="s">
        <v>87</v>
      </c>
      <c r="L471" s="198" t="s">
        <v>87</v>
      </c>
    </row>
    <row r="472" spans="10:12" x14ac:dyDescent="0.3">
      <c r="J472">
        <v>467</v>
      </c>
      <c r="K472" s="221" t="s">
        <v>87</v>
      </c>
      <c r="L472" s="198" t="s">
        <v>87</v>
      </c>
    </row>
    <row r="473" spans="10:12" x14ac:dyDescent="0.3">
      <c r="J473">
        <v>468</v>
      </c>
      <c r="K473" s="221" t="s">
        <v>87</v>
      </c>
      <c r="L473" s="198" t="s">
        <v>87</v>
      </c>
    </row>
    <row r="474" spans="10:12" x14ac:dyDescent="0.3">
      <c r="J474">
        <v>469</v>
      </c>
      <c r="K474" s="221" t="s">
        <v>87</v>
      </c>
      <c r="L474" s="198" t="s">
        <v>87</v>
      </c>
    </row>
    <row r="475" spans="10:12" x14ac:dyDescent="0.3">
      <c r="J475">
        <v>470</v>
      </c>
      <c r="K475" s="221" t="s">
        <v>87</v>
      </c>
      <c r="L475" s="198" t="s">
        <v>87</v>
      </c>
    </row>
    <row r="476" spans="10:12" x14ac:dyDescent="0.3">
      <c r="J476">
        <v>471</v>
      </c>
      <c r="K476" s="221" t="s">
        <v>87</v>
      </c>
      <c r="L476" s="198" t="s">
        <v>87</v>
      </c>
    </row>
    <row r="477" spans="10:12" x14ac:dyDescent="0.3">
      <c r="J477">
        <v>472</v>
      </c>
      <c r="K477" s="221" t="s">
        <v>87</v>
      </c>
      <c r="L477" s="198" t="s">
        <v>87</v>
      </c>
    </row>
    <row r="478" spans="10:12" x14ac:dyDescent="0.3">
      <c r="J478">
        <v>473</v>
      </c>
      <c r="K478" s="221" t="s">
        <v>87</v>
      </c>
      <c r="L478" s="198" t="s">
        <v>87</v>
      </c>
    </row>
    <row r="479" spans="10:12" x14ac:dyDescent="0.3">
      <c r="J479">
        <v>474</v>
      </c>
      <c r="K479" s="221" t="s">
        <v>87</v>
      </c>
      <c r="L479" s="198" t="s">
        <v>87</v>
      </c>
    </row>
    <row r="480" spans="10:12" x14ac:dyDescent="0.3">
      <c r="J480">
        <v>475</v>
      </c>
      <c r="K480" s="221" t="s">
        <v>87</v>
      </c>
      <c r="L480" s="198" t="s">
        <v>87</v>
      </c>
    </row>
    <row r="481" spans="10:12" x14ac:dyDescent="0.3">
      <c r="J481">
        <v>476</v>
      </c>
      <c r="K481" s="221" t="s">
        <v>87</v>
      </c>
      <c r="L481" s="198" t="s">
        <v>87</v>
      </c>
    </row>
    <row r="482" spans="10:12" x14ac:dyDescent="0.3">
      <c r="J482">
        <v>477</v>
      </c>
      <c r="K482" s="221" t="s">
        <v>87</v>
      </c>
      <c r="L482" s="198" t="s">
        <v>87</v>
      </c>
    </row>
    <row r="483" spans="10:12" x14ac:dyDescent="0.3">
      <c r="J483">
        <v>478</v>
      </c>
      <c r="K483" s="221" t="s">
        <v>87</v>
      </c>
      <c r="L483" s="198" t="s">
        <v>87</v>
      </c>
    </row>
    <row r="484" spans="10:12" x14ac:dyDescent="0.3">
      <c r="J484">
        <v>479</v>
      </c>
      <c r="K484" s="221" t="s">
        <v>87</v>
      </c>
      <c r="L484" s="198" t="s">
        <v>87</v>
      </c>
    </row>
    <row r="485" spans="10:12" x14ac:dyDescent="0.3">
      <c r="J485">
        <v>480</v>
      </c>
      <c r="K485" s="221" t="s">
        <v>87</v>
      </c>
      <c r="L485" s="198" t="s">
        <v>87</v>
      </c>
    </row>
    <row r="486" spans="10:12" x14ac:dyDescent="0.3">
      <c r="J486">
        <v>481</v>
      </c>
      <c r="K486" s="221" t="s">
        <v>87</v>
      </c>
      <c r="L486" s="198" t="s">
        <v>87</v>
      </c>
    </row>
    <row r="487" spans="10:12" x14ac:dyDescent="0.3">
      <c r="J487">
        <v>482</v>
      </c>
      <c r="K487" s="221" t="s">
        <v>87</v>
      </c>
      <c r="L487" s="198" t="s">
        <v>87</v>
      </c>
    </row>
    <row r="488" spans="10:12" x14ac:dyDescent="0.3">
      <c r="J488">
        <v>483</v>
      </c>
      <c r="K488" s="221" t="s">
        <v>87</v>
      </c>
      <c r="L488" s="198" t="s">
        <v>87</v>
      </c>
    </row>
    <row r="489" spans="10:12" x14ac:dyDescent="0.3">
      <c r="J489">
        <v>484</v>
      </c>
      <c r="K489" s="221" t="s">
        <v>87</v>
      </c>
      <c r="L489" s="198" t="s">
        <v>87</v>
      </c>
    </row>
    <row r="490" spans="10:12" x14ac:dyDescent="0.3">
      <c r="J490">
        <v>485</v>
      </c>
      <c r="K490" s="221" t="s">
        <v>87</v>
      </c>
      <c r="L490" s="198" t="s">
        <v>87</v>
      </c>
    </row>
    <row r="491" spans="10:12" x14ac:dyDescent="0.3">
      <c r="J491">
        <v>486</v>
      </c>
      <c r="K491" s="221" t="s">
        <v>87</v>
      </c>
      <c r="L491" s="198" t="s">
        <v>87</v>
      </c>
    </row>
    <row r="492" spans="10:12" x14ac:dyDescent="0.3">
      <c r="J492">
        <v>487</v>
      </c>
      <c r="K492" s="221" t="s">
        <v>87</v>
      </c>
      <c r="L492" s="198" t="s">
        <v>87</v>
      </c>
    </row>
    <row r="493" spans="10:12" x14ac:dyDescent="0.3">
      <c r="J493">
        <v>488</v>
      </c>
      <c r="K493" s="221" t="s">
        <v>87</v>
      </c>
      <c r="L493" s="198" t="s">
        <v>87</v>
      </c>
    </row>
    <row r="494" spans="10:12" x14ac:dyDescent="0.3">
      <c r="J494">
        <v>489</v>
      </c>
      <c r="K494" s="221" t="s">
        <v>87</v>
      </c>
      <c r="L494" s="198" t="s">
        <v>87</v>
      </c>
    </row>
    <row r="495" spans="10:12" x14ac:dyDescent="0.3">
      <c r="J495">
        <v>490</v>
      </c>
      <c r="K495" s="221" t="s">
        <v>87</v>
      </c>
      <c r="L495" s="198" t="s">
        <v>87</v>
      </c>
    </row>
    <row r="496" spans="10:12" x14ac:dyDescent="0.3">
      <c r="J496">
        <v>491</v>
      </c>
      <c r="K496" s="221" t="s">
        <v>87</v>
      </c>
      <c r="L496" s="198" t="s">
        <v>87</v>
      </c>
    </row>
    <row r="497" spans="3:12" x14ac:dyDescent="0.3">
      <c r="J497">
        <v>492</v>
      </c>
      <c r="K497" s="221" t="s">
        <v>87</v>
      </c>
      <c r="L497" s="198" t="s">
        <v>87</v>
      </c>
    </row>
    <row r="498" spans="3:12" x14ac:dyDescent="0.3">
      <c r="J498">
        <v>493</v>
      </c>
      <c r="K498" s="221" t="s">
        <v>87</v>
      </c>
      <c r="L498" s="198" t="s">
        <v>87</v>
      </c>
    </row>
    <row r="499" spans="3:12" x14ac:dyDescent="0.3">
      <c r="J499">
        <v>494</v>
      </c>
      <c r="K499" s="221" t="s">
        <v>87</v>
      </c>
      <c r="L499" s="198" t="s">
        <v>87</v>
      </c>
    </row>
    <row r="500" spans="3:12" x14ac:dyDescent="0.3">
      <c r="C500" s="83"/>
      <c r="D500" s="83"/>
      <c r="E500" s="83"/>
      <c r="F500" s="186"/>
      <c r="J500">
        <v>495</v>
      </c>
      <c r="K500" s="221" t="s">
        <v>87</v>
      </c>
      <c r="L500" s="198" t="s">
        <v>87</v>
      </c>
    </row>
    <row r="501" spans="3:12" x14ac:dyDescent="0.3">
      <c r="C501" s="83"/>
      <c r="D501" s="83"/>
      <c r="E501" s="83"/>
      <c r="F501" s="186"/>
      <c r="J501">
        <v>496</v>
      </c>
      <c r="K501" s="221" t="s">
        <v>87</v>
      </c>
      <c r="L501" s="198" t="s">
        <v>87</v>
      </c>
    </row>
    <row r="502" spans="3:12" x14ac:dyDescent="0.3">
      <c r="C502" s="83"/>
      <c r="D502" s="83"/>
      <c r="E502" s="83"/>
      <c r="F502" s="186"/>
      <c r="J502">
        <v>497</v>
      </c>
      <c r="K502" s="221" t="s">
        <v>87</v>
      </c>
      <c r="L502" s="198" t="s">
        <v>87</v>
      </c>
    </row>
    <row r="503" spans="3:12" x14ac:dyDescent="0.3">
      <c r="J503">
        <v>498</v>
      </c>
      <c r="K503" s="221" t="s">
        <v>87</v>
      </c>
      <c r="L503" s="198" t="s">
        <v>87</v>
      </c>
    </row>
    <row r="504" spans="3:12" x14ac:dyDescent="0.3">
      <c r="J504">
        <v>499</v>
      </c>
      <c r="K504" s="221" t="s">
        <v>87</v>
      </c>
      <c r="L504" s="198" t="s">
        <v>87</v>
      </c>
    </row>
    <row r="505" spans="3:12" x14ac:dyDescent="0.3">
      <c r="J505">
        <v>500</v>
      </c>
      <c r="K505" s="221" t="s">
        <v>87</v>
      </c>
      <c r="L505" s="198" t="s">
        <v>87</v>
      </c>
    </row>
    <row r="506" spans="3:12" x14ac:dyDescent="0.3">
      <c r="J506" t="s">
        <v>87</v>
      </c>
      <c r="K506" s="9" t="s">
        <v>87</v>
      </c>
      <c r="L506" s="9" t="s">
        <v>87</v>
      </c>
    </row>
  </sheetData>
  <sheetProtection algorithmName="SHA-512" hashValue="S+NH4PIy4TXIMeB8ZQT/vLsUiUoylSJuTac9MCYA1ziReHhbZTHS9Vcnrz+d5Wny6zDeGbbEwSCvYTrh4Fgupw==" saltValue="/eBoAfgblSHFfyqjKbJJpQ==" spinCount="100000" sheet="1" selectLockedCells="1"/>
  <mergeCells count="7">
    <mergeCell ref="W148:AA148"/>
    <mergeCell ref="AC148:AD148"/>
    <mergeCell ref="A1:G1"/>
    <mergeCell ref="W1:AA1"/>
    <mergeCell ref="AC1:AD1"/>
    <mergeCell ref="W73:AA73"/>
    <mergeCell ref="AC73:AD73"/>
  </mergeCells>
  <dataValidations count="2">
    <dataValidation type="list" allowBlank="1" showInputMessage="1" showErrorMessage="1" sqref="B4:B449" xr:uid="{00000000-0002-0000-0700-000000000000}">
      <formula1>$H$27:$H$34</formula1>
    </dataValidation>
    <dataValidation type="list" allowBlank="1" showInputMessage="1" showErrorMessage="1" sqref="A4:A449" xr:uid="{00000000-0002-0000-0700-000001000000}">
      <formula1>$H$38:$H$60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>&amp;RNon-scorers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Overallresults</vt:lpstr>
      <vt:lpstr>Progress</vt:lpstr>
      <vt:lpstr>Under14Girls</vt:lpstr>
      <vt:lpstr>Under16Girls</vt:lpstr>
      <vt:lpstr>Under18Women</vt:lpstr>
      <vt:lpstr>Under14Boys</vt:lpstr>
      <vt:lpstr>Under16Boys</vt:lpstr>
      <vt:lpstr>Under18Men</vt:lpstr>
      <vt:lpstr>Non-scorers</vt:lpstr>
      <vt:lpstr>Decsheets</vt:lpstr>
      <vt:lpstr>Records</vt:lpstr>
      <vt:lpstr>club</vt:lpstr>
      <vt:lpstr>Decsheets!Print_Area</vt:lpstr>
      <vt:lpstr>'Non-scorers'!Print_Area</vt:lpstr>
      <vt:lpstr>Overallresults!Print_Area</vt:lpstr>
      <vt:lpstr>Under14Boys!Print_Area</vt:lpstr>
      <vt:lpstr>Under14Girls!Print_Area</vt:lpstr>
      <vt:lpstr>Under16Boys!Print_Area</vt:lpstr>
      <vt:lpstr>Under16Girls!Print_Area</vt:lpstr>
      <vt:lpstr>Under18Men!Print_Area</vt:lpstr>
      <vt:lpstr>Under18Women!Print_Area</vt:lpstr>
      <vt:lpstr>U14BA</vt:lpstr>
      <vt:lpstr>U14BB</vt:lpstr>
      <vt:lpstr>U14GA</vt:lpstr>
      <vt:lpstr>U14GB</vt:lpstr>
      <vt:lpstr>U16BA</vt:lpstr>
      <vt:lpstr>U16BB</vt:lpstr>
      <vt:lpstr>U16GA</vt:lpstr>
      <vt:lpstr>U16GB</vt:lpstr>
      <vt:lpstr>U18MA</vt:lpstr>
      <vt:lpstr>U18MB</vt:lpstr>
      <vt:lpstr>U18WA</vt:lpstr>
      <vt:lpstr>U18WB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young athletes league 2020 v1</dc:title>
  <dc:subject/>
  <dc:creator>Noel</dc:creator>
  <cp:keywords/>
  <dc:description/>
  <cp:lastModifiedBy>Noel Moss</cp:lastModifiedBy>
  <cp:revision/>
  <cp:lastPrinted>2025-12-16T15:41:33Z</cp:lastPrinted>
  <dcterms:created xsi:type="dcterms:W3CDTF">2012-10-08T13:57:45Z</dcterms:created>
  <dcterms:modified xsi:type="dcterms:W3CDTF">2026-03-12T16:52:00Z</dcterms:modified>
  <cp:category/>
  <cp:contentStatus/>
</cp:coreProperties>
</file>