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oelm\OneDrive\Documents\Files at April 2023\Documents October 2023\Files at April 2023\Documents\LEAGUES\EYAL\league documents 2026\"/>
    </mc:Choice>
  </mc:AlternateContent>
  <xr:revisionPtr revIDLastSave="0" documentId="13_ncr:1_{A4350589-A5C9-4F89-B183-C5243C31DCAB}" xr6:coauthVersionLast="47" xr6:coauthVersionMax="47" xr10:uidLastSave="{00000000-0000-0000-0000-000000000000}"/>
  <bookViews>
    <workbookView xWindow="-108" yWindow="-108" windowWidth="23256" windowHeight="12456" tabRatio="884" activeTab="8" xr2:uid="{00000000-000D-0000-FFFF-FFFF00000000}"/>
  </bookViews>
  <sheets>
    <sheet name="Overallresults" sheetId="2" r:id="rId1"/>
    <sheet name="Progress" sheetId="11" r:id="rId2"/>
    <sheet name="Under14Girls" sheetId="3" r:id="rId3"/>
    <sheet name="Under16Girls" sheetId="4" r:id="rId4"/>
    <sheet name="Under18Women" sheetId="5" r:id="rId5"/>
    <sheet name="Under14Boys" sheetId="6" r:id="rId6"/>
    <sheet name="Under16Boys" sheetId="7" r:id="rId7"/>
    <sheet name="Under18Men" sheetId="8" r:id="rId8"/>
    <sheet name="Decsheets" sheetId="1" r:id="rId9"/>
    <sheet name="Records" sheetId="12" state="hidden" r:id="rId10"/>
  </sheets>
  <externalReferences>
    <externalReference r:id="rId11"/>
  </externalReferences>
  <definedNames>
    <definedName name="_xlnm._FilterDatabase" localSheetId="5" hidden="1">Under14Boys!$D$1:$D$226</definedName>
    <definedName name="_xlnm._FilterDatabase" localSheetId="2" hidden="1">Under14Girls!$D$1:$D$211</definedName>
    <definedName name="_xlnm._FilterDatabase" localSheetId="6" hidden="1">Under16Boys!$D$1:$D$235</definedName>
    <definedName name="_xlnm._FilterDatabase" localSheetId="3" hidden="1">Under16Girls!$D$1:$D$235</definedName>
    <definedName name="_xlnm._FilterDatabase" localSheetId="7" hidden="1">Under18Men!$D$1:$D$235</definedName>
    <definedName name="_xlnm._FilterDatabase" localSheetId="4" hidden="1">Under18Women!$D$1:$D$235</definedName>
    <definedName name="Age">[1]Dec!$A$326:$B$334</definedName>
    <definedName name="club">Decsheets!$S$4:$Y$12</definedName>
    <definedName name="_xlnm.Print_Area" localSheetId="8">Decsheets!$A$1</definedName>
    <definedName name="_xlnm.Print_Area" localSheetId="0">Overallresults!$B$38:$O$70</definedName>
    <definedName name="_xlnm.Print_Area" localSheetId="5">Under14Boys!$W$1:$AC$123</definedName>
    <definedName name="_xlnm.Print_Area" localSheetId="2">Under14Girls!$W$1:$AD$120</definedName>
    <definedName name="_xlnm.Print_Area" localSheetId="6">Under16Boys!$W$1:$AC$145</definedName>
    <definedName name="_xlnm.Print_Area" localSheetId="3">Under16Girls!$W$1:$AC$141</definedName>
    <definedName name="_xlnm.Print_Area" localSheetId="7">Under18Men!$W$1:$AC$147</definedName>
    <definedName name="_xlnm.Print_Area" localSheetId="4">Under18Women!$W$1:$AC$147</definedName>
    <definedName name="SMA">Decsheets!#REF!</definedName>
    <definedName name="SMB">Decsheets!#REF!</definedName>
    <definedName name="U14BA">Decsheets!$A$83:$Q$97</definedName>
    <definedName name="U14BB">Decsheets!$A$98:$Q$111</definedName>
    <definedName name="U14GA">Decsheets!$A$182:$Q$195</definedName>
    <definedName name="U14GB">Decsheets!$A$197:$Q$209</definedName>
    <definedName name="U16BA">Decsheets!$A$49:$Q$65</definedName>
    <definedName name="U16BB">Decsheets!$A$66:$Q$81</definedName>
    <definedName name="U16GA">Decsheets!$A$148:$Q$163</definedName>
    <definedName name="U16GB">Decsheets!$A$165:$Q$179</definedName>
    <definedName name="U18MA">Decsheets!$A$15:$Q$31</definedName>
    <definedName name="U18MB">Decsheets!$A$32:$Q$48</definedName>
    <definedName name="U18WA">Decsheets!$A$113:$Q$129</definedName>
    <definedName name="U18WB">Decsheets!$A$130:$Q$145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9" i="4" l="1"/>
  <c r="C181" i="8"/>
  <c r="C181" i="7"/>
  <c r="C235" i="5"/>
  <c r="C234" i="5"/>
  <c r="C233" i="5"/>
  <c r="C232" i="5"/>
  <c r="C231" i="5"/>
  <c r="C230" i="5"/>
  <c r="C227" i="5"/>
  <c r="C226" i="5"/>
  <c r="C225" i="5"/>
  <c r="C224" i="5"/>
  <c r="C223" i="5"/>
  <c r="C222" i="5"/>
  <c r="C221" i="5"/>
  <c r="C219" i="5"/>
  <c r="C218" i="5"/>
  <c r="C217" i="5"/>
  <c r="C216" i="5"/>
  <c r="C215" i="5"/>
  <c r="C214" i="5"/>
  <c r="C211" i="5"/>
  <c r="C210" i="5"/>
  <c r="C209" i="5"/>
  <c r="C208" i="5"/>
  <c r="C207" i="5"/>
  <c r="C206" i="5"/>
  <c r="C203" i="5"/>
  <c r="C202" i="5"/>
  <c r="C201" i="5"/>
  <c r="C200" i="5"/>
  <c r="C199" i="5"/>
  <c r="C198" i="5"/>
  <c r="C197" i="5"/>
  <c r="C195" i="5"/>
  <c r="C194" i="5"/>
  <c r="C193" i="5"/>
  <c r="C192" i="5"/>
  <c r="C191" i="5"/>
  <c r="C190" i="5"/>
  <c r="C187" i="5"/>
  <c r="C186" i="5"/>
  <c r="C185" i="5"/>
  <c r="C184" i="5"/>
  <c r="C183" i="5"/>
  <c r="C182" i="5"/>
  <c r="C181" i="5"/>
  <c r="C179" i="5"/>
  <c r="C178" i="5"/>
  <c r="C177" i="5"/>
  <c r="C176" i="5"/>
  <c r="C175" i="5"/>
  <c r="C174" i="5"/>
  <c r="C171" i="5"/>
  <c r="C170" i="5"/>
  <c r="C169" i="5"/>
  <c r="C168" i="5"/>
  <c r="C167" i="5"/>
  <c r="C166" i="5"/>
  <c r="C163" i="5"/>
  <c r="C162" i="5"/>
  <c r="C161" i="5"/>
  <c r="C160" i="5"/>
  <c r="C159" i="5"/>
  <c r="C158" i="5"/>
  <c r="C157" i="5"/>
  <c r="C155" i="5"/>
  <c r="C154" i="5"/>
  <c r="C153" i="5"/>
  <c r="C152" i="5"/>
  <c r="C151" i="5"/>
  <c r="C150" i="5"/>
  <c r="C147" i="5"/>
  <c r="C146" i="5"/>
  <c r="C145" i="5"/>
  <c r="C144" i="5"/>
  <c r="C143" i="5"/>
  <c r="C142" i="5"/>
  <c r="C141" i="5"/>
  <c r="C139" i="5"/>
  <c r="C138" i="5"/>
  <c r="C137" i="5"/>
  <c r="C136" i="5"/>
  <c r="C135" i="5"/>
  <c r="C134" i="5"/>
  <c r="C131" i="5"/>
  <c r="C130" i="5"/>
  <c r="C129" i="5"/>
  <c r="C128" i="5"/>
  <c r="C127" i="5"/>
  <c r="C126" i="5"/>
  <c r="C123" i="5"/>
  <c r="C122" i="5"/>
  <c r="C121" i="5"/>
  <c r="C120" i="5"/>
  <c r="C119" i="5"/>
  <c r="C118" i="5"/>
  <c r="C115" i="5"/>
  <c r="C114" i="5"/>
  <c r="C113" i="5"/>
  <c r="C112" i="5"/>
  <c r="C111" i="5"/>
  <c r="C110" i="5"/>
  <c r="C107" i="5"/>
  <c r="C106" i="5"/>
  <c r="C105" i="5"/>
  <c r="C104" i="5"/>
  <c r="C103" i="5"/>
  <c r="C102" i="5"/>
  <c r="C101" i="5"/>
  <c r="C99" i="5"/>
  <c r="C98" i="5"/>
  <c r="C97" i="5"/>
  <c r="C96" i="5"/>
  <c r="C95" i="5"/>
  <c r="C94" i="5"/>
  <c r="C91" i="5"/>
  <c r="C90" i="5"/>
  <c r="C89" i="5"/>
  <c r="C88" i="5"/>
  <c r="C87" i="5"/>
  <c r="C86" i="5"/>
  <c r="C85" i="5"/>
  <c r="C83" i="5"/>
  <c r="C82" i="5"/>
  <c r="C81" i="5"/>
  <c r="C80" i="5"/>
  <c r="C79" i="5"/>
  <c r="C78" i="5"/>
  <c r="C75" i="5"/>
  <c r="C74" i="5"/>
  <c r="C73" i="5"/>
  <c r="C72" i="5"/>
  <c r="C71" i="5"/>
  <c r="C70" i="5"/>
  <c r="C69" i="5"/>
  <c r="C67" i="5"/>
  <c r="C66" i="5"/>
  <c r="C65" i="5"/>
  <c r="C64" i="5"/>
  <c r="C63" i="5"/>
  <c r="C62" i="5"/>
  <c r="C59" i="5"/>
  <c r="C58" i="5"/>
  <c r="C57" i="5"/>
  <c r="C56" i="5"/>
  <c r="C55" i="5"/>
  <c r="C54" i="5"/>
  <c r="C53" i="5"/>
  <c r="C51" i="5"/>
  <c r="C50" i="5"/>
  <c r="C49" i="5"/>
  <c r="C48" i="5"/>
  <c r="C47" i="5"/>
  <c r="C46" i="5"/>
  <c r="C43" i="5"/>
  <c r="C42" i="5"/>
  <c r="C41" i="5"/>
  <c r="C40" i="5"/>
  <c r="C39" i="5"/>
  <c r="C38" i="5"/>
  <c r="C37" i="5"/>
  <c r="C35" i="5"/>
  <c r="C34" i="5"/>
  <c r="C33" i="5"/>
  <c r="C32" i="5"/>
  <c r="C31" i="5"/>
  <c r="C30" i="5"/>
  <c r="C27" i="5"/>
  <c r="C26" i="5"/>
  <c r="C25" i="5"/>
  <c r="C24" i="5"/>
  <c r="C23" i="5"/>
  <c r="C22" i="5"/>
  <c r="C21" i="5"/>
  <c r="C19" i="5"/>
  <c r="C18" i="5"/>
  <c r="C17" i="5"/>
  <c r="C16" i="5"/>
  <c r="C15" i="5"/>
  <c r="C14" i="5"/>
  <c r="C181" i="4"/>
  <c r="I221" i="4"/>
  <c r="D181" i="4"/>
  <c r="D181" i="5"/>
  <c r="D181" i="7"/>
  <c r="D181" i="8"/>
  <c r="I117" i="8"/>
  <c r="I109" i="8"/>
  <c r="I53" i="8"/>
  <c r="I45" i="8"/>
  <c r="I117" i="7"/>
  <c r="I109" i="7"/>
  <c r="I125" i="6"/>
  <c r="I101" i="6"/>
  <c r="I93" i="6"/>
  <c r="I117" i="5"/>
  <c r="I109" i="5"/>
  <c r="I53" i="5"/>
  <c r="I45" i="5"/>
  <c r="I117" i="4"/>
  <c r="I109" i="4"/>
  <c r="I101" i="3"/>
  <c r="I93" i="3"/>
  <c r="I53" i="3"/>
  <c r="I45" i="3"/>
  <c r="B25" i="11"/>
  <c r="Q123" i="5"/>
  <c r="P123" i="5"/>
  <c r="O123" i="5"/>
  <c r="N123" i="5"/>
  <c r="M123" i="5"/>
  <c r="L123" i="5"/>
  <c r="K123" i="5"/>
  <c r="J123" i="5"/>
  <c r="D123" i="5"/>
  <c r="Q122" i="5"/>
  <c r="P122" i="5"/>
  <c r="O122" i="5"/>
  <c r="N122" i="5"/>
  <c r="M122" i="5"/>
  <c r="L122" i="5"/>
  <c r="K122" i="5"/>
  <c r="J122" i="5"/>
  <c r="D122" i="5"/>
  <c r="Q121" i="5"/>
  <c r="P121" i="5"/>
  <c r="O121" i="5"/>
  <c r="N121" i="5"/>
  <c r="M121" i="5"/>
  <c r="L121" i="5"/>
  <c r="K121" i="5"/>
  <c r="J121" i="5"/>
  <c r="D121" i="5"/>
  <c r="Q120" i="5"/>
  <c r="P120" i="5"/>
  <c r="O120" i="5"/>
  <c r="N120" i="5"/>
  <c r="M120" i="5"/>
  <c r="L120" i="5"/>
  <c r="K120" i="5"/>
  <c r="J120" i="5"/>
  <c r="D120" i="5"/>
  <c r="Q119" i="5"/>
  <c r="P119" i="5"/>
  <c r="O119" i="5"/>
  <c r="N119" i="5"/>
  <c r="M119" i="5"/>
  <c r="L119" i="5"/>
  <c r="K119" i="5"/>
  <c r="J119" i="5"/>
  <c r="D119" i="5"/>
  <c r="Q118" i="5"/>
  <c r="P118" i="5"/>
  <c r="O118" i="5"/>
  <c r="N118" i="5"/>
  <c r="M118" i="5"/>
  <c r="L118" i="5"/>
  <c r="K118" i="5"/>
  <c r="J118" i="5"/>
  <c r="D118" i="5"/>
  <c r="Q115" i="5"/>
  <c r="P115" i="5"/>
  <c r="O115" i="5"/>
  <c r="N115" i="5"/>
  <c r="M115" i="5"/>
  <c r="L115" i="5"/>
  <c r="K115" i="5"/>
  <c r="J115" i="5"/>
  <c r="D115" i="5"/>
  <c r="Q114" i="5"/>
  <c r="P114" i="5"/>
  <c r="O114" i="5"/>
  <c r="N114" i="5"/>
  <c r="M114" i="5"/>
  <c r="L114" i="5"/>
  <c r="K114" i="5"/>
  <c r="J114" i="5"/>
  <c r="D114" i="5"/>
  <c r="Q113" i="5"/>
  <c r="P113" i="5"/>
  <c r="O113" i="5"/>
  <c r="N113" i="5"/>
  <c r="M113" i="5"/>
  <c r="L113" i="5"/>
  <c r="K113" i="5"/>
  <c r="J113" i="5"/>
  <c r="D113" i="5"/>
  <c r="Q112" i="5"/>
  <c r="P112" i="5"/>
  <c r="O112" i="5"/>
  <c r="N112" i="5"/>
  <c r="M112" i="5"/>
  <c r="L112" i="5"/>
  <c r="K112" i="5"/>
  <c r="J112" i="5"/>
  <c r="D112" i="5"/>
  <c r="Q111" i="5"/>
  <c r="P111" i="5"/>
  <c r="O111" i="5"/>
  <c r="N111" i="5"/>
  <c r="M111" i="5"/>
  <c r="L111" i="5"/>
  <c r="K111" i="5"/>
  <c r="J111" i="5"/>
  <c r="D111" i="5"/>
  <c r="Q110" i="5"/>
  <c r="P110" i="5"/>
  <c r="O110" i="5"/>
  <c r="N110" i="5"/>
  <c r="M110" i="5"/>
  <c r="L110" i="5"/>
  <c r="K110" i="5"/>
  <c r="J110" i="5"/>
  <c r="D110" i="5"/>
  <c r="C123" i="4"/>
  <c r="C122" i="4"/>
  <c r="C121" i="4"/>
  <c r="C120" i="4"/>
  <c r="C119" i="4"/>
  <c r="C118" i="4"/>
  <c r="C115" i="4"/>
  <c r="C114" i="4"/>
  <c r="C113" i="4"/>
  <c r="C112" i="4"/>
  <c r="C111" i="4"/>
  <c r="C110" i="4"/>
  <c r="AC123" i="4"/>
  <c r="Q123" i="4"/>
  <c r="P123" i="4"/>
  <c r="O123" i="4"/>
  <c r="N123" i="4"/>
  <c r="M123" i="4"/>
  <c r="L123" i="4"/>
  <c r="K123" i="4"/>
  <c r="J123" i="4"/>
  <c r="D123" i="4"/>
  <c r="AC122" i="4"/>
  <c r="Q122" i="4"/>
  <c r="P122" i="4"/>
  <c r="O122" i="4"/>
  <c r="N122" i="4"/>
  <c r="M122" i="4"/>
  <c r="L122" i="4"/>
  <c r="K122" i="4"/>
  <c r="J122" i="4"/>
  <c r="D122" i="4"/>
  <c r="AC121" i="4"/>
  <c r="Q121" i="4"/>
  <c r="P121" i="4"/>
  <c r="O121" i="4"/>
  <c r="N121" i="4"/>
  <c r="M121" i="4"/>
  <c r="L121" i="4"/>
  <c r="K121" i="4"/>
  <c r="J121" i="4"/>
  <c r="D121" i="4"/>
  <c r="AC120" i="4"/>
  <c r="Q120" i="4"/>
  <c r="P120" i="4"/>
  <c r="O120" i="4"/>
  <c r="N120" i="4"/>
  <c r="M120" i="4"/>
  <c r="L120" i="4"/>
  <c r="K120" i="4"/>
  <c r="J120" i="4"/>
  <c r="D120" i="4"/>
  <c r="AC119" i="4"/>
  <c r="Q119" i="4"/>
  <c r="P119" i="4"/>
  <c r="O119" i="4"/>
  <c r="N119" i="4"/>
  <c r="M119" i="4"/>
  <c r="L119" i="4"/>
  <c r="K119" i="4"/>
  <c r="J119" i="4"/>
  <c r="D119" i="4"/>
  <c r="AC118" i="4"/>
  <c r="Q118" i="4"/>
  <c r="P118" i="4"/>
  <c r="O118" i="4"/>
  <c r="N118" i="4"/>
  <c r="M118" i="4"/>
  <c r="L118" i="4"/>
  <c r="K118" i="4"/>
  <c r="J118" i="4"/>
  <c r="D118" i="4"/>
  <c r="AC117" i="4"/>
  <c r="Q115" i="4"/>
  <c r="P115" i="4"/>
  <c r="O115" i="4"/>
  <c r="N115" i="4"/>
  <c r="M115" i="4"/>
  <c r="L115" i="4"/>
  <c r="K115" i="4"/>
  <c r="J115" i="4"/>
  <c r="D115" i="4"/>
  <c r="AC114" i="4"/>
  <c r="Q114" i="4"/>
  <c r="P114" i="4"/>
  <c r="O114" i="4"/>
  <c r="N114" i="4"/>
  <c r="M114" i="4"/>
  <c r="L114" i="4"/>
  <c r="K114" i="4"/>
  <c r="J114" i="4"/>
  <c r="D114" i="4"/>
  <c r="AC113" i="4"/>
  <c r="Q113" i="4"/>
  <c r="P113" i="4"/>
  <c r="O113" i="4"/>
  <c r="N113" i="4"/>
  <c r="M113" i="4"/>
  <c r="L113" i="4"/>
  <c r="K113" i="4"/>
  <c r="J113" i="4"/>
  <c r="D113" i="4"/>
  <c r="AC112" i="4"/>
  <c r="Q112" i="4"/>
  <c r="P112" i="4"/>
  <c r="O112" i="4"/>
  <c r="N112" i="4"/>
  <c r="M112" i="4"/>
  <c r="L112" i="4"/>
  <c r="K112" i="4"/>
  <c r="J112" i="4"/>
  <c r="D112" i="4"/>
  <c r="AC111" i="4"/>
  <c r="Q111" i="4"/>
  <c r="P111" i="4"/>
  <c r="O111" i="4"/>
  <c r="N111" i="4"/>
  <c r="M111" i="4"/>
  <c r="L111" i="4"/>
  <c r="K111" i="4"/>
  <c r="J111" i="4"/>
  <c r="D111" i="4"/>
  <c r="AC110" i="4"/>
  <c r="Q110" i="4"/>
  <c r="P110" i="4"/>
  <c r="O110" i="4"/>
  <c r="N110" i="4"/>
  <c r="M110" i="4"/>
  <c r="L110" i="4"/>
  <c r="K110" i="4"/>
  <c r="J110" i="4"/>
  <c r="D110" i="4"/>
  <c r="AC109" i="4"/>
  <c r="AC108" i="4"/>
  <c r="C107" i="3"/>
  <c r="C106" i="3"/>
  <c r="C105" i="3"/>
  <c r="C104" i="3"/>
  <c r="C103" i="3"/>
  <c r="C102" i="3"/>
  <c r="C99" i="3"/>
  <c r="C98" i="3"/>
  <c r="C97" i="3"/>
  <c r="C96" i="3"/>
  <c r="C95" i="3"/>
  <c r="C94" i="3"/>
  <c r="Q107" i="3"/>
  <c r="P107" i="3"/>
  <c r="O107" i="3"/>
  <c r="N107" i="3"/>
  <c r="M107" i="3"/>
  <c r="L107" i="3"/>
  <c r="K107" i="3"/>
  <c r="J107" i="3"/>
  <c r="D107" i="3"/>
  <c r="Q106" i="3"/>
  <c r="P106" i="3"/>
  <c r="O106" i="3"/>
  <c r="N106" i="3"/>
  <c r="M106" i="3"/>
  <c r="L106" i="3"/>
  <c r="K106" i="3"/>
  <c r="J106" i="3"/>
  <c r="D106" i="3"/>
  <c r="Q105" i="3"/>
  <c r="P105" i="3"/>
  <c r="O105" i="3"/>
  <c r="N105" i="3"/>
  <c r="M105" i="3"/>
  <c r="L105" i="3"/>
  <c r="K105" i="3"/>
  <c r="J105" i="3"/>
  <c r="D105" i="3"/>
  <c r="Q104" i="3"/>
  <c r="P104" i="3"/>
  <c r="O104" i="3"/>
  <c r="N104" i="3"/>
  <c r="M104" i="3"/>
  <c r="L104" i="3"/>
  <c r="K104" i="3"/>
  <c r="J104" i="3"/>
  <c r="D104" i="3"/>
  <c r="Q103" i="3"/>
  <c r="P103" i="3"/>
  <c r="O103" i="3"/>
  <c r="N103" i="3"/>
  <c r="M103" i="3"/>
  <c r="L103" i="3"/>
  <c r="K103" i="3"/>
  <c r="J103" i="3"/>
  <c r="D103" i="3"/>
  <c r="Q102" i="3"/>
  <c r="P102" i="3"/>
  <c r="O102" i="3"/>
  <c r="N102" i="3"/>
  <c r="M102" i="3"/>
  <c r="L102" i="3"/>
  <c r="K102" i="3"/>
  <c r="J102" i="3"/>
  <c r="D102" i="3"/>
  <c r="Q99" i="3"/>
  <c r="P99" i="3"/>
  <c r="O99" i="3"/>
  <c r="N99" i="3"/>
  <c r="M99" i="3"/>
  <c r="L99" i="3"/>
  <c r="K99" i="3"/>
  <c r="J99" i="3"/>
  <c r="D99" i="3"/>
  <c r="Q98" i="3"/>
  <c r="P98" i="3"/>
  <c r="O98" i="3"/>
  <c r="N98" i="3"/>
  <c r="M98" i="3"/>
  <c r="L98" i="3"/>
  <c r="K98" i="3"/>
  <c r="J98" i="3"/>
  <c r="D98" i="3"/>
  <c r="Q97" i="3"/>
  <c r="P97" i="3"/>
  <c r="O97" i="3"/>
  <c r="N97" i="3"/>
  <c r="M97" i="3"/>
  <c r="L97" i="3"/>
  <c r="K97" i="3"/>
  <c r="J97" i="3"/>
  <c r="D97" i="3"/>
  <c r="Q96" i="3"/>
  <c r="P96" i="3"/>
  <c r="O96" i="3"/>
  <c r="N96" i="3"/>
  <c r="M96" i="3"/>
  <c r="L96" i="3"/>
  <c r="K96" i="3"/>
  <c r="J96" i="3"/>
  <c r="D96" i="3"/>
  <c r="Q95" i="3"/>
  <c r="P95" i="3"/>
  <c r="O95" i="3"/>
  <c r="N95" i="3"/>
  <c r="M95" i="3"/>
  <c r="L95" i="3"/>
  <c r="K95" i="3"/>
  <c r="J95" i="3"/>
  <c r="D95" i="3"/>
  <c r="Q94" i="3"/>
  <c r="P94" i="3"/>
  <c r="O94" i="3"/>
  <c r="N94" i="3"/>
  <c r="M94" i="3"/>
  <c r="L94" i="3"/>
  <c r="K94" i="3"/>
  <c r="J94" i="3"/>
  <c r="D94" i="3"/>
  <c r="C123" i="8"/>
  <c r="C122" i="8"/>
  <c r="C121" i="8"/>
  <c r="C120" i="8"/>
  <c r="C119" i="8"/>
  <c r="C118" i="8"/>
  <c r="C115" i="8"/>
  <c r="C114" i="8"/>
  <c r="C113" i="8"/>
  <c r="C112" i="8"/>
  <c r="C111" i="8"/>
  <c r="C110" i="8"/>
  <c r="Q123" i="8"/>
  <c r="P123" i="8"/>
  <c r="O123" i="8"/>
  <c r="N123" i="8"/>
  <c r="M123" i="8"/>
  <c r="L123" i="8"/>
  <c r="K123" i="8"/>
  <c r="J123" i="8"/>
  <c r="D123" i="8"/>
  <c r="Q122" i="8"/>
  <c r="P122" i="8"/>
  <c r="O122" i="8"/>
  <c r="N122" i="8"/>
  <c r="M122" i="8"/>
  <c r="L122" i="8"/>
  <c r="K122" i="8"/>
  <c r="J122" i="8"/>
  <c r="D122" i="8"/>
  <c r="Q121" i="8"/>
  <c r="P121" i="8"/>
  <c r="O121" i="8"/>
  <c r="N121" i="8"/>
  <c r="M121" i="8"/>
  <c r="L121" i="8"/>
  <c r="K121" i="8"/>
  <c r="J121" i="8"/>
  <c r="D121" i="8"/>
  <c r="Q120" i="8"/>
  <c r="P120" i="8"/>
  <c r="O120" i="8"/>
  <c r="N120" i="8"/>
  <c r="M120" i="8"/>
  <c r="L120" i="8"/>
  <c r="K120" i="8"/>
  <c r="J120" i="8"/>
  <c r="D120" i="8"/>
  <c r="Q119" i="8"/>
  <c r="P119" i="8"/>
  <c r="O119" i="8"/>
  <c r="N119" i="8"/>
  <c r="M119" i="8"/>
  <c r="L119" i="8"/>
  <c r="K119" i="8"/>
  <c r="J119" i="8"/>
  <c r="D119" i="8"/>
  <c r="Q118" i="8"/>
  <c r="P118" i="8"/>
  <c r="O118" i="8"/>
  <c r="N118" i="8"/>
  <c r="M118" i="8"/>
  <c r="L118" i="8"/>
  <c r="K118" i="8"/>
  <c r="J118" i="8"/>
  <c r="D118" i="8"/>
  <c r="Q115" i="8"/>
  <c r="P115" i="8"/>
  <c r="O115" i="8"/>
  <c r="N115" i="8"/>
  <c r="M115" i="8"/>
  <c r="L115" i="8"/>
  <c r="K115" i="8"/>
  <c r="J115" i="8"/>
  <c r="D115" i="8"/>
  <c r="Q114" i="8"/>
  <c r="P114" i="8"/>
  <c r="O114" i="8"/>
  <c r="N114" i="8"/>
  <c r="M114" i="8"/>
  <c r="L114" i="8"/>
  <c r="K114" i="8"/>
  <c r="J114" i="8"/>
  <c r="D114" i="8"/>
  <c r="Q113" i="8"/>
  <c r="P113" i="8"/>
  <c r="O113" i="8"/>
  <c r="N113" i="8"/>
  <c r="M113" i="8"/>
  <c r="L113" i="8"/>
  <c r="K113" i="8"/>
  <c r="J113" i="8"/>
  <c r="D113" i="8"/>
  <c r="Q112" i="8"/>
  <c r="P112" i="8"/>
  <c r="O112" i="8"/>
  <c r="N112" i="8"/>
  <c r="M112" i="8"/>
  <c r="L112" i="8"/>
  <c r="K112" i="8"/>
  <c r="J112" i="8"/>
  <c r="D112" i="8"/>
  <c r="Q111" i="8"/>
  <c r="P111" i="8"/>
  <c r="O111" i="8"/>
  <c r="N111" i="8"/>
  <c r="M111" i="8"/>
  <c r="L111" i="8"/>
  <c r="K111" i="8"/>
  <c r="J111" i="8"/>
  <c r="D111" i="8"/>
  <c r="Q110" i="8"/>
  <c r="P110" i="8"/>
  <c r="O110" i="8"/>
  <c r="N110" i="8"/>
  <c r="M110" i="8"/>
  <c r="L110" i="8"/>
  <c r="K110" i="8"/>
  <c r="J110" i="8"/>
  <c r="D110" i="8"/>
  <c r="C123" i="7"/>
  <c r="C122" i="7"/>
  <c r="C121" i="7"/>
  <c r="C120" i="7"/>
  <c r="C119" i="7"/>
  <c r="C118" i="7"/>
  <c r="C115" i="7"/>
  <c r="C114" i="7"/>
  <c r="C113" i="7"/>
  <c r="C112" i="7"/>
  <c r="C111" i="7"/>
  <c r="C110" i="7"/>
  <c r="Q123" i="7"/>
  <c r="P123" i="7"/>
  <c r="O123" i="7"/>
  <c r="N123" i="7"/>
  <c r="M123" i="7"/>
  <c r="L123" i="7"/>
  <c r="K123" i="7"/>
  <c r="J123" i="7"/>
  <c r="D123" i="7"/>
  <c r="Q122" i="7"/>
  <c r="P122" i="7"/>
  <c r="O122" i="7"/>
  <c r="N122" i="7"/>
  <c r="M122" i="7"/>
  <c r="L122" i="7"/>
  <c r="K122" i="7"/>
  <c r="J122" i="7"/>
  <c r="D122" i="7"/>
  <c r="Q121" i="7"/>
  <c r="P121" i="7"/>
  <c r="O121" i="7"/>
  <c r="N121" i="7"/>
  <c r="M121" i="7"/>
  <c r="L121" i="7"/>
  <c r="K121" i="7"/>
  <c r="J121" i="7"/>
  <c r="D121" i="7"/>
  <c r="Q120" i="7"/>
  <c r="P120" i="7"/>
  <c r="O120" i="7"/>
  <c r="N120" i="7"/>
  <c r="M120" i="7"/>
  <c r="L120" i="7"/>
  <c r="K120" i="7"/>
  <c r="J120" i="7"/>
  <c r="D120" i="7"/>
  <c r="Q119" i="7"/>
  <c r="P119" i="7"/>
  <c r="O119" i="7"/>
  <c r="N119" i="7"/>
  <c r="M119" i="7"/>
  <c r="L119" i="7"/>
  <c r="K119" i="7"/>
  <c r="J119" i="7"/>
  <c r="D119" i="7"/>
  <c r="Q118" i="7"/>
  <c r="P118" i="7"/>
  <c r="O118" i="7"/>
  <c r="N118" i="7"/>
  <c r="M118" i="7"/>
  <c r="L118" i="7"/>
  <c r="K118" i="7"/>
  <c r="J118" i="7"/>
  <c r="D118" i="7"/>
  <c r="Q115" i="7"/>
  <c r="P115" i="7"/>
  <c r="O115" i="7"/>
  <c r="N115" i="7"/>
  <c r="M115" i="7"/>
  <c r="L115" i="7"/>
  <c r="K115" i="7"/>
  <c r="J115" i="7"/>
  <c r="D115" i="7"/>
  <c r="Q114" i="7"/>
  <c r="P114" i="7"/>
  <c r="O114" i="7"/>
  <c r="N114" i="7"/>
  <c r="M114" i="7"/>
  <c r="L114" i="7"/>
  <c r="K114" i="7"/>
  <c r="J114" i="7"/>
  <c r="D114" i="7"/>
  <c r="Q113" i="7"/>
  <c r="P113" i="7"/>
  <c r="O113" i="7"/>
  <c r="N113" i="7"/>
  <c r="M113" i="7"/>
  <c r="L113" i="7"/>
  <c r="K113" i="7"/>
  <c r="J113" i="7"/>
  <c r="D113" i="7"/>
  <c r="Q112" i="7"/>
  <c r="P112" i="7"/>
  <c r="O112" i="7"/>
  <c r="N112" i="7"/>
  <c r="M112" i="7"/>
  <c r="L112" i="7"/>
  <c r="K112" i="7"/>
  <c r="J112" i="7"/>
  <c r="D112" i="7"/>
  <c r="Q111" i="7"/>
  <c r="P111" i="7"/>
  <c r="O111" i="7"/>
  <c r="N111" i="7"/>
  <c r="M111" i="7"/>
  <c r="L111" i="7"/>
  <c r="K111" i="7"/>
  <c r="J111" i="7"/>
  <c r="D111" i="7"/>
  <c r="Q110" i="7"/>
  <c r="P110" i="7"/>
  <c r="O110" i="7"/>
  <c r="N110" i="7"/>
  <c r="M110" i="7"/>
  <c r="L110" i="7"/>
  <c r="K110" i="7"/>
  <c r="J110" i="7"/>
  <c r="D110" i="7"/>
  <c r="C107" i="6"/>
  <c r="C106" i="6"/>
  <c r="C105" i="6"/>
  <c r="C104" i="6"/>
  <c r="C103" i="6"/>
  <c r="C99" i="6"/>
  <c r="C98" i="6"/>
  <c r="C97" i="6"/>
  <c r="C96" i="6"/>
  <c r="Q107" i="6"/>
  <c r="P107" i="6"/>
  <c r="O107" i="6"/>
  <c r="N107" i="6"/>
  <c r="M107" i="6"/>
  <c r="L107" i="6"/>
  <c r="K107" i="6"/>
  <c r="J107" i="6"/>
  <c r="D107" i="6"/>
  <c r="Q106" i="6"/>
  <c r="P106" i="6"/>
  <c r="O106" i="6"/>
  <c r="N106" i="6"/>
  <c r="M106" i="6"/>
  <c r="L106" i="6"/>
  <c r="K106" i="6"/>
  <c r="J106" i="6"/>
  <c r="D106" i="6"/>
  <c r="Q105" i="6"/>
  <c r="P105" i="6"/>
  <c r="O105" i="6"/>
  <c r="N105" i="6"/>
  <c r="M105" i="6"/>
  <c r="L105" i="6"/>
  <c r="K105" i="6"/>
  <c r="J105" i="6"/>
  <c r="D105" i="6"/>
  <c r="Q104" i="6"/>
  <c r="P104" i="6"/>
  <c r="O104" i="6"/>
  <c r="N104" i="6"/>
  <c r="M104" i="6"/>
  <c r="L104" i="6"/>
  <c r="K104" i="6"/>
  <c r="J104" i="6"/>
  <c r="D104" i="6"/>
  <c r="Q103" i="6"/>
  <c r="P103" i="6"/>
  <c r="O103" i="6"/>
  <c r="N103" i="6"/>
  <c r="M103" i="6"/>
  <c r="L103" i="6"/>
  <c r="K103" i="6"/>
  <c r="J103" i="6"/>
  <c r="D103" i="6"/>
  <c r="Q99" i="6"/>
  <c r="P99" i="6"/>
  <c r="O99" i="6"/>
  <c r="N99" i="6"/>
  <c r="M99" i="6"/>
  <c r="L99" i="6"/>
  <c r="K99" i="6"/>
  <c r="J99" i="6"/>
  <c r="D99" i="6"/>
  <c r="Q98" i="6"/>
  <c r="P98" i="6"/>
  <c r="O98" i="6"/>
  <c r="N98" i="6"/>
  <c r="M98" i="6"/>
  <c r="L98" i="6"/>
  <c r="K98" i="6"/>
  <c r="J98" i="6"/>
  <c r="D98" i="6"/>
  <c r="Q97" i="6"/>
  <c r="P97" i="6"/>
  <c r="O97" i="6"/>
  <c r="N97" i="6"/>
  <c r="M97" i="6"/>
  <c r="L97" i="6"/>
  <c r="K97" i="6"/>
  <c r="J97" i="6"/>
  <c r="D97" i="6"/>
  <c r="Q96" i="6"/>
  <c r="P96" i="6"/>
  <c r="O96" i="6"/>
  <c r="N96" i="6"/>
  <c r="M96" i="6"/>
  <c r="L96" i="6"/>
  <c r="K96" i="6"/>
  <c r="J96" i="6"/>
  <c r="D96" i="6"/>
  <c r="I181" i="8"/>
  <c r="I173" i="8"/>
  <c r="I229" i="8"/>
  <c r="I221" i="8"/>
  <c r="I213" i="8"/>
  <c r="I205" i="8"/>
  <c r="I197" i="8"/>
  <c r="I189" i="8"/>
  <c r="I165" i="8"/>
  <c r="I157" i="8"/>
  <c r="I149" i="8"/>
  <c r="I141" i="8"/>
  <c r="I133" i="8"/>
  <c r="I125" i="8"/>
  <c r="I101" i="8"/>
  <c r="I93" i="8"/>
  <c r="I77" i="8"/>
  <c r="I85" i="8"/>
  <c r="I69" i="8"/>
  <c r="I61" i="8"/>
  <c r="I37" i="8"/>
  <c r="I29" i="8"/>
  <c r="I21" i="8"/>
  <c r="I13" i="8"/>
  <c r="I229" i="7" l="1"/>
  <c r="I221" i="7"/>
  <c r="I213" i="7"/>
  <c r="I205" i="7"/>
  <c r="I197" i="7"/>
  <c r="I189" i="7"/>
  <c r="I181" i="7"/>
  <c r="I173" i="7"/>
  <c r="I165" i="7"/>
  <c r="I157" i="7"/>
  <c r="I149" i="7"/>
  <c r="I141" i="7"/>
  <c r="I133" i="7"/>
  <c r="I125" i="7"/>
  <c r="I101" i="7"/>
  <c r="I93" i="7"/>
  <c r="I85" i="7"/>
  <c r="I77" i="7"/>
  <c r="I69" i="7"/>
  <c r="I61" i="7"/>
  <c r="I53" i="7"/>
  <c r="I45" i="7"/>
  <c r="I37" i="7"/>
  <c r="I29" i="7"/>
  <c r="I21" i="7"/>
  <c r="I13" i="7"/>
  <c r="I205" i="6"/>
  <c r="I197" i="6"/>
  <c r="I189" i="6"/>
  <c r="I181" i="6"/>
  <c r="I173" i="6"/>
  <c r="I165" i="6"/>
  <c r="I157" i="6"/>
  <c r="I149" i="6"/>
  <c r="I141" i="6"/>
  <c r="I133" i="6"/>
  <c r="I109" i="6"/>
  <c r="I117" i="6"/>
  <c r="I85" i="6"/>
  <c r="I77" i="6"/>
  <c r="I53" i="6"/>
  <c r="I45" i="6"/>
  <c r="I69" i="6"/>
  <c r="I61" i="6"/>
  <c r="I37" i="6"/>
  <c r="I29" i="6"/>
  <c r="I21" i="6"/>
  <c r="I13" i="6"/>
  <c r="I229" i="5"/>
  <c r="I221" i="5"/>
  <c r="I213" i="5"/>
  <c r="I205" i="5"/>
  <c r="I197" i="5"/>
  <c r="I189" i="5"/>
  <c r="I173" i="5"/>
  <c r="I181" i="5"/>
  <c r="I165" i="5"/>
  <c r="I157" i="5"/>
  <c r="I149" i="5"/>
  <c r="I141" i="5"/>
  <c r="I133" i="5"/>
  <c r="I125" i="5"/>
  <c r="I101" i="5"/>
  <c r="I93" i="5"/>
  <c r="I85" i="5"/>
  <c r="I77" i="5"/>
  <c r="I69" i="5"/>
  <c r="I61" i="5"/>
  <c r="I37" i="5"/>
  <c r="I29" i="5"/>
  <c r="I21" i="5"/>
  <c r="I13" i="5"/>
  <c r="I229" i="4"/>
  <c r="I213" i="4"/>
  <c r="I205" i="4"/>
  <c r="I197" i="4"/>
  <c r="I189" i="4"/>
  <c r="I181" i="4"/>
  <c r="I173" i="4"/>
  <c r="I165" i="4"/>
  <c r="I157" i="4"/>
  <c r="I149" i="4"/>
  <c r="I141" i="4"/>
  <c r="I133" i="4"/>
  <c r="I125" i="4"/>
  <c r="I101" i="4"/>
  <c r="I93" i="4"/>
  <c r="I85" i="4"/>
  <c r="I77" i="4"/>
  <c r="I69" i="4"/>
  <c r="I61" i="4"/>
  <c r="I53" i="4"/>
  <c r="I45" i="4"/>
  <c r="I13" i="4"/>
  <c r="I37" i="4"/>
  <c r="I29" i="4"/>
  <c r="I21" i="4"/>
  <c r="I197" i="3"/>
  <c r="I189" i="3"/>
  <c r="I181" i="3"/>
  <c r="I173" i="3"/>
  <c r="I165" i="3"/>
  <c r="I157" i="3"/>
  <c r="I149" i="3"/>
  <c r="I141" i="3"/>
  <c r="I133" i="3"/>
  <c r="I125" i="3"/>
  <c r="I117" i="3"/>
  <c r="I109" i="3"/>
  <c r="I85" i="3"/>
  <c r="I77" i="3"/>
  <c r="I69" i="3"/>
  <c r="I61" i="3"/>
  <c r="I205" i="3"/>
  <c r="I37" i="3"/>
  <c r="I29" i="3"/>
  <c r="I21" i="3"/>
  <c r="I13" i="3"/>
  <c r="C171" i="7" l="1"/>
  <c r="C170" i="7"/>
  <c r="C169" i="7"/>
  <c r="C168" i="7"/>
  <c r="C167" i="7"/>
  <c r="C166" i="7"/>
  <c r="Q171" i="7"/>
  <c r="P171" i="7"/>
  <c r="O171" i="7"/>
  <c r="N171" i="7"/>
  <c r="M171" i="7"/>
  <c r="L171" i="7"/>
  <c r="K171" i="7"/>
  <c r="J171" i="7"/>
  <c r="D171" i="7"/>
  <c r="Q170" i="7"/>
  <c r="P170" i="7"/>
  <c r="O170" i="7"/>
  <c r="N170" i="7"/>
  <c r="M170" i="7"/>
  <c r="L170" i="7"/>
  <c r="K170" i="7"/>
  <c r="J170" i="7"/>
  <c r="D170" i="7"/>
  <c r="Q169" i="7"/>
  <c r="P169" i="7"/>
  <c r="O169" i="7"/>
  <c r="N169" i="7"/>
  <c r="M169" i="7"/>
  <c r="L169" i="7"/>
  <c r="K169" i="7"/>
  <c r="J169" i="7"/>
  <c r="D169" i="7"/>
  <c r="Q168" i="7"/>
  <c r="P168" i="7"/>
  <c r="O168" i="7"/>
  <c r="N168" i="7"/>
  <c r="M168" i="7"/>
  <c r="L168" i="7"/>
  <c r="K168" i="7"/>
  <c r="J168" i="7"/>
  <c r="D168" i="7"/>
  <c r="Q167" i="7"/>
  <c r="P167" i="7"/>
  <c r="O167" i="7"/>
  <c r="N167" i="7"/>
  <c r="M167" i="7"/>
  <c r="L167" i="7"/>
  <c r="K167" i="7"/>
  <c r="J167" i="7"/>
  <c r="D167" i="7"/>
  <c r="Q166" i="7"/>
  <c r="P166" i="7"/>
  <c r="O166" i="7"/>
  <c r="N166" i="7"/>
  <c r="M166" i="7"/>
  <c r="L166" i="7"/>
  <c r="K166" i="7"/>
  <c r="J166" i="7"/>
  <c r="D166" i="7"/>
  <c r="Q131" i="6"/>
  <c r="P131" i="6"/>
  <c r="O131" i="6"/>
  <c r="N131" i="6"/>
  <c r="M131" i="6"/>
  <c r="L131" i="6"/>
  <c r="K131" i="6"/>
  <c r="J131" i="6"/>
  <c r="Q130" i="6"/>
  <c r="P130" i="6"/>
  <c r="O130" i="6"/>
  <c r="N130" i="6"/>
  <c r="M130" i="6"/>
  <c r="L130" i="6"/>
  <c r="K130" i="6"/>
  <c r="J130" i="6"/>
  <c r="Q129" i="6"/>
  <c r="P129" i="6"/>
  <c r="O129" i="6"/>
  <c r="N129" i="6"/>
  <c r="M129" i="6"/>
  <c r="L129" i="6"/>
  <c r="K129" i="6"/>
  <c r="J129" i="6"/>
  <c r="Q128" i="6"/>
  <c r="P128" i="6"/>
  <c r="O128" i="6"/>
  <c r="N128" i="6"/>
  <c r="M128" i="6"/>
  <c r="L128" i="6"/>
  <c r="K128" i="6"/>
  <c r="J128" i="6"/>
  <c r="Q127" i="6"/>
  <c r="P127" i="6"/>
  <c r="O127" i="6"/>
  <c r="N127" i="6"/>
  <c r="M127" i="6"/>
  <c r="L127" i="6"/>
  <c r="K127" i="6"/>
  <c r="J127" i="6"/>
  <c r="Q126" i="6"/>
  <c r="P126" i="6"/>
  <c r="O126" i="6"/>
  <c r="N126" i="6"/>
  <c r="M126" i="6"/>
  <c r="L126" i="6"/>
  <c r="K126" i="6"/>
  <c r="J126" i="6"/>
  <c r="C131" i="6"/>
  <c r="C130" i="6"/>
  <c r="C129" i="6"/>
  <c r="C128" i="6"/>
  <c r="C127" i="6"/>
  <c r="C126" i="6"/>
  <c r="D131" i="6"/>
  <c r="D130" i="6"/>
  <c r="D129" i="6"/>
  <c r="D128" i="6"/>
  <c r="D127" i="6"/>
  <c r="D126" i="6"/>
  <c r="Q187" i="6"/>
  <c r="P187" i="6"/>
  <c r="O187" i="6"/>
  <c r="N187" i="6"/>
  <c r="M187" i="6"/>
  <c r="L187" i="6"/>
  <c r="K187" i="6"/>
  <c r="J187" i="6"/>
  <c r="Q186" i="6"/>
  <c r="P186" i="6"/>
  <c r="O186" i="6"/>
  <c r="N186" i="6"/>
  <c r="M186" i="6"/>
  <c r="L186" i="6"/>
  <c r="K186" i="6"/>
  <c r="J186" i="6"/>
  <c r="Q185" i="6"/>
  <c r="P185" i="6"/>
  <c r="O185" i="6"/>
  <c r="N185" i="6"/>
  <c r="M185" i="6"/>
  <c r="L185" i="6"/>
  <c r="K185" i="6"/>
  <c r="J185" i="6"/>
  <c r="Q184" i="6"/>
  <c r="P184" i="6"/>
  <c r="O184" i="6"/>
  <c r="N184" i="6"/>
  <c r="M184" i="6"/>
  <c r="L184" i="6"/>
  <c r="K184" i="6"/>
  <c r="J184" i="6"/>
  <c r="Q183" i="6"/>
  <c r="P183" i="6"/>
  <c r="O183" i="6"/>
  <c r="N183" i="6"/>
  <c r="M183" i="6"/>
  <c r="L183" i="6"/>
  <c r="K183" i="6"/>
  <c r="J183" i="6"/>
  <c r="C187" i="6"/>
  <c r="C186" i="6"/>
  <c r="C185" i="6"/>
  <c r="C184" i="6"/>
  <c r="C183" i="6"/>
  <c r="D187" i="6"/>
  <c r="D186" i="6"/>
  <c r="D185" i="6"/>
  <c r="D184" i="6"/>
  <c r="D183" i="6"/>
  <c r="Q187" i="3"/>
  <c r="P187" i="3"/>
  <c r="O187" i="3"/>
  <c r="N187" i="3"/>
  <c r="M187" i="3"/>
  <c r="L187" i="3"/>
  <c r="K187" i="3"/>
  <c r="J187" i="3"/>
  <c r="Q186" i="3"/>
  <c r="P186" i="3"/>
  <c r="O186" i="3"/>
  <c r="N186" i="3"/>
  <c r="M186" i="3"/>
  <c r="L186" i="3"/>
  <c r="K186" i="3"/>
  <c r="J186" i="3"/>
  <c r="Q185" i="3"/>
  <c r="P185" i="3"/>
  <c r="O185" i="3"/>
  <c r="N185" i="3"/>
  <c r="M185" i="3"/>
  <c r="L185" i="3"/>
  <c r="K185" i="3"/>
  <c r="J185" i="3"/>
  <c r="Q184" i="3"/>
  <c r="P184" i="3"/>
  <c r="O184" i="3"/>
  <c r="N184" i="3"/>
  <c r="M184" i="3"/>
  <c r="L184" i="3"/>
  <c r="K184" i="3"/>
  <c r="J184" i="3"/>
  <c r="Q183" i="3"/>
  <c r="P183" i="3"/>
  <c r="O183" i="3"/>
  <c r="N183" i="3"/>
  <c r="M183" i="3"/>
  <c r="L183" i="3"/>
  <c r="K183" i="3"/>
  <c r="J183" i="3"/>
  <c r="Q182" i="3"/>
  <c r="P182" i="3"/>
  <c r="O182" i="3"/>
  <c r="N182" i="3"/>
  <c r="M182" i="3"/>
  <c r="L182" i="3"/>
  <c r="K182" i="3"/>
  <c r="J182" i="3"/>
  <c r="C187" i="3"/>
  <c r="C186" i="3"/>
  <c r="C185" i="3"/>
  <c r="C184" i="3"/>
  <c r="C183" i="3"/>
  <c r="C182" i="3"/>
  <c r="D187" i="3"/>
  <c r="D186" i="3"/>
  <c r="D185" i="3"/>
  <c r="D184" i="3"/>
  <c r="D183" i="3"/>
  <c r="D182" i="3"/>
  <c r="Q171" i="4"/>
  <c r="P171" i="4"/>
  <c r="O171" i="4"/>
  <c r="N171" i="4"/>
  <c r="M171" i="4"/>
  <c r="L171" i="4"/>
  <c r="K171" i="4"/>
  <c r="J171" i="4"/>
  <c r="Q170" i="4"/>
  <c r="P170" i="4"/>
  <c r="O170" i="4"/>
  <c r="N170" i="4"/>
  <c r="M170" i="4"/>
  <c r="L170" i="4"/>
  <c r="K170" i="4"/>
  <c r="J170" i="4"/>
  <c r="Q169" i="4"/>
  <c r="P169" i="4"/>
  <c r="O169" i="4"/>
  <c r="N169" i="4"/>
  <c r="M169" i="4"/>
  <c r="L169" i="4"/>
  <c r="K169" i="4"/>
  <c r="J169" i="4"/>
  <c r="Q168" i="4"/>
  <c r="P168" i="4"/>
  <c r="O168" i="4"/>
  <c r="N168" i="4"/>
  <c r="M168" i="4"/>
  <c r="L168" i="4"/>
  <c r="K168" i="4"/>
  <c r="J168" i="4"/>
  <c r="Q167" i="4"/>
  <c r="P167" i="4"/>
  <c r="O167" i="4"/>
  <c r="N167" i="4"/>
  <c r="M167" i="4"/>
  <c r="L167" i="4"/>
  <c r="K167" i="4"/>
  <c r="J167" i="4"/>
  <c r="Q166" i="4"/>
  <c r="P166" i="4"/>
  <c r="O166" i="4"/>
  <c r="N166" i="4"/>
  <c r="M166" i="4"/>
  <c r="L166" i="4"/>
  <c r="K166" i="4"/>
  <c r="J166" i="4"/>
  <c r="D171" i="4"/>
  <c r="C171" i="4"/>
  <c r="D170" i="4"/>
  <c r="C170" i="4"/>
  <c r="D169" i="4"/>
  <c r="C169" i="4"/>
  <c r="D168" i="4"/>
  <c r="C168" i="4"/>
  <c r="D167" i="4"/>
  <c r="C167" i="4"/>
  <c r="D166" i="4"/>
  <c r="C166" i="4"/>
  <c r="C131" i="3"/>
  <c r="C130" i="3"/>
  <c r="C129" i="3"/>
  <c r="C128" i="3"/>
  <c r="C127" i="3"/>
  <c r="C126" i="3"/>
  <c r="Q131" i="3"/>
  <c r="P131" i="3"/>
  <c r="O131" i="3"/>
  <c r="N131" i="3"/>
  <c r="M131" i="3"/>
  <c r="L131" i="3"/>
  <c r="K131" i="3"/>
  <c r="J131" i="3"/>
  <c r="Q130" i="3"/>
  <c r="P130" i="3"/>
  <c r="O130" i="3"/>
  <c r="N130" i="3"/>
  <c r="M130" i="3"/>
  <c r="L130" i="3"/>
  <c r="K130" i="3"/>
  <c r="J130" i="3"/>
  <c r="Q129" i="3"/>
  <c r="P129" i="3"/>
  <c r="O129" i="3"/>
  <c r="N129" i="3"/>
  <c r="M129" i="3"/>
  <c r="L129" i="3"/>
  <c r="K129" i="3"/>
  <c r="J129" i="3"/>
  <c r="Q128" i="3"/>
  <c r="P128" i="3"/>
  <c r="O128" i="3"/>
  <c r="N128" i="3"/>
  <c r="M128" i="3"/>
  <c r="L128" i="3"/>
  <c r="K128" i="3"/>
  <c r="J128" i="3"/>
  <c r="Q127" i="3"/>
  <c r="P127" i="3"/>
  <c r="O127" i="3"/>
  <c r="N127" i="3"/>
  <c r="M127" i="3"/>
  <c r="L127" i="3"/>
  <c r="K127" i="3"/>
  <c r="J127" i="3"/>
  <c r="Q126" i="3"/>
  <c r="P126" i="3"/>
  <c r="O126" i="3"/>
  <c r="N126" i="3"/>
  <c r="M126" i="3"/>
  <c r="L126" i="3"/>
  <c r="K126" i="3"/>
  <c r="J126" i="3"/>
  <c r="D131" i="3"/>
  <c r="D130" i="3"/>
  <c r="D129" i="3"/>
  <c r="D128" i="3"/>
  <c r="D127" i="3"/>
  <c r="D126" i="3"/>
  <c r="C235" i="8"/>
  <c r="C234" i="8"/>
  <c r="C233" i="8"/>
  <c r="C232" i="8"/>
  <c r="C231" i="8"/>
  <c r="C230" i="8"/>
  <c r="C227" i="8"/>
  <c r="C226" i="8"/>
  <c r="C225" i="8"/>
  <c r="C224" i="8"/>
  <c r="C223" i="8"/>
  <c r="C222" i="8"/>
  <c r="C221" i="8"/>
  <c r="C219" i="8"/>
  <c r="C218" i="8"/>
  <c r="C217" i="8"/>
  <c r="C216" i="8"/>
  <c r="C215" i="8"/>
  <c r="C214" i="8"/>
  <c r="C211" i="8"/>
  <c r="C210" i="8"/>
  <c r="C209" i="8"/>
  <c r="C208" i="8"/>
  <c r="C207" i="8"/>
  <c r="C206" i="8"/>
  <c r="C203" i="8"/>
  <c r="C202" i="8"/>
  <c r="C201" i="8"/>
  <c r="C200" i="8"/>
  <c r="C199" i="8"/>
  <c r="C198" i="8"/>
  <c r="C197" i="8"/>
  <c r="C195" i="8"/>
  <c r="C194" i="8"/>
  <c r="C193" i="8"/>
  <c r="C192" i="8"/>
  <c r="C191" i="8"/>
  <c r="C190" i="8"/>
  <c r="C187" i="8"/>
  <c r="C186" i="8"/>
  <c r="C185" i="8"/>
  <c r="C184" i="8"/>
  <c r="C183" i="8"/>
  <c r="C182" i="8"/>
  <c r="C179" i="8"/>
  <c r="C178" i="8"/>
  <c r="C177" i="8"/>
  <c r="C176" i="8"/>
  <c r="C175" i="8"/>
  <c r="C174" i="8"/>
  <c r="C171" i="8"/>
  <c r="C170" i="8"/>
  <c r="C169" i="8"/>
  <c r="C168" i="8"/>
  <c r="C167" i="8"/>
  <c r="C166" i="8"/>
  <c r="C163" i="8"/>
  <c r="C162" i="8"/>
  <c r="C161" i="8"/>
  <c r="C160" i="8"/>
  <c r="C159" i="8"/>
  <c r="C158" i="8"/>
  <c r="C157" i="8"/>
  <c r="C155" i="8"/>
  <c r="C154" i="8"/>
  <c r="C153" i="8"/>
  <c r="C152" i="8"/>
  <c r="C151" i="8"/>
  <c r="C150" i="8"/>
  <c r="C147" i="8"/>
  <c r="C146" i="8"/>
  <c r="C145" i="8"/>
  <c r="C144" i="8"/>
  <c r="C143" i="8"/>
  <c r="C142" i="8"/>
  <c r="C141" i="8"/>
  <c r="C139" i="8"/>
  <c r="C138" i="8"/>
  <c r="C137" i="8"/>
  <c r="C136" i="8"/>
  <c r="C135" i="8"/>
  <c r="C134" i="8"/>
  <c r="C131" i="8"/>
  <c r="C130" i="8"/>
  <c r="C129" i="8"/>
  <c r="C128" i="8"/>
  <c r="C127" i="8"/>
  <c r="C126" i="8"/>
  <c r="C107" i="8"/>
  <c r="C106" i="8"/>
  <c r="C105" i="8"/>
  <c r="C104" i="8"/>
  <c r="C103" i="8"/>
  <c r="C102" i="8"/>
  <c r="C99" i="8"/>
  <c r="C98" i="8"/>
  <c r="C97" i="8"/>
  <c r="C96" i="8"/>
  <c r="C95" i="8"/>
  <c r="C94" i="8"/>
  <c r="C91" i="8"/>
  <c r="C90" i="8"/>
  <c r="C89" i="8"/>
  <c r="C88" i="8"/>
  <c r="C87" i="8"/>
  <c r="C86" i="8"/>
  <c r="C85" i="8"/>
  <c r="C83" i="8"/>
  <c r="C82" i="8"/>
  <c r="C81" i="8"/>
  <c r="C80" i="8"/>
  <c r="C79" i="8"/>
  <c r="C78" i="8"/>
  <c r="C75" i="8"/>
  <c r="C74" i="8"/>
  <c r="C73" i="8"/>
  <c r="C72" i="8"/>
  <c r="C71" i="8"/>
  <c r="C70" i="8"/>
  <c r="C69" i="8"/>
  <c r="C67" i="8"/>
  <c r="C66" i="8"/>
  <c r="C65" i="8"/>
  <c r="C64" i="8"/>
  <c r="C63" i="8"/>
  <c r="C62" i="8"/>
  <c r="C59" i="8"/>
  <c r="C58" i="8"/>
  <c r="C57" i="8"/>
  <c r="C56" i="8"/>
  <c r="C55" i="8"/>
  <c r="C54" i="8"/>
  <c r="C53" i="8"/>
  <c r="C51" i="8"/>
  <c r="C50" i="8"/>
  <c r="C49" i="8"/>
  <c r="C48" i="8"/>
  <c r="C47" i="8"/>
  <c r="C46" i="8"/>
  <c r="C43" i="8"/>
  <c r="C42" i="8"/>
  <c r="C41" i="8"/>
  <c r="C40" i="8"/>
  <c r="C39" i="8"/>
  <c r="C38" i="8"/>
  <c r="C37" i="8"/>
  <c r="C35" i="8"/>
  <c r="C34" i="8"/>
  <c r="C33" i="8"/>
  <c r="C32" i="8"/>
  <c r="C31" i="8"/>
  <c r="C30" i="8"/>
  <c r="C27" i="8"/>
  <c r="C26" i="8"/>
  <c r="C25" i="8"/>
  <c r="C24" i="8"/>
  <c r="C23" i="8"/>
  <c r="C22" i="8"/>
  <c r="C21" i="8"/>
  <c r="C19" i="8"/>
  <c r="C18" i="8"/>
  <c r="C17" i="8"/>
  <c r="C16" i="8"/>
  <c r="C15" i="8"/>
  <c r="C14" i="8"/>
  <c r="C235" i="7"/>
  <c r="C234" i="7"/>
  <c r="C233" i="7"/>
  <c r="C232" i="7"/>
  <c r="C231" i="7"/>
  <c r="C230" i="7"/>
  <c r="C227" i="7"/>
  <c r="C226" i="7"/>
  <c r="C225" i="7"/>
  <c r="C224" i="7"/>
  <c r="C223" i="7"/>
  <c r="C222" i="7"/>
  <c r="C221" i="7"/>
  <c r="C219" i="7"/>
  <c r="C218" i="7"/>
  <c r="C217" i="7"/>
  <c r="C216" i="7"/>
  <c r="C215" i="7"/>
  <c r="C214" i="7"/>
  <c r="C211" i="7"/>
  <c r="C210" i="7"/>
  <c r="C209" i="7"/>
  <c r="C208" i="7"/>
  <c r="C207" i="7"/>
  <c r="C206" i="7"/>
  <c r="C203" i="7"/>
  <c r="C202" i="7"/>
  <c r="C201" i="7"/>
  <c r="C200" i="7"/>
  <c r="C199" i="7"/>
  <c r="C198" i="7"/>
  <c r="C197" i="7"/>
  <c r="C195" i="7"/>
  <c r="C194" i="7"/>
  <c r="C193" i="7"/>
  <c r="C192" i="7"/>
  <c r="C191" i="7"/>
  <c r="C190" i="7"/>
  <c r="C187" i="7"/>
  <c r="C186" i="7"/>
  <c r="C185" i="7"/>
  <c r="C184" i="7"/>
  <c r="C183" i="7"/>
  <c r="C182" i="7"/>
  <c r="C179" i="7"/>
  <c r="C178" i="7"/>
  <c r="C177" i="7"/>
  <c r="C176" i="7"/>
  <c r="C175" i="7"/>
  <c r="C174" i="7"/>
  <c r="C163" i="7"/>
  <c r="C162" i="7"/>
  <c r="C161" i="7"/>
  <c r="C160" i="7"/>
  <c r="C159" i="7"/>
  <c r="C158" i="7"/>
  <c r="C157" i="7"/>
  <c r="C155" i="7"/>
  <c r="C154" i="7"/>
  <c r="C153" i="7"/>
  <c r="C152" i="7"/>
  <c r="C151" i="7"/>
  <c r="C150" i="7"/>
  <c r="C147" i="7"/>
  <c r="C146" i="7"/>
  <c r="C145" i="7"/>
  <c r="C144" i="7"/>
  <c r="C143" i="7"/>
  <c r="C142" i="7"/>
  <c r="C141" i="7"/>
  <c r="C139" i="7"/>
  <c r="C138" i="7"/>
  <c r="C137" i="7"/>
  <c r="C136" i="7"/>
  <c r="C135" i="7"/>
  <c r="C134" i="7"/>
  <c r="C131" i="7"/>
  <c r="C130" i="7"/>
  <c r="C129" i="7"/>
  <c r="C128" i="7"/>
  <c r="C127" i="7"/>
  <c r="C126" i="7"/>
  <c r="C107" i="7"/>
  <c r="C106" i="7"/>
  <c r="C105" i="7"/>
  <c r="C104" i="7"/>
  <c r="C103" i="7"/>
  <c r="C102" i="7"/>
  <c r="C101" i="7"/>
  <c r="C99" i="7"/>
  <c r="C98" i="7"/>
  <c r="C97" i="7"/>
  <c r="C96" i="7"/>
  <c r="C95" i="7"/>
  <c r="C94" i="7"/>
  <c r="C91" i="7"/>
  <c r="C90" i="7"/>
  <c r="C89" i="7"/>
  <c r="C88" i="7"/>
  <c r="C87" i="7"/>
  <c r="C86" i="7"/>
  <c r="C85" i="7"/>
  <c r="C83" i="7"/>
  <c r="C82" i="7"/>
  <c r="C81" i="7"/>
  <c r="C80" i="7"/>
  <c r="C79" i="7"/>
  <c r="C78" i="7"/>
  <c r="C75" i="7"/>
  <c r="C74" i="7"/>
  <c r="C73" i="7"/>
  <c r="C72" i="7"/>
  <c r="C71" i="7"/>
  <c r="C70" i="7"/>
  <c r="C69" i="7"/>
  <c r="C67" i="7"/>
  <c r="C66" i="7"/>
  <c r="C65" i="7"/>
  <c r="C64" i="7"/>
  <c r="C63" i="7"/>
  <c r="C62" i="7"/>
  <c r="C59" i="7"/>
  <c r="C58" i="7"/>
  <c r="C57" i="7"/>
  <c r="C56" i="7"/>
  <c r="C55" i="7"/>
  <c r="C54" i="7"/>
  <c r="C53" i="7"/>
  <c r="C51" i="7"/>
  <c r="C50" i="7"/>
  <c r="C49" i="7"/>
  <c r="C48" i="7"/>
  <c r="C47" i="7"/>
  <c r="C46" i="7"/>
  <c r="C43" i="7"/>
  <c r="C42" i="7"/>
  <c r="C41" i="7"/>
  <c r="C40" i="7"/>
  <c r="C39" i="7"/>
  <c r="C38" i="7"/>
  <c r="C37" i="7"/>
  <c r="C35" i="7"/>
  <c r="C34" i="7"/>
  <c r="C33" i="7"/>
  <c r="C32" i="7"/>
  <c r="C31" i="7"/>
  <c r="C30" i="7"/>
  <c r="C27" i="7"/>
  <c r="C26" i="7"/>
  <c r="C25" i="7"/>
  <c r="C24" i="7"/>
  <c r="C23" i="7"/>
  <c r="C22" i="7"/>
  <c r="C21" i="7"/>
  <c r="C19" i="7"/>
  <c r="C18" i="7"/>
  <c r="C17" i="7"/>
  <c r="C16" i="7"/>
  <c r="C15" i="7"/>
  <c r="C14" i="7"/>
  <c r="C211" i="6"/>
  <c r="C210" i="6"/>
  <c r="C209" i="6"/>
  <c r="C208" i="6"/>
  <c r="C207" i="6"/>
  <c r="C206" i="6"/>
  <c r="C203" i="6"/>
  <c r="C202" i="6"/>
  <c r="C201" i="6"/>
  <c r="C200" i="6"/>
  <c r="C199" i="6"/>
  <c r="C198" i="6"/>
  <c r="C197" i="6"/>
  <c r="C195" i="6"/>
  <c r="C194" i="6"/>
  <c r="C193" i="6"/>
  <c r="C192" i="6"/>
  <c r="C191" i="6"/>
  <c r="C190" i="6"/>
  <c r="C179" i="6"/>
  <c r="C178" i="6"/>
  <c r="C177" i="6"/>
  <c r="C176" i="6"/>
  <c r="C175" i="6"/>
  <c r="C174" i="6"/>
  <c r="C173" i="6"/>
  <c r="C171" i="6"/>
  <c r="C170" i="6"/>
  <c r="C169" i="6"/>
  <c r="C168" i="6"/>
  <c r="C167" i="6"/>
  <c r="C166" i="6"/>
  <c r="C163" i="6"/>
  <c r="C162" i="6"/>
  <c r="C161" i="6"/>
  <c r="C160" i="6"/>
  <c r="C159" i="6"/>
  <c r="C158" i="6"/>
  <c r="C157" i="6"/>
  <c r="C155" i="6"/>
  <c r="C154" i="6"/>
  <c r="C153" i="6"/>
  <c r="C152" i="6"/>
  <c r="C151" i="6"/>
  <c r="C150" i="6"/>
  <c r="C147" i="6"/>
  <c r="C146" i="6"/>
  <c r="C145" i="6"/>
  <c r="C144" i="6"/>
  <c r="C143" i="6"/>
  <c r="C142" i="6"/>
  <c r="C141" i="6"/>
  <c r="C139" i="6"/>
  <c r="C138" i="6"/>
  <c r="C137" i="6"/>
  <c r="C136" i="6"/>
  <c r="C135" i="6"/>
  <c r="C134" i="6"/>
  <c r="C123" i="6"/>
  <c r="C122" i="6"/>
  <c r="C121" i="6"/>
  <c r="C120" i="6"/>
  <c r="C119" i="6"/>
  <c r="C118" i="6"/>
  <c r="C117" i="6"/>
  <c r="C115" i="6"/>
  <c r="C114" i="6"/>
  <c r="C113" i="6"/>
  <c r="C112" i="6"/>
  <c r="C111" i="6"/>
  <c r="C110" i="6"/>
  <c r="C91" i="6"/>
  <c r="C90" i="6"/>
  <c r="C89" i="6"/>
  <c r="C88" i="6"/>
  <c r="C87" i="6"/>
  <c r="C86" i="6"/>
  <c r="C85" i="6"/>
  <c r="C83" i="6"/>
  <c r="C82" i="6"/>
  <c r="C81" i="6"/>
  <c r="C80" i="6"/>
  <c r="C79" i="6"/>
  <c r="C75" i="6"/>
  <c r="C74" i="6"/>
  <c r="C73" i="6"/>
  <c r="C72" i="6"/>
  <c r="C71" i="6"/>
  <c r="C70" i="6"/>
  <c r="C69" i="6"/>
  <c r="C67" i="6"/>
  <c r="C66" i="6"/>
  <c r="C65" i="6"/>
  <c r="C64" i="6"/>
  <c r="C63" i="6"/>
  <c r="C62" i="6"/>
  <c r="C59" i="6"/>
  <c r="C58" i="6"/>
  <c r="C57" i="6"/>
  <c r="C56" i="6"/>
  <c r="C55" i="6"/>
  <c r="C54" i="6"/>
  <c r="C53" i="6"/>
  <c r="C51" i="6"/>
  <c r="C50" i="6"/>
  <c r="C49" i="6"/>
  <c r="C48" i="6"/>
  <c r="C47" i="6"/>
  <c r="C46" i="6"/>
  <c r="C43" i="6"/>
  <c r="C42" i="6"/>
  <c r="C41" i="6"/>
  <c r="C40" i="6"/>
  <c r="C39" i="6"/>
  <c r="C38" i="6"/>
  <c r="C37" i="6"/>
  <c r="C35" i="6"/>
  <c r="C34" i="6"/>
  <c r="C33" i="6"/>
  <c r="C32" i="6"/>
  <c r="C31" i="6"/>
  <c r="C30" i="6"/>
  <c r="C27" i="6"/>
  <c r="C26" i="6"/>
  <c r="C25" i="6"/>
  <c r="C24" i="6"/>
  <c r="C23" i="6"/>
  <c r="C22" i="6"/>
  <c r="C21" i="6"/>
  <c r="C19" i="6"/>
  <c r="C18" i="6"/>
  <c r="C17" i="6"/>
  <c r="C16" i="6"/>
  <c r="C15" i="6"/>
  <c r="C14" i="6"/>
  <c r="C235" i="4"/>
  <c r="C234" i="4"/>
  <c r="C233" i="4"/>
  <c r="C232" i="4"/>
  <c r="C231" i="4"/>
  <c r="C230" i="4"/>
  <c r="C227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1" i="4"/>
  <c r="C210" i="4"/>
  <c r="C209" i="4"/>
  <c r="C208" i="4"/>
  <c r="C207" i="4"/>
  <c r="C206" i="4"/>
  <c r="C203" i="4"/>
  <c r="C202" i="4"/>
  <c r="C201" i="4"/>
  <c r="C200" i="4"/>
  <c r="C199" i="4"/>
  <c r="C198" i="4"/>
  <c r="C197" i="4"/>
  <c r="C195" i="4"/>
  <c r="C194" i="4"/>
  <c r="C193" i="4"/>
  <c r="C192" i="4"/>
  <c r="C191" i="4"/>
  <c r="C190" i="4"/>
  <c r="C187" i="4"/>
  <c r="C186" i="4"/>
  <c r="C185" i="4"/>
  <c r="C184" i="4"/>
  <c r="C183" i="4"/>
  <c r="C182" i="4"/>
  <c r="C179" i="4"/>
  <c r="C178" i="4"/>
  <c r="C177" i="4"/>
  <c r="C176" i="4"/>
  <c r="C175" i="4"/>
  <c r="C174" i="4"/>
  <c r="C163" i="4"/>
  <c r="C162" i="4"/>
  <c r="C161" i="4"/>
  <c r="C160" i="4"/>
  <c r="C159" i="4"/>
  <c r="C158" i="4"/>
  <c r="C157" i="4"/>
  <c r="C155" i="4"/>
  <c r="C154" i="4"/>
  <c r="C153" i="4"/>
  <c r="C152" i="4"/>
  <c r="C151" i="4"/>
  <c r="C150" i="4"/>
  <c r="C147" i="4"/>
  <c r="C146" i="4"/>
  <c r="C145" i="4"/>
  <c r="C144" i="4"/>
  <c r="C143" i="4"/>
  <c r="C142" i="4"/>
  <c r="C141" i="4"/>
  <c r="C139" i="4"/>
  <c r="C138" i="4"/>
  <c r="C137" i="4"/>
  <c r="C136" i="4"/>
  <c r="C135" i="4"/>
  <c r="C134" i="4"/>
  <c r="C131" i="4"/>
  <c r="C130" i="4"/>
  <c r="C129" i="4"/>
  <c r="C128" i="4"/>
  <c r="C127" i="4"/>
  <c r="C126" i="4"/>
  <c r="C107" i="4"/>
  <c r="C106" i="4"/>
  <c r="C105" i="4"/>
  <c r="C104" i="4"/>
  <c r="C103" i="4"/>
  <c r="C102" i="4"/>
  <c r="C101" i="4"/>
  <c r="C99" i="4"/>
  <c r="C98" i="4"/>
  <c r="C97" i="4"/>
  <c r="C96" i="4"/>
  <c r="C95" i="4"/>
  <c r="C94" i="4"/>
  <c r="C91" i="4"/>
  <c r="C90" i="4"/>
  <c r="C89" i="4"/>
  <c r="C88" i="4"/>
  <c r="C87" i="4"/>
  <c r="C86" i="4"/>
  <c r="C85" i="4"/>
  <c r="C83" i="4"/>
  <c r="C82" i="4"/>
  <c r="C81" i="4"/>
  <c r="C80" i="4"/>
  <c r="C79" i="4"/>
  <c r="C78" i="4"/>
  <c r="C75" i="4"/>
  <c r="C74" i="4"/>
  <c r="C73" i="4"/>
  <c r="C72" i="4"/>
  <c r="C71" i="4"/>
  <c r="C70" i="4"/>
  <c r="C69" i="4"/>
  <c r="C67" i="4"/>
  <c r="C66" i="4"/>
  <c r="C65" i="4"/>
  <c r="C64" i="4"/>
  <c r="C63" i="4"/>
  <c r="C62" i="4"/>
  <c r="C59" i="4"/>
  <c r="C58" i="4"/>
  <c r="C57" i="4"/>
  <c r="C56" i="4"/>
  <c r="C55" i="4"/>
  <c r="C54" i="4"/>
  <c r="C53" i="4"/>
  <c r="C51" i="4"/>
  <c r="C50" i="4"/>
  <c r="C49" i="4"/>
  <c r="C48" i="4"/>
  <c r="C47" i="4"/>
  <c r="C46" i="4"/>
  <c r="C43" i="4"/>
  <c r="C42" i="4"/>
  <c r="C41" i="4"/>
  <c r="C40" i="4"/>
  <c r="C39" i="4"/>
  <c r="C38" i="4"/>
  <c r="C37" i="4"/>
  <c r="C35" i="4"/>
  <c r="C34" i="4"/>
  <c r="C33" i="4"/>
  <c r="C32" i="4"/>
  <c r="C31" i="4"/>
  <c r="C30" i="4"/>
  <c r="C27" i="4"/>
  <c r="C26" i="4"/>
  <c r="C25" i="4"/>
  <c r="C24" i="4"/>
  <c r="C23" i="4"/>
  <c r="C22" i="4"/>
  <c r="C21" i="4"/>
  <c r="C19" i="4"/>
  <c r="C18" i="4"/>
  <c r="C17" i="4"/>
  <c r="C16" i="4"/>
  <c r="C15" i="4"/>
  <c r="C14" i="4"/>
  <c r="C211" i="3"/>
  <c r="C210" i="3"/>
  <c r="C209" i="3"/>
  <c r="C208" i="3"/>
  <c r="C207" i="3"/>
  <c r="C206" i="3"/>
  <c r="C203" i="3"/>
  <c r="AA119" i="3" s="1"/>
  <c r="C202" i="3"/>
  <c r="AA118" i="3" s="1"/>
  <c r="C201" i="3"/>
  <c r="AA117" i="3" s="1"/>
  <c r="C200" i="3"/>
  <c r="AA116" i="3" s="1"/>
  <c r="C199" i="3"/>
  <c r="C198" i="3"/>
  <c r="C197" i="3"/>
  <c r="C195" i="3"/>
  <c r="W119" i="3" s="1"/>
  <c r="C194" i="3"/>
  <c r="W118" i="3" s="1"/>
  <c r="C193" i="3"/>
  <c r="W117" i="3" s="1"/>
  <c r="C192" i="3"/>
  <c r="W116" i="3" s="1"/>
  <c r="C191" i="3"/>
  <c r="C190" i="3"/>
  <c r="C179" i="3"/>
  <c r="C178" i="3"/>
  <c r="C177" i="3"/>
  <c r="C176" i="3"/>
  <c r="C175" i="3"/>
  <c r="C174" i="3"/>
  <c r="C173" i="3"/>
  <c r="C171" i="3"/>
  <c r="C170" i="3"/>
  <c r="C169" i="3"/>
  <c r="C168" i="3"/>
  <c r="C167" i="3"/>
  <c r="C166" i="3"/>
  <c r="C163" i="3"/>
  <c r="C162" i="3"/>
  <c r="C161" i="3"/>
  <c r="C160" i="3"/>
  <c r="C159" i="3"/>
  <c r="C158" i="3"/>
  <c r="C157" i="3"/>
  <c r="C155" i="3"/>
  <c r="C154" i="3"/>
  <c r="C153" i="3"/>
  <c r="C152" i="3"/>
  <c r="C151" i="3"/>
  <c r="C150" i="3"/>
  <c r="C147" i="3"/>
  <c r="C146" i="3"/>
  <c r="C145" i="3"/>
  <c r="C144" i="3"/>
  <c r="C143" i="3"/>
  <c r="C142" i="3"/>
  <c r="C141" i="3"/>
  <c r="C139" i="3"/>
  <c r="C138" i="3"/>
  <c r="C137" i="3"/>
  <c r="C136" i="3"/>
  <c r="C135" i="3"/>
  <c r="C134" i="3"/>
  <c r="C123" i="3"/>
  <c r="C122" i="3"/>
  <c r="C121" i="3"/>
  <c r="C120" i="3"/>
  <c r="C119" i="3"/>
  <c r="C118" i="3"/>
  <c r="C117" i="3"/>
  <c r="C115" i="3"/>
  <c r="C114" i="3"/>
  <c r="C113" i="3"/>
  <c r="C112" i="3"/>
  <c r="C111" i="3"/>
  <c r="C110" i="3"/>
  <c r="C91" i="3"/>
  <c r="C90" i="3"/>
  <c r="C89" i="3"/>
  <c r="C88" i="3"/>
  <c r="C87" i="3"/>
  <c r="C86" i="3"/>
  <c r="C85" i="3"/>
  <c r="C83" i="3"/>
  <c r="C82" i="3"/>
  <c r="C81" i="3"/>
  <c r="C80" i="3"/>
  <c r="C79" i="3"/>
  <c r="C78" i="3"/>
  <c r="C75" i="3"/>
  <c r="C74" i="3"/>
  <c r="C73" i="3"/>
  <c r="C72" i="3"/>
  <c r="C71" i="3"/>
  <c r="C70" i="3"/>
  <c r="C69" i="3"/>
  <c r="C67" i="3"/>
  <c r="C66" i="3"/>
  <c r="C65" i="3"/>
  <c r="C64" i="3"/>
  <c r="C63" i="3"/>
  <c r="C62" i="3"/>
  <c r="C59" i="3"/>
  <c r="C58" i="3"/>
  <c r="C57" i="3"/>
  <c r="C56" i="3"/>
  <c r="C55" i="3"/>
  <c r="C54" i="3"/>
  <c r="C53" i="3"/>
  <c r="C51" i="3"/>
  <c r="C50" i="3"/>
  <c r="C49" i="3"/>
  <c r="C48" i="3"/>
  <c r="C47" i="3"/>
  <c r="C46" i="3"/>
  <c r="C43" i="3"/>
  <c r="C42" i="3"/>
  <c r="C41" i="3"/>
  <c r="C40" i="3"/>
  <c r="C39" i="3"/>
  <c r="C38" i="3"/>
  <c r="C37" i="3"/>
  <c r="C35" i="3"/>
  <c r="C34" i="3"/>
  <c r="C33" i="3"/>
  <c r="C32" i="3"/>
  <c r="C31" i="3"/>
  <c r="C30" i="3"/>
  <c r="C27" i="3"/>
  <c r="C26" i="3"/>
  <c r="C25" i="3"/>
  <c r="C24" i="3"/>
  <c r="C23" i="3"/>
  <c r="C22" i="3"/>
  <c r="C21" i="3"/>
  <c r="C19" i="3"/>
  <c r="C18" i="3"/>
  <c r="C17" i="3"/>
  <c r="C16" i="3"/>
  <c r="C15" i="3"/>
  <c r="C14" i="3"/>
  <c r="I38" i="2"/>
  <c r="J1" i="3" s="1"/>
  <c r="AC119" i="3"/>
  <c r="Y119" i="3"/>
  <c r="AC118" i="3"/>
  <c r="Y118" i="3"/>
  <c r="AC117" i="3"/>
  <c r="Y117" i="3"/>
  <c r="AC116" i="3"/>
  <c r="Y116" i="3"/>
  <c r="AC141" i="4"/>
  <c r="AC140" i="4"/>
  <c r="AC139" i="4"/>
  <c r="AC138" i="4"/>
  <c r="AC137" i="4"/>
  <c r="AC136" i="4"/>
  <c r="AC135" i="4"/>
  <c r="AC107" i="4"/>
  <c r="AC106" i="4"/>
  <c r="AC105" i="4"/>
  <c r="AC104" i="4"/>
  <c r="AC103" i="4"/>
  <c r="AC102" i="4"/>
  <c r="AC101" i="4"/>
  <c r="AC98" i="4"/>
  <c r="AC97" i="4"/>
  <c r="AC96" i="4"/>
  <c r="AC95" i="4"/>
  <c r="AC94" i="4"/>
  <c r="AC93" i="4"/>
  <c r="AC92" i="4"/>
  <c r="AC89" i="4"/>
  <c r="AC88" i="4"/>
  <c r="AC87" i="4"/>
  <c r="AC86" i="4"/>
  <c r="AC85" i="4"/>
  <c r="AC84" i="4"/>
  <c r="AC83" i="4"/>
  <c r="AC80" i="4"/>
  <c r="AC79" i="4"/>
  <c r="AC78" i="4"/>
  <c r="AC77" i="4"/>
  <c r="AC76" i="4"/>
  <c r="AC75" i="4"/>
  <c r="AC74" i="4"/>
  <c r="AC70" i="4"/>
  <c r="AC69" i="4"/>
  <c r="AC68" i="4"/>
  <c r="AC56" i="4"/>
  <c r="AC55" i="4"/>
  <c r="AC54" i="4"/>
  <c r="AC53" i="4"/>
  <c r="AC52" i="4"/>
  <c r="AC51" i="4"/>
  <c r="AC50" i="4"/>
  <c r="AC49" i="4"/>
  <c r="AC47" i="4"/>
  <c r="AC46" i="4"/>
  <c r="AC45" i="4"/>
  <c r="AC44" i="4"/>
  <c r="AC43" i="4"/>
  <c r="AC42" i="4"/>
  <c r="AC41" i="4"/>
  <c r="AC38" i="4"/>
  <c r="AC37" i="4"/>
  <c r="AC36" i="4"/>
  <c r="AC35" i="4"/>
  <c r="AC34" i="4"/>
  <c r="AC33" i="4"/>
  <c r="AC32" i="4"/>
  <c r="AC29" i="4"/>
  <c r="AC28" i="4"/>
  <c r="AC27" i="4"/>
  <c r="AC26" i="4"/>
  <c r="AC25" i="4"/>
  <c r="AC24" i="4"/>
  <c r="AC23" i="4"/>
  <c r="AC20" i="4"/>
  <c r="AC19" i="4"/>
  <c r="AC18" i="4"/>
  <c r="AC17" i="4"/>
  <c r="AC16" i="4"/>
  <c r="AC15" i="4"/>
  <c r="AC14" i="4"/>
  <c r="AC13" i="4"/>
  <c r="AC11" i="4"/>
  <c r="AC10" i="4"/>
  <c r="AC9" i="4"/>
  <c r="AC8" i="4"/>
  <c r="AC7" i="4"/>
  <c r="AC6" i="4"/>
  <c r="AC5" i="4"/>
  <c r="AC4" i="4"/>
  <c r="Q131" i="8"/>
  <c r="P131" i="8"/>
  <c r="O131" i="8"/>
  <c r="N131" i="8"/>
  <c r="M131" i="8"/>
  <c r="L131" i="8"/>
  <c r="K131" i="8"/>
  <c r="J131" i="8"/>
  <c r="D131" i="8"/>
  <c r="Q130" i="8"/>
  <c r="P130" i="8"/>
  <c r="O130" i="8"/>
  <c r="N130" i="8"/>
  <c r="M130" i="8"/>
  <c r="L130" i="8"/>
  <c r="K130" i="8"/>
  <c r="J130" i="8"/>
  <c r="D130" i="8"/>
  <c r="Q129" i="8"/>
  <c r="P129" i="8"/>
  <c r="O129" i="8"/>
  <c r="N129" i="8"/>
  <c r="M129" i="8"/>
  <c r="L129" i="8"/>
  <c r="K129" i="8"/>
  <c r="J129" i="8"/>
  <c r="D129" i="8"/>
  <c r="Q128" i="8"/>
  <c r="P128" i="8"/>
  <c r="O128" i="8"/>
  <c r="N128" i="8"/>
  <c r="M128" i="8"/>
  <c r="L128" i="8"/>
  <c r="K128" i="8"/>
  <c r="J128" i="8"/>
  <c r="D128" i="8"/>
  <c r="Q127" i="8"/>
  <c r="P127" i="8"/>
  <c r="O127" i="8"/>
  <c r="N127" i="8"/>
  <c r="M127" i="8"/>
  <c r="L127" i="8"/>
  <c r="K127" i="8"/>
  <c r="J127" i="8"/>
  <c r="D127" i="8"/>
  <c r="Q126" i="8"/>
  <c r="P126" i="8"/>
  <c r="O126" i="8"/>
  <c r="N126" i="8"/>
  <c r="M126" i="8"/>
  <c r="L126" i="8"/>
  <c r="K126" i="8"/>
  <c r="J126" i="8"/>
  <c r="D126" i="8"/>
  <c r="Q131" i="7"/>
  <c r="P131" i="7"/>
  <c r="O131" i="7"/>
  <c r="N131" i="7"/>
  <c r="M131" i="7"/>
  <c r="L131" i="7"/>
  <c r="K131" i="7"/>
  <c r="Q130" i="7"/>
  <c r="P130" i="7"/>
  <c r="O130" i="7"/>
  <c r="N130" i="7"/>
  <c r="M130" i="7"/>
  <c r="L130" i="7"/>
  <c r="K130" i="7"/>
  <c r="Q129" i="7"/>
  <c r="P129" i="7"/>
  <c r="O129" i="7"/>
  <c r="N129" i="7"/>
  <c r="M129" i="7"/>
  <c r="L129" i="7"/>
  <c r="K129" i="7"/>
  <c r="Q128" i="7"/>
  <c r="P128" i="7"/>
  <c r="O128" i="7"/>
  <c r="N128" i="7"/>
  <c r="M128" i="7"/>
  <c r="L128" i="7"/>
  <c r="K128" i="7"/>
  <c r="Q127" i="7"/>
  <c r="P127" i="7"/>
  <c r="O127" i="7"/>
  <c r="N127" i="7"/>
  <c r="M127" i="7"/>
  <c r="L127" i="7"/>
  <c r="K127" i="7"/>
  <c r="Q126" i="7"/>
  <c r="P126" i="7"/>
  <c r="O126" i="7"/>
  <c r="N126" i="7"/>
  <c r="M126" i="7"/>
  <c r="L126" i="7"/>
  <c r="K126" i="7"/>
  <c r="K41" i="2"/>
  <c r="J41" i="2"/>
  <c r="I41" i="2"/>
  <c r="H41" i="2"/>
  <c r="G41" i="2"/>
  <c r="F41" i="2"/>
  <c r="E41" i="2"/>
  <c r="K42" i="2"/>
  <c r="J42" i="2"/>
  <c r="I42" i="2"/>
  <c r="H42" i="2"/>
  <c r="G42" i="2"/>
  <c r="F42" i="2"/>
  <c r="E42" i="2"/>
  <c r="O1" i="5"/>
  <c r="P1" i="4"/>
  <c r="P1" i="3"/>
  <c r="P1" i="6"/>
  <c r="P1" i="7"/>
  <c r="P1" i="8"/>
  <c r="V12" i="1"/>
  <c r="V11" i="1"/>
  <c r="V10" i="1"/>
  <c r="V9" i="1"/>
  <c r="V8" i="1"/>
  <c r="V7" i="1"/>
  <c r="F175" i="7" s="1"/>
  <c r="V6" i="1"/>
  <c r="V5" i="1"/>
  <c r="D23" i="2"/>
  <c r="S12" i="1"/>
  <c r="Q12" i="3" s="1"/>
  <c r="Q101" i="3" s="1"/>
  <c r="S11" i="1"/>
  <c r="E9" i="7" s="1"/>
  <c r="S10" i="1"/>
  <c r="S9" i="1"/>
  <c r="S8" i="1"/>
  <c r="S7" i="1"/>
  <c r="L12" i="3" s="1"/>
  <c r="L125" i="3" s="1"/>
  <c r="S6" i="1"/>
  <c r="D13" i="1" s="1"/>
  <c r="S5" i="1"/>
  <c r="T12" i="1"/>
  <c r="P49" i="1" s="1"/>
  <c r="T11" i="1"/>
  <c r="N181" i="1" s="1"/>
  <c r="T10" i="1"/>
  <c r="C8" i="4" s="1"/>
  <c r="T9" i="1"/>
  <c r="J15" i="1" s="1"/>
  <c r="T8" i="1"/>
  <c r="C6" i="4" s="1"/>
  <c r="T7" i="1"/>
  <c r="F31" i="1" s="1"/>
  <c r="T6" i="1"/>
  <c r="D31" i="5" s="1"/>
  <c r="T5" i="1"/>
  <c r="C3" i="8" s="1"/>
  <c r="D223" i="5"/>
  <c r="D197" i="5"/>
  <c r="D184" i="5"/>
  <c r="D159" i="5"/>
  <c r="D143" i="5"/>
  <c r="P102" i="5"/>
  <c r="N94" i="5"/>
  <c r="J98" i="5"/>
  <c r="D209" i="6"/>
  <c r="D208" i="6"/>
  <c r="D206" i="6"/>
  <c r="D191" i="6"/>
  <c r="D169" i="6"/>
  <c r="D168" i="6"/>
  <c r="D154" i="6"/>
  <c r="D143" i="6"/>
  <c r="D138" i="6"/>
  <c r="D119" i="6"/>
  <c r="D114" i="6"/>
  <c r="D81" i="6"/>
  <c r="D80" i="6"/>
  <c r="D75" i="6"/>
  <c r="D72" i="6"/>
  <c r="D71" i="6"/>
  <c r="D69" i="6"/>
  <c r="D65" i="6"/>
  <c r="D64" i="6"/>
  <c r="D62" i="6"/>
  <c r="D59" i="6"/>
  <c r="D56" i="6"/>
  <c r="D55" i="6"/>
  <c r="D53" i="6"/>
  <c r="D49" i="6"/>
  <c r="D48" i="6"/>
  <c r="D46" i="6"/>
  <c r="D43" i="6"/>
  <c r="D40" i="6"/>
  <c r="D38" i="6"/>
  <c r="D30" i="6"/>
  <c r="D27" i="6"/>
  <c r="D23" i="6"/>
  <c r="D22" i="6"/>
  <c r="D21" i="6"/>
  <c r="D18" i="6"/>
  <c r="D17" i="6"/>
  <c r="D16" i="6"/>
  <c r="D14" i="6"/>
  <c r="O178" i="6"/>
  <c r="K207" i="6"/>
  <c r="J130" i="7"/>
  <c r="M86" i="7"/>
  <c r="O81" i="7"/>
  <c r="D14" i="7"/>
  <c r="D15" i="7"/>
  <c r="D16" i="7"/>
  <c r="D17" i="7"/>
  <c r="D18" i="7"/>
  <c r="D19" i="7"/>
  <c r="D21" i="7"/>
  <c r="D22" i="7"/>
  <c r="D23" i="7"/>
  <c r="D24" i="7"/>
  <c r="D25" i="7"/>
  <c r="D26" i="7"/>
  <c r="D27" i="7"/>
  <c r="D30" i="7"/>
  <c r="D31" i="7"/>
  <c r="D32" i="7"/>
  <c r="D33" i="7"/>
  <c r="D34" i="7"/>
  <c r="D35" i="7"/>
  <c r="D37" i="7"/>
  <c r="D38" i="7"/>
  <c r="D39" i="7"/>
  <c r="D40" i="7"/>
  <c r="D41" i="7"/>
  <c r="D42" i="7"/>
  <c r="D43" i="7"/>
  <c r="D46" i="7"/>
  <c r="D47" i="7"/>
  <c r="D48" i="7"/>
  <c r="D49" i="7"/>
  <c r="D50" i="7"/>
  <c r="D51" i="7"/>
  <c r="D53" i="7"/>
  <c r="D54" i="7"/>
  <c r="D55" i="7"/>
  <c r="D56" i="7"/>
  <c r="D57" i="7"/>
  <c r="D58" i="7"/>
  <c r="D59" i="7"/>
  <c r="D62" i="7"/>
  <c r="D63" i="7"/>
  <c r="D64" i="7"/>
  <c r="D65" i="7"/>
  <c r="D66" i="7"/>
  <c r="M66" i="7"/>
  <c r="D67" i="7"/>
  <c r="D69" i="7"/>
  <c r="D70" i="7"/>
  <c r="D71" i="7"/>
  <c r="D72" i="7"/>
  <c r="D73" i="7"/>
  <c r="D74" i="7"/>
  <c r="D75" i="7"/>
  <c r="D78" i="7"/>
  <c r="D79" i="7"/>
  <c r="D80" i="7"/>
  <c r="D81" i="7"/>
  <c r="D82" i="7"/>
  <c r="D83" i="7"/>
  <c r="D85" i="7"/>
  <c r="D86" i="7"/>
  <c r="D87" i="7"/>
  <c r="D88" i="7"/>
  <c r="D89" i="7"/>
  <c r="M89" i="7"/>
  <c r="D90" i="7"/>
  <c r="D91" i="7"/>
  <c r="D94" i="7"/>
  <c r="D95" i="7"/>
  <c r="D96" i="7"/>
  <c r="D97" i="7"/>
  <c r="D98" i="7"/>
  <c r="M98" i="7"/>
  <c r="D99" i="7"/>
  <c r="Q99" i="7"/>
  <c r="D101" i="7"/>
  <c r="O101" i="7"/>
  <c r="D102" i="7"/>
  <c r="M102" i="7"/>
  <c r="D103" i="7"/>
  <c r="M103" i="7"/>
  <c r="Q103" i="7"/>
  <c r="D104" i="7"/>
  <c r="M104" i="7"/>
  <c r="O104" i="7"/>
  <c r="D105" i="7"/>
  <c r="M105" i="7"/>
  <c r="D106" i="7"/>
  <c r="K106" i="7"/>
  <c r="O106" i="7"/>
  <c r="D107" i="7"/>
  <c r="M107" i="7"/>
  <c r="D134" i="7"/>
  <c r="M134" i="7"/>
  <c r="D135" i="7"/>
  <c r="M135" i="7"/>
  <c r="O135" i="7"/>
  <c r="D136" i="7"/>
  <c r="M136" i="7"/>
  <c r="D137" i="7"/>
  <c r="M137" i="7"/>
  <c r="O137" i="7"/>
  <c r="D138" i="7"/>
  <c r="K138" i="7"/>
  <c r="Q138" i="7"/>
  <c r="D139" i="7"/>
  <c r="M139" i="7"/>
  <c r="Q139" i="7"/>
  <c r="D141" i="7"/>
  <c r="M141" i="7"/>
  <c r="Q141" i="7"/>
  <c r="D142" i="7"/>
  <c r="K142" i="7"/>
  <c r="Q142" i="7"/>
  <c r="D143" i="7"/>
  <c r="M143" i="7"/>
  <c r="Q143" i="7"/>
  <c r="D144" i="7"/>
  <c r="K144" i="7"/>
  <c r="O144" i="7"/>
  <c r="D145" i="7"/>
  <c r="M145" i="7"/>
  <c r="D146" i="7"/>
  <c r="M146" i="7"/>
  <c r="Q146" i="7"/>
  <c r="D147" i="7"/>
  <c r="M147" i="7"/>
  <c r="Q147" i="7"/>
  <c r="D150" i="7"/>
  <c r="K150" i="7"/>
  <c r="M150" i="7"/>
  <c r="O150" i="7"/>
  <c r="D151" i="7"/>
  <c r="K151" i="7"/>
  <c r="O151" i="7"/>
  <c r="D152" i="7"/>
  <c r="K152" i="7"/>
  <c r="Q152" i="7"/>
  <c r="D153" i="7"/>
  <c r="M153" i="7"/>
  <c r="O153" i="7"/>
  <c r="D154" i="7"/>
  <c r="K154" i="7"/>
  <c r="Q154" i="7"/>
  <c r="D155" i="7"/>
  <c r="K155" i="7"/>
  <c r="P155" i="7"/>
  <c r="D157" i="7"/>
  <c r="M157" i="7"/>
  <c r="O157" i="7"/>
  <c r="Q157" i="7"/>
  <c r="D158" i="7"/>
  <c r="K158" i="7"/>
  <c r="M158" i="7"/>
  <c r="O158" i="7"/>
  <c r="D159" i="7"/>
  <c r="K159" i="7"/>
  <c r="M159" i="7"/>
  <c r="Q159" i="7"/>
  <c r="D160" i="7"/>
  <c r="K160" i="7"/>
  <c r="M160" i="7"/>
  <c r="O160" i="7"/>
  <c r="D161" i="7"/>
  <c r="K161" i="7"/>
  <c r="M161" i="7"/>
  <c r="Q161" i="7"/>
  <c r="D162" i="7"/>
  <c r="M162" i="7"/>
  <c r="K162" i="7"/>
  <c r="O162" i="7"/>
  <c r="D163" i="7"/>
  <c r="K163" i="7"/>
  <c r="M163" i="7"/>
  <c r="O163" i="7"/>
  <c r="D174" i="7"/>
  <c r="K174" i="7"/>
  <c r="M174" i="7"/>
  <c r="O174" i="7"/>
  <c r="D175" i="7"/>
  <c r="K175" i="7"/>
  <c r="M175" i="7"/>
  <c r="Q175" i="7"/>
  <c r="D176" i="7"/>
  <c r="K176" i="7"/>
  <c r="M176" i="7"/>
  <c r="Q176" i="7"/>
  <c r="D177" i="7"/>
  <c r="K177" i="7"/>
  <c r="M177" i="7"/>
  <c r="Q177" i="7"/>
  <c r="D178" i="7"/>
  <c r="M178" i="7"/>
  <c r="K178" i="7"/>
  <c r="Q178" i="7"/>
  <c r="D179" i="7"/>
  <c r="K179" i="7"/>
  <c r="M179" i="7"/>
  <c r="Q179" i="7"/>
  <c r="K181" i="7"/>
  <c r="M181" i="7"/>
  <c r="O181" i="7"/>
  <c r="D182" i="7"/>
  <c r="K182" i="7"/>
  <c r="L182" i="7"/>
  <c r="M182" i="7"/>
  <c r="N182" i="7"/>
  <c r="O182" i="7"/>
  <c r="P182" i="7"/>
  <c r="Q182" i="7"/>
  <c r="D183" i="7"/>
  <c r="N183" i="7"/>
  <c r="J183" i="7"/>
  <c r="K183" i="7"/>
  <c r="M183" i="7"/>
  <c r="O183" i="7"/>
  <c r="P183" i="7"/>
  <c r="Q183" i="7"/>
  <c r="D184" i="7"/>
  <c r="P184" i="7"/>
  <c r="K184" i="7"/>
  <c r="M184" i="7"/>
  <c r="O184" i="7"/>
  <c r="Q184" i="7"/>
  <c r="D185" i="7"/>
  <c r="O185" i="7"/>
  <c r="K185" i="7"/>
  <c r="M185" i="7"/>
  <c r="Q185" i="7"/>
  <c r="D186" i="7"/>
  <c r="M186" i="7"/>
  <c r="J186" i="7"/>
  <c r="K186" i="7"/>
  <c r="O186" i="7"/>
  <c r="Q186" i="7"/>
  <c r="D187" i="7"/>
  <c r="P187" i="7"/>
  <c r="K187" i="7"/>
  <c r="M187" i="7"/>
  <c r="N187" i="7"/>
  <c r="O187" i="7"/>
  <c r="Q187" i="7"/>
  <c r="D190" i="7"/>
  <c r="K190" i="7"/>
  <c r="M190" i="7"/>
  <c r="O190" i="7"/>
  <c r="Q190" i="7"/>
  <c r="D191" i="7"/>
  <c r="J191" i="7"/>
  <c r="K191" i="7"/>
  <c r="L191" i="7"/>
  <c r="M191" i="7"/>
  <c r="N191" i="7"/>
  <c r="O191" i="7"/>
  <c r="P191" i="7"/>
  <c r="Q191" i="7"/>
  <c r="D192" i="7"/>
  <c r="J192" i="7"/>
  <c r="K192" i="7"/>
  <c r="L192" i="7"/>
  <c r="M192" i="7"/>
  <c r="N192" i="7"/>
  <c r="O192" i="7"/>
  <c r="Q192" i="7"/>
  <c r="D193" i="7"/>
  <c r="N193" i="7"/>
  <c r="K193" i="7"/>
  <c r="M193" i="7"/>
  <c r="O193" i="7"/>
  <c r="Q193" i="7"/>
  <c r="D194" i="7"/>
  <c r="K194" i="7"/>
  <c r="M194" i="7"/>
  <c r="O194" i="7"/>
  <c r="Q194" i="7"/>
  <c r="D195" i="7"/>
  <c r="K195" i="7"/>
  <c r="M195" i="7"/>
  <c r="O195" i="7"/>
  <c r="Q195" i="7"/>
  <c r="D197" i="7"/>
  <c r="J197" i="7"/>
  <c r="K197" i="7"/>
  <c r="M197" i="7"/>
  <c r="O197" i="7"/>
  <c r="Q197" i="7"/>
  <c r="D198" i="7"/>
  <c r="K198" i="7"/>
  <c r="M198" i="7"/>
  <c r="N198" i="7"/>
  <c r="O198" i="7"/>
  <c r="P198" i="7"/>
  <c r="Q198" i="7"/>
  <c r="D199" i="7"/>
  <c r="K199" i="7"/>
  <c r="M199" i="7"/>
  <c r="O199" i="7"/>
  <c r="Q199" i="7"/>
  <c r="D200" i="7"/>
  <c r="K200" i="7"/>
  <c r="M200" i="7"/>
  <c r="O200" i="7"/>
  <c r="Q200" i="7"/>
  <c r="D201" i="7"/>
  <c r="J201" i="7"/>
  <c r="K201" i="7"/>
  <c r="L201" i="7"/>
  <c r="M201" i="7"/>
  <c r="O201" i="7"/>
  <c r="Q201" i="7"/>
  <c r="D202" i="7"/>
  <c r="M202" i="7"/>
  <c r="J202" i="7"/>
  <c r="K202" i="7"/>
  <c r="O202" i="7"/>
  <c r="Q202" i="7"/>
  <c r="D203" i="7"/>
  <c r="L203" i="7"/>
  <c r="K203" i="7"/>
  <c r="M203" i="7"/>
  <c r="O203" i="7"/>
  <c r="Q203" i="7"/>
  <c r="D206" i="7"/>
  <c r="K206" i="7"/>
  <c r="J206" i="7"/>
  <c r="M206" i="7"/>
  <c r="O206" i="7"/>
  <c r="Q206" i="7"/>
  <c r="D207" i="7"/>
  <c r="K207" i="7"/>
  <c r="M207" i="7"/>
  <c r="O207" i="7"/>
  <c r="Q207" i="7"/>
  <c r="D208" i="7"/>
  <c r="K208" i="7"/>
  <c r="M208" i="7"/>
  <c r="O208" i="7"/>
  <c r="Q208" i="7"/>
  <c r="D209" i="7"/>
  <c r="K209" i="7"/>
  <c r="M209" i="7"/>
  <c r="O209" i="7"/>
  <c r="Q209" i="7"/>
  <c r="D210" i="7"/>
  <c r="M210" i="7"/>
  <c r="K210" i="7"/>
  <c r="O210" i="7"/>
  <c r="Q210" i="7"/>
  <c r="D211" i="7"/>
  <c r="K211" i="7"/>
  <c r="M211" i="7"/>
  <c r="O211" i="7"/>
  <c r="Q211" i="7"/>
  <c r="D214" i="7"/>
  <c r="K214" i="7"/>
  <c r="J214" i="7"/>
  <c r="M214" i="7"/>
  <c r="O214" i="7"/>
  <c r="Q214" i="7"/>
  <c r="D215" i="7"/>
  <c r="K215" i="7"/>
  <c r="L215" i="7"/>
  <c r="M215" i="7"/>
  <c r="N215" i="7"/>
  <c r="O215" i="7"/>
  <c r="Q215" i="7"/>
  <c r="D216" i="7"/>
  <c r="K216" i="7"/>
  <c r="M216" i="7"/>
  <c r="O216" i="7"/>
  <c r="Q216" i="7"/>
  <c r="D217" i="7"/>
  <c r="M217" i="7"/>
  <c r="K217" i="7"/>
  <c r="O217" i="7"/>
  <c r="Q217" i="7"/>
  <c r="D218" i="7"/>
  <c r="K218" i="7"/>
  <c r="M218" i="7"/>
  <c r="O218" i="7"/>
  <c r="Q218" i="7"/>
  <c r="D219" i="7"/>
  <c r="O219" i="7"/>
  <c r="K219" i="7"/>
  <c r="M219" i="7"/>
  <c r="Q219" i="7"/>
  <c r="D221" i="7"/>
  <c r="M221" i="7"/>
  <c r="L221" i="7"/>
  <c r="J221" i="7"/>
  <c r="K221" i="7"/>
  <c r="N221" i="7"/>
  <c r="O221" i="7"/>
  <c r="P221" i="7"/>
  <c r="Q221" i="7"/>
  <c r="D222" i="7"/>
  <c r="K222" i="7"/>
  <c r="M222" i="7"/>
  <c r="O222" i="7"/>
  <c r="P222" i="7"/>
  <c r="Q222" i="7"/>
  <c r="D223" i="7"/>
  <c r="P223" i="7"/>
  <c r="K223" i="7"/>
  <c r="M223" i="7"/>
  <c r="O223" i="7"/>
  <c r="Q223" i="7"/>
  <c r="D224" i="7"/>
  <c r="L224" i="7"/>
  <c r="J224" i="7"/>
  <c r="K224" i="7"/>
  <c r="M224" i="7"/>
  <c r="N224" i="7"/>
  <c r="O224" i="7"/>
  <c r="P224" i="7"/>
  <c r="Q224" i="7"/>
  <c r="D225" i="7"/>
  <c r="N225" i="7"/>
  <c r="K225" i="7"/>
  <c r="M225" i="7"/>
  <c r="O225" i="7"/>
  <c r="P225" i="7"/>
  <c r="Q225" i="7"/>
  <c r="D226" i="7"/>
  <c r="J226" i="7"/>
  <c r="K226" i="7"/>
  <c r="L226" i="7"/>
  <c r="M226" i="7"/>
  <c r="N226" i="7"/>
  <c r="O226" i="7"/>
  <c r="P226" i="7"/>
  <c r="Q226" i="7"/>
  <c r="D227" i="7"/>
  <c r="J227" i="7"/>
  <c r="K227" i="7"/>
  <c r="M227" i="7"/>
  <c r="O227" i="7"/>
  <c r="Q227" i="7"/>
  <c r="D230" i="7"/>
  <c r="K230" i="7"/>
  <c r="L230" i="7"/>
  <c r="M230" i="7"/>
  <c r="N230" i="7"/>
  <c r="O230" i="7"/>
  <c r="P230" i="7"/>
  <c r="Q230" i="7"/>
  <c r="D231" i="7"/>
  <c r="P231" i="7"/>
  <c r="K231" i="7"/>
  <c r="M231" i="7"/>
  <c r="O231" i="7"/>
  <c r="Q231" i="7"/>
  <c r="D232" i="7"/>
  <c r="J232" i="7"/>
  <c r="K232" i="7"/>
  <c r="L232" i="7"/>
  <c r="M232" i="7"/>
  <c r="N232" i="7"/>
  <c r="O232" i="7"/>
  <c r="P232" i="7"/>
  <c r="Q232" i="7"/>
  <c r="D233" i="7"/>
  <c r="M233" i="7"/>
  <c r="L233" i="7"/>
  <c r="K233" i="7"/>
  <c r="N233" i="7"/>
  <c r="O233" i="7"/>
  <c r="P233" i="7"/>
  <c r="Q233" i="7"/>
  <c r="D234" i="7"/>
  <c r="J234" i="7"/>
  <c r="K234" i="7"/>
  <c r="L234" i="7"/>
  <c r="M234" i="7"/>
  <c r="O234" i="7"/>
  <c r="Q234" i="7"/>
  <c r="D235" i="7"/>
  <c r="O235" i="7"/>
  <c r="J235" i="7"/>
  <c r="K235" i="7"/>
  <c r="L235" i="7"/>
  <c r="M235" i="7"/>
  <c r="N235" i="7"/>
  <c r="Q235" i="7"/>
  <c r="D235" i="8"/>
  <c r="D234" i="8"/>
  <c r="D233" i="8"/>
  <c r="D232" i="8"/>
  <c r="D231" i="8"/>
  <c r="D230" i="8"/>
  <c r="D227" i="8"/>
  <c r="D226" i="8"/>
  <c r="D225" i="8"/>
  <c r="D224" i="8"/>
  <c r="D223" i="8"/>
  <c r="D222" i="8"/>
  <c r="D221" i="8"/>
  <c r="D219" i="8"/>
  <c r="D218" i="8"/>
  <c r="D217" i="8"/>
  <c r="D216" i="8"/>
  <c r="D215" i="8"/>
  <c r="D214" i="8"/>
  <c r="D211" i="8"/>
  <c r="D210" i="8"/>
  <c r="D209" i="8"/>
  <c r="D208" i="8"/>
  <c r="D207" i="8"/>
  <c r="D206" i="8"/>
  <c r="D203" i="8"/>
  <c r="D202" i="8"/>
  <c r="D201" i="8"/>
  <c r="D200" i="8"/>
  <c r="D199" i="8"/>
  <c r="D198" i="8"/>
  <c r="D197" i="8"/>
  <c r="D195" i="8"/>
  <c r="D194" i="8"/>
  <c r="D193" i="8"/>
  <c r="D192" i="8"/>
  <c r="D191" i="8"/>
  <c r="D190" i="8"/>
  <c r="D187" i="8"/>
  <c r="D186" i="8"/>
  <c r="D185" i="8"/>
  <c r="D184" i="8"/>
  <c r="D183" i="8"/>
  <c r="D182" i="8"/>
  <c r="D179" i="8"/>
  <c r="D178" i="8"/>
  <c r="D177" i="8"/>
  <c r="D176" i="8"/>
  <c r="D175" i="8"/>
  <c r="D174" i="8"/>
  <c r="D171" i="8"/>
  <c r="D170" i="8"/>
  <c r="D169" i="8"/>
  <c r="D168" i="8"/>
  <c r="D167" i="8"/>
  <c r="D166" i="8"/>
  <c r="D163" i="8"/>
  <c r="D162" i="8"/>
  <c r="D161" i="8"/>
  <c r="D160" i="8"/>
  <c r="D159" i="8"/>
  <c r="D158" i="8"/>
  <c r="D157" i="8"/>
  <c r="D155" i="8"/>
  <c r="D154" i="8"/>
  <c r="D153" i="8"/>
  <c r="D152" i="8"/>
  <c r="D151" i="8"/>
  <c r="D150" i="8"/>
  <c r="D147" i="8"/>
  <c r="D146" i="8"/>
  <c r="D145" i="8"/>
  <c r="D144" i="8"/>
  <c r="D143" i="8"/>
  <c r="D142" i="8"/>
  <c r="D141" i="8"/>
  <c r="D139" i="8"/>
  <c r="D138" i="8"/>
  <c r="D137" i="8"/>
  <c r="D136" i="8"/>
  <c r="D135" i="8"/>
  <c r="D134" i="8"/>
  <c r="D107" i="8"/>
  <c r="D106" i="8"/>
  <c r="D105" i="8"/>
  <c r="D104" i="8"/>
  <c r="D103" i="8"/>
  <c r="D102" i="8"/>
  <c r="D99" i="8"/>
  <c r="D98" i="8"/>
  <c r="D97" i="8"/>
  <c r="D96" i="8"/>
  <c r="D95" i="8"/>
  <c r="D94" i="8"/>
  <c r="D91" i="8"/>
  <c r="D90" i="8"/>
  <c r="D89" i="8"/>
  <c r="D88" i="8"/>
  <c r="D87" i="8"/>
  <c r="D86" i="8"/>
  <c r="D85" i="8"/>
  <c r="D83" i="8"/>
  <c r="D82" i="8"/>
  <c r="D81" i="8"/>
  <c r="D80" i="8"/>
  <c r="D79" i="8"/>
  <c r="D78" i="8"/>
  <c r="D75" i="8"/>
  <c r="D74" i="8"/>
  <c r="D73" i="8"/>
  <c r="D72" i="8"/>
  <c r="D71" i="8"/>
  <c r="D70" i="8"/>
  <c r="D69" i="8"/>
  <c r="D67" i="8"/>
  <c r="D66" i="8"/>
  <c r="D65" i="8"/>
  <c r="D64" i="8"/>
  <c r="D63" i="8"/>
  <c r="D62" i="8"/>
  <c r="D59" i="8"/>
  <c r="D58" i="8"/>
  <c r="D57" i="8"/>
  <c r="D56" i="8"/>
  <c r="D55" i="8"/>
  <c r="D54" i="8"/>
  <c r="D53" i="8"/>
  <c r="D51" i="8"/>
  <c r="D50" i="8"/>
  <c r="D49" i="8"/>
  <c r="D48" i="8"/>
  <c r="D47" i="8"/>
  <c r="D46" i="8"/>
  <c r="D43" i="8"/>
  <c r="D42" i="8"/>
  <c r="D41" i="8"/>
  <c r="D40" i="8"/>
  <c r="D39" i="8"/>
  <c r="D38" i="8"/>
  <c r="D37" i="8"/>
  <c r="D35" i="8"/>
  <c r="D34" i="8"/>
  <c r="D33" i="8"/>
  <c r="D32" i="8"/>
  <c r="D31" i="8"/>
  <c r="D30" i="8"/>
  <c r="D27" i="8"/>
  <c r="D26" i="8"/>
  <c r="D25" i="8"/>
  <c r="D24" i="8"/>
  <c r="D23" i="8"/>
  <c r="D22" i="8"/>
  <c r="D21" i="8"/>
  <c r="D19" i="8"/>
  <c r="D18" i="8"/>
  <c r="D17" i="8"/>
  <c r="D16" i="8"/>
  <c r="D15" i="8"/>
  <c r="D14" i="8"/>
  <c r="Q226" i="8"/>
  <c r="O35" i="8"/>
  <c r="N24" i="8"/>
  <c r="M33" i="8"/>
  <c r="K59" i="8"/>
  <c r="O47" i="8"/>
  <c r="M14" i="6"/>
  <c r="K210" i="6"/>
  <c r="K191" i="6"/>
  <c r="K160" i="6"/>
  <c r="K168" i="6"/>
  <c r="K150" i="6"/>
  <c r="K120" i="6"/>
  <c r="K145" i="6"/>
  <c r="K119" i="6"/>
  <c r="K85" i="6"/>
  <c r="K67" i="6"/>
  <c r="K46" i="6"/>
  <c r="K25" i="6"/>
  <c r="K74" i="6"/>
  <c r="K58" i="6"/>
  <c r="K42" i="6"/>
  <c r="K24" i="6"/>
  <c r="M211" i="6"/>
  <c r="M195" i="6"/>
  <c r="M191" i="6"/>
  <c r="M167" i="6"/>
  <c r="M160" i="6"/>
  <c r="M151" i="6"/>
  <c r="M168" i="6"/>
  <c r="M159" i="6"/>
  <c r="M152" i="6"/>
  <c r="M118" i="6"/>
  <c r="M143" i="6"/>
  <c r="M136" i="6"/>
  <c r="M117" i="6"/>
  <c r="M110" i="6"/>
  <c r="M83" i="6"/>
  <c r="M73" i="6"/>
  <c r="M64" i="6"/>
  <c r="M51" i="6"/>
  <c r="M41" i="6"/>
  <c r="M32" i="6"/>
  <c r="M21" i="6"/>
  <c r="M72" i="6"/>
  <c r="M63" i="6"/>
  <c r="M59" i="6"/>
  <c r="M56" i="6"/>
  <c r="M47" i="6"/>
  <c r="M43" i="6"/>
  <c r="M40" i="6"/>
  <c r="M31" i="6"/>
  <c r="M27" i="6"/>
  <c r="M24" i="6"/>
  <c r="M17" i="6"/>
  <c r="O207" i="6"/>
  <c r="O210" i="6"/>
  <c r="O206" i="6"/>
  <c r="O194" i="6"/>
  <c r="O193" i="6"/>
  <c r="O191" i="6"/>
  <c r="O169" i="6"/>
  <c r="O162" i="6"/>
  <c r="O158" i="6"/>
  <c r="O151" i="6"/>
  <c r="O147" i="6"/>
  <c r="O170" i="6"/>
  <c r="O166" i="6"/>
  <c r="O159" i="6"/>
  <c r="O155" i="6"/>
  <c r="O152" i="6"/>
  <c r="O144" i="6"/>
  <c r="O137" i="6"/>
  <c r="O122" i="6"/>
  <c r="O118" i="6"/>
  <c r="O111" i="6"/>
  <c r="O91" i="6"/>
  <c r="O90" i="6"/>
  <c r="O88" i="6"/>
  <c r="O86" i="6"/>
  <c r="O143" i="6"/>
  <c r="O141" i="6"/>
  <c r="O138" i="6"/>
  <c r="O136" i="6"/>
  <c r="O134" i="6"/>
  <c r="O119" i="6"/>
  <c r="O117" i="6"/>
  <c r="O114" i="6"/>
  <c r="O112" i="6"/>
  <c r="O110" i="6"/>
  <c r="O87" i="6"/>
  <c r="O85" i="6"/>
  <c r="O82" i="6"/>
  <c r="O81" i="6"/>
  <c r="O80" i="6"/>
  <c r="O73" i="6"/>
  <c r="O71" i="6"/>
  <c r="O69" i="6"/>
  <c r="O67" i="6"/>
  <c r="O66" i="6"/>
  <c r="O64" i="6"/>
  <c r="O62" i="6"/>
  <c r="O57" i="6"/>
  <c r="O55" i="6"/>
  <c r="O53" i="6"/>
  <c r="O50" i="6"/>
  <c r="O48" i="6"/>
  <c r="O46" i="6"/>
  <c r="O41" i="6"/>
  <c r="O39" i="6"/>
  <c r="O37" i="6"/>
  <c r="O34" i="6"/>
  <c r="O32" i="6"/>
  <c r="O30" i="6"/>
  <c r="O25" i="6"/>
  <c r="O23" i="6"/>
  <c r="O21" i="6"/>
  <c r="O18" i="6"/>
  <c r="O79" i="6"/>
  <c r="O75" i="6"/>
  <c r="O74" i="6"/>
  <c r="O72" i="6"/>
  <c r="O70" i="6"/>
  <c r="O65" i="6"/>
  <c r="O63" i="6"/>
  <c r="O59" i="6"/>
  <c r="O58" i="6"/>
  <c r="O56" i="6"/>
  <c r="O54" i="6"/>
  <c r="O49" i="6"/>
  <c r="O47" i="6"/>
  <c r="O43" i="6"/>
  <c r="O42" i="6"/>
  <c r="O40" i="6"/>
  <c r="O38" i="6"/>
  <c r="O33" i="6"/>
  <c r="O31" i="6"/>
  <c r="O27" i="6"/>
  <c r="O26" i="6"/>
  <c r="O24" i="6"/>
  <c r="O22" i="6"/>
  <c r="O17" i="6"/>
  <c r="O15" i="6"/>
  <c r="Q209" i="6"/>
  <c r="Q207" i="6"/>
  <c r="Q211" i="6"/>
  <c r="Q210" i="6"/>
  <c r="Q208" i="6"/>
  <c r="Q206" i="6"/>
  <c r="Q195" i="6"/>
  <c r="Q194" i="6"/>
  <c r="Q192" i="6"/>
  <c r="Q190" i="6"/>
  <c r="Q193" i="6"/>
  <c r="Q191" i="6"/>
  <c r="Q171" i="6"/>
  <c r="Q169" i="6"/>
  <c r="Q167" i="6"/>
  <c r="Q163" i="6"/>
  <c r="Q162" i="6"/>
  <c r="Q160" i="6"/>
  <c r="Q158" i="6"/>
  <c r="Q153" i="6"/>
  <c r="Q151" i="6"/>
  <c r="Q147" i="6"/>
  <c r="Q170" i="6"/>
  <c r="Q168" i="6"/>
  <c r="Q166" i="6"/>
  <c r="Q161" i="6"/>
  <c r="Q159" i="6"/>
  <c r="Q157" i="6"/>
  <c r="Q155" i="6"/>
  <c r="Q154" i="6"/>
  <c r="Q152" i="6"/>
  <c r="Q150" i="6"/>
  <c r="Q146" i="6"/>
  <c r="Q144" i="6"/>
  <c r="Q142" i="6"/>
  <c r="Q137" i="6"/>
  <c r="Q135" i="6"/>
  <c r="Q123" i="6"/>
  <c r="Q122" i="6"/>
  <c r="Q120" i="6"/>
  <c r="Q118" i="6"/>
  <c r="Q113" i="6"/>
  <c r="Q111" i="6"/>
  <c r="Q91" i="6"/>
  <c r="Q90" i="6"/>
  <c r="Q88" i="6"/>
  <c r="Q86" i="6"/>
  <c r="Q145" i="6"/>
  <c r="Q143" i="6"/>
  <c r="Q141" i="6"/>
  <c r="Q139" i="6"/>
  <c r="Q138" i="6"/>
  <c r="Q136" i="6"/>
  <c r="Q134" i="6"/>
  <c r="Q121" i="6"/>
  <c r="Q119" i="6"/>
  <c r="Q117" i="6"/>
  <c r="Q115" i="6"/>
  <c r="Q114" i="6"/>
  <c r="Q112" i="6"/>
  <c r="Q110" i="6"/>
  <c r="Q89" i="6"/>
  <c r="Q87" i="6"/>
  <c r="Q85" i="6"/>
  <c r="Q83" i="6"/>
  <c r="Q82" i="6"/>
  <c r="Q80" i="6"/>
  <c r="Q73" i="6"/>
  <c r="Q71" i="6"/>
  <c r="Q69" i="6"/>
  <c r="Q67" i="6"/>
  <c r="Q66" i="6"/>
  <c r="Q64" i="6"/>
  <c r="Q62" i="6"/>
  <c r="Q57" i="6"/>
  <c r="Q55" i="6"/>
  <c r="Q53" i="6"/>
  <c r="Q51" i="6"/>
  <c r="Q50" i="6"/>
  <c r="Q48" i="6"/>
  <c r="Q46" i="6"/>
  <c r="Q41" i="6"/>
  <c r="Q39" i="6"/>
  <c r="Q37" i="6"/>
  <c r="Q35" i="6"/>
  <c r="Q34" i="6"/>
  <c r="Q32" i="6"/>
  <c r="Q30" i="6"/>
  <c r="Q25" i="6"/>
  <c r="Q23" i="6"/>
  <c r="Q21" i="6"/>
  <c r="Q19" i="6"/>
  <c r="Q18" i="6"/>
  <c r="Q81" i="6"/>
  <c r="Q79" i="6"/>
  <c r="Q75" i="6"/>
  <c r="Q74" i="6"/>
  <c r="Q72" i="6"/>
  <c r="Q70" i="6"/>
  <c r="Q65" i="6"/>
  <c r="Q63" i="6"/>
  <c r="Q59" i="6"/>
  <c r="Q58" i="6"/>
  <c r="Q56" i="6"/>
  <c r="Q54" i="6"/>
  <c r="Q49" i="6"/>
  <c r="Q47" i="6"/>
  <c r="Q43" i="6"/>
  <c r="Q42" i="6"/>
  <c r="Q40" i="6"/>
  <c r="Q38" i="6"/>
  <c r="Q33" i="6"/>
  <c r="Q31" i="6"/>
  <c r="Q27" i="6"/>
  <c r="Q26" i="6"/>
  <c r="Q24" i="6"/>
  <c r="Q22" i="6"/>
  <c r="Q17" i="6"/>
  <c r="Q15" i="6"/>
  <c r="K14" i="6"/>
  <c r="O14" i="6"/>
  <c r="K16" i="6"/>
  <c r="O16" i="6"/>
  <c r="J210" i="6"/>
  <c r="J193" i="6"/>
  <c r="J190" i="6"/>
  <c r="J166" i="6"/>
  <c r="J155" i="6"/>
  <c r="J169" i="6"/>
  <c r="J160" i="6"/>
  <c r="J139" i="6"/>
  <c r="J121" i="6"/>
  <c r="J112" i="6"/>
  <c r="J83" i="6"/>
  <c r="J142" i="6"/>
  <c r="J122" i="6"/>
  <c r="J111" i="6"/>
  <c r="J88" i="6"/>
  <c r="J70" i="6"/>
  <c r="J59" i="6"/>
  <c r="J49" i="6"/>
  <c r="J42" i="6"/>
  <c r="J31" i="6"/>
  <c r="J24" i="6"/>
  <c r="J67" i="6"/>
  <c r="J57" i="6"/>
  <c r="J50" i="6"/>
  <c r="J39" i="6"/>
  <c r="J32" i="6"/>
  <c r="J21" i="6"/>
  <c r="J14" i="6"/>
  <c r="L206" i="6"/>
  <c r="L191" i="6"/>
  <c r="L170" i="6"/>
  <c r="L157" i="6"/>
  <c r="L150" i="6"/>
  <c r="L163" i="6"/>
  <c r="L153" i="6"/>
  <c r="L147" i="6"/>
  <c r="L143" i="6"/>
  <c r="L139" i="6"/>
  <c r="L136" i="6"/>
  <c r="L121" i="6"/>
  <c r="L117" i="6"/>
  <c r="L114" i="6"/>
  <c r="L110" i="6"/>
  <c r="L87" i="6"/>
  <c r="L83" i="6"/>
  <c r="L146" i="6"/>
  <c r="L142" i="6"/>
  <c r="L135" i="6"/>
  <c r="L123" i="6"/>
  <c r="L120" i="6"/>
  <c r="L113" i="6"/>
  <c r="L90" i="6"/>
  <c r="L86" i="6"/>
  <c r="L79" i="6"/>
  <c r="L75" i="6"/>
  <c r="L72" i="6"/>
  <c r="L65" i="6"/>
  <c r="L54" i="6"/>
  <c r="L47" i="6"/>
  <c r="L43" i="6"/>
  <c r="L40" i="6"/>
  <c r="L33" i="6"/>
  <c r="L22" i="6"/>
  <c r="L80" i="6"/>
  <c r="L73" i="6"/>
  <c r="L69" i="6"/>
  <c r="L66" i="6"/>
  <c r="L62" i="6"/>
  <c r="L55" i="6"/>
  <c r="L51" i="6"/>
  <c r="L48" i="6"/>
  <c r="L41" i="6"/>
  <c r="L37" i="6"/>
  <c r="L34" i="6"/>
  <c r="L30" i="6"/>
  <c r="L23" i="6"/>
  <c r="L19" i="6"/>
  <c r="L16" i="6"/>
  <c r="N211" i="6"/>
  <c r="N208" i="6"/>
  <c r="N195" i="6"/>
  <c r="N209" i="6"/>
  <c r="N191" i="6"/>
  <c r="N190" i="6"/>
  <c r="N170" i="6"/>
  <c r="N166" i="6"/>
  <c r="N159" i="6"/>
  <c r="N154" i="6"/>
  <c r="N150" i="6"/>
  <c r="N162" i="6"/>
  <c r="N158" i="6"/>
  <c r="N145" i="6"/>
  <c r="N139" i="6"/>
  <c r="N136" i="6"/>
  <c r="N121" i="6"/>
  <c r="N115" i="6"/>
  <c r="N112" i="6"/>
  <c r="N89" i="6"/>
  <c r="N83" i="6"/>
  <c r="N146" i="6"/>
  <c r="N142" i="6"/>
  <c r="N135" i="6"/>
  <c r="N123" i="6"/>
  <c r="N120" i="6"/>
  <c r="N113" i="6"/>
  <c r="N90" i="6"/>
  <c r="N86" i="6"/>
  <c r="N79" i="6"/>
  <c r="N75" i="6"/>
  <c r="N72" i="6"/>
  <c r="N65" i="6"/>
  <c r="N58" i="6"/>
  <c r="N54" i="6"/>
  <c r="N47" i="6"/>
  <c r="N43" i="6"/>
  <c r="N40" i="6"/>
  <c r="N33" i="6"/>
  <c r="N26" i="6"/>
  <c r="N22" i="6"/>
  <c r="N80" i="6"/>
  <c r="N73" i="6"/>
  <c r="N69" i="6"/>
  <c r="N62" i="6"/>
  <c r="N55" i="6"/>
  <c r="N51" i="6"/>
  <c r="N48" i="6"/>
  <c r="N41" i="6"/>
  <c r="N37" i="6"/>
  <c r="N30" i="6"/>
  <c r="N23" i="6"/>
  <c r="N19" i="6"/>
  <c r="N16" i="6"/>
  <c r="P211" i="6"/>
  <c r="P208" i="6"/>
  <c r="P195" i="6"/>
  <c r="P209" i="6"/>
  <c r="P194" i="6"/>
  <c r="P191" i="6"/>
  <c r="P190" i="6"/>
  <c r="P168" i="6"/>
  <c r="P161" i="6"/>
  <c r="P157" i="6"/>
  <c r="P154" i="6"/>
  <c r="P150" i="6"/>
  <c r="P167" i="6"/>
  <c r="P163" i="6"/>
  <c r="P160" i="6"/>
  <c r="P153" i="6"/>
  <c r="P147" i="6"/>
  <c r="P145" i="6"/>
  <c r="P143" i="6"/>
  <c r="P141" i="6"/>
  <c r="P139" i="6"/>
  <c r="P138" i="6"/>
  <c r="P136" i="6"/>
  <c r="P134" i="6"/>
  <c r="P121" i="6"/>
  <c r="P119" i="6"/>
  <c r="P117" i="6"/>
  <c r="P115" i="6"/>
  <c r="P114" i="6"/>
  <c r="P112" i="6"/>
  <c r="P110" i="6"/>
  <c r="P89" i="6"/>
  <c r="P87" i="6"/>
  <c r="P85" i="6"/>
  <c r="P83" i="6"/>
  <c r="P82" i="6"/>
  <c r="P146" i="6"/>
  <c r="P144" i="6"/>
  <c r="P142" i="6"/>
  <c r="P137" i="6"/>
  <c r="P135" i="6"/>
  <c r="P123" i="6"/>
  <c r="P122" i="6"/>
  <c r="P120" i="6"/>
  <c r="P118" i="6"/>
  <c r="P113" i="6"/>
  <c r="P91" i="6"/>
  <c r="P90" i="6"/>
  <c r="P88" i="6"/>
  <c r="P86" i="6"/>
  <c r="P81" i="6"/>
  <c r="P79" i="6"/>
  <c r="P75" i="6"/>
  <c r="P74" i="6"/>
  <c r="P72" i="6"/>
  <c r="P70" i="6"/>
  <c r="P65" i="6"/>
  <c r="P63" i="6"/>
  <c r="P59" i="6"/>
  <c r="P58" i="6"/>
  <c r="P56" i="6"/>
  <c r="P54" i="6"/>
  <c r="P49" i="6"/>
  <c r="P47" i="6"/>
  <c r="P43" i="6"/>
  <c r="P42" i="6"/>
  <c r="P40" i="6"/>
  <c r="P38" i="6"/>
  <c r="P33" i="6"/>
  <c r="P31" i="6"/>
  <c r="P27" i="6"/>
  <c r="P26" i="6"/>
  <c r="P24" i="6"/>
  <c r="P22" i="6"/>
  <c r="P80" i="6"/>
  <c r="P73" i="6"/>
  <c r="P71" i="6"/>
  <c r="P69" i="6"/>
  <c r="P67" i="6"/>
  <c r="P66" i="6"/>
  <c r="P64" i="6"/>
  <c r="P62" i="6"/>
  <c r="P57" i="6"/>
  <c r="P55" i="6"/>
  <c r="P53" i="6"/>
  <c r="P51" i="6"/>
  <c r="P50" i="6"/>
  <c r="P48" i="6"/>
  <c r="P46" i="6"/>
  <c r="P41" i="6"/>
  <c r="P39" i="6"/>
  <c r="P37" i="6"/>
  <c r="P35" i="6"/>
  <c r="P34" i="6"/>
  <c r="P32" i="6"/>
  <c r="P30" i="6"/>
  <c r="P25" i="6"/>
  <c r="P23" i="6"/>
  <c r="P19" i="6"/>
  <c r="P18" i="6"/>
  <c r="P16" i="6"/>
  <c r="P14" i="6"/>
  <c r="J15" i="6"/>
  <c r="N15" i="6"/>
  <c r="M16" i="6"/>
  <c r="Q16" i="6"/>
  <c r="P96" i="5"/>
  <c r="N104" i="5"/>
  <c r="P104" i="5"/>
  <c r="N95" i="5"/>
  <c r="J104" i="5"/>
  <c r="P46" i="5"/>
  <c r="N51" i="5"/>
  <c r="J58" i="5"/>
  <c r="N59" i="5"/>
  <c r="N48" i="5"/>
  <c r="P51" i="5"/>
  <c r="N53" i="5"/>
  <c r="P53" i="5"/>
  <c r="J230" i="5"/>
  <c r="J226" i="5"/>
  <c r="J208" i="5"/>
  <c r="J193" i="5"/>
  <c r="J176" i="5"/>
  <c r="J166" i="5"/>
  <c r="J186" i="5"/>
  <c r="J157" i="5"/>
  <c r="J141" i="5"/>
  <c r="J134" i="5"/>
  <c r="J146" i="5"/>
  <c r="J142" i="5"/>
  <c r="J137" i="5"/>
  <c r="J89" i="5"/>
  <c r="J85" i="5"/>
  <c r="J82" i="5"/>
  <c r="J78" i="5"/>
  <c r="J71" i="5"/>
  <c r="J67" i="5"/>
  <c r="J64" i="5"/>
  <c r="J39" i="5"/>
  <c r="J91" i="5"/>
  <c r="J88" i="5"/>
  <c r="J81" i="5"/>
  <c r="J74" i="5"/>
  <c r="J70" i="5"/>
  <c r="J63" i="5"/>
  <c r="J43" i="5"/>
  <c r="J42" i="5"/>
  <c r="J40" i="5"/>
  <c r="J38" i="5"/>
  <c r="N235" i="5"/>
  <c r="N234" i="5"/>
  <c r="N232" i="5"/>
  <c r="N230" i="5"/>
  <c r="N225" i="5"/>
  <c r="N223" i="5"/>
  <c r="N221" i="5"/>
  <c r="N219" i="5"/>
  <c r="N218" i="5"/>
  <c r="N233" i="5"/>
  <c r="N231" i="5"/>
  <c r="N227" i="5"/>
  <c r="N226" i="5"/>
  <c r="N224" i="5"/>
  <c r="N222" i="5"/>
  <c r="N217" i="5"/>
  <c r="N215" i="5"/>
  <c r="N211" i="5"/>
  <c r="N210" i="5"/>
  <c r="N208" i="5"/>
  <c r="N206" i="5"/>
  <c r="N199" i="5"/>
  <c r="N197" i="5"/>
  <c r="N195" i="5"/>
  <c r="N216" i="5"/>
  <c r="N214" i="5"/>
  <c r="N207" i="5"/>
  <c r="N203" i="5"/>
  <c r="N202" i="5"/>
  <c r="N200" i="5"/>
  <c r="N198" i="5"/>
  <c r="N191" i="5"/>
  <c r="N185" i="5"/>
  <c r="N183" i="5"/>
  <c r="N179" i="5"/>
  <c r="N178" i="5"/>
  <c r="N176" i="5"/>
  <c r="N174" i="5"/>
  <c r="N171" i="5"/>
  <c r="N170" i="5"/>
  <c r="N168" i="5"/>
  <c r="N166" i="5"/>
  <c r="N161" i="5"/>
  <c r="N159" i="5"/>
  <c r="N194" i="5"/>
  <c r="N192" i="5"/>
  <c r="N190" i="5"/>
  <c r="N187" i="5"/>
  <c r="N186" i="5"/>
  <c r="N184" i="5"/>
  <c r="N182" i="5"/>
  <c r="N175" i="5"/>
  <c r="N169" i="5"/>
  <c r="N167" i="5"/>
  <c r="N163" i="5"/>
  <c r="N162" i="5"/>
  <c r="N160" i="5"/>
  <c r="N155" i="5"/>
  <c r="N154" i="5"/>
  <c r="N152" i="5"/>
  <c r="N150" i="5"/>
  <c r="N145" i="5"/>
  <c r="N143" i="5"/>
  <c r="N139" i="5"/>
  <c r="N138" i="5"/>
  <c r="N136" i="5"/>
  <c r="N134" i="5"/>
  <c r="N158" i="5"/>
  <c r="N153" i="5"/>
  <c r="N151" i="5"/>
  <c r="N147" i="5"/>
  <c r="N146" i="5"/>
  <c r="N144" i="5"/>
  <c r="N142" i="5"/>
  <c r="N137" i="5"/>
  <c r="N135" i="5"/>
  <c r="N87" i="5"/>
  <c r="N85" i="5"/>
  <c r="N83" i="5"/>
  <c r="N82" i="5"/>
  <c r="N80" i="5"/>
  <c r="N78" i="5"/>
  <c r="N71" i="5"/>
  <c r="N69" i="5"/>
  <c r="N67" i="5"/>
  <c r="N66" i="5"/>
  <c r="N64" i="5"/>
  <c r="N62" i="5"/>
  <c r="N39" i="5"/>
  <c r="N37" i="5"/>
  <c r="N91" i="5"/>
  <c r="N90" i="5"/>
  <c r="N88" i="5"/>
  <c r="N86" i="5"/>
  <c r="N81" i="5"/>
  <c r="N79" i="5"/>
  <c r="N75" i="5"/>
  <c r="N74" i="5"/>
  <c r="N72" i="5"/>
  <c r="N70" i="5"/>
  <c r="N65" i="5"/>
  <c r="N63" i="5"/>
  <c r="N43" i="5"/>
  <c r="N42" i="5"/>
  <c r="N40" i="5"/>
  <c r="N38" i="5"/>
  <c r="P235" i="5"/>
  <c r="P234" i="5"/>
  <c r="P232" i="5"/>
  <c r="P230" i="5"/>
  <c r="P225" i="5"/>
  <c r="P223" i="5"/>
  <c r="P221" i="5"/>
  <c r="P219" i="5"/>
  <c r="P218" i="5"/>
  <c r="P233" i="5"/>
  <c r="P231" i="5"/>
  <c r="P227" i="5"/>
  <c r="P226" i="5"/>
  <c r="P224" i="5"/>
  <c r="P222" i="5"/>
  <c r="P217" i="5"/>
  <c r="P216" i="5"/>
  <c r="P215" i="5"/>
  <c r="P211" i="5"/>
  <c r="P210" i="5"/>
  <c r="P208" i="5"/>
  <c r="P206" i="5"/>
  <c r="P201" i="5"/>
  <c r="P199" i="5"/>
  <c r="P197" i="5"/>
  <c r="P195" i="5"/>
  <c r="P214" i="5"/>
  <c r="P209" i="5"/>
  <c r="P207" i="5"/>
  <c r="P203" i="5"/>
  <c r="P202" i="5"/>
  <c r="P200" i="5"/>
  <c r="P198" i="5"/>
  <c r="P193" i="5"/>
  <c r="P191" i="5"/>
  <c r="P194" i="5"/>
  <c r="P192" i="5"/>
  <c r="P190" i="5"/>
  <c r="P185" i="5"/>
  <c r="P183" i="5"/>
  <c r="P181" i="5"/>
  <c r="P179" i="5"/>
  <c r="P178" i="5"/>
  <c r="P176" i="5"/>
  <c r="P174" i="5"/>
  <c r="P171" i="5"/>
  <c r="P170" i="5"/>
  <c r="P168" i="5"/>
  <c r="P166" i="5"/>
  <c r="P161" i="5"/>
  <c r="P159" i="5"/>
  <c r="P187" i="5"/>
  <c r="P186" i="5"/>
  <c r="P184" i="5"/>
  <c r="P182" i="5"/>
  <c r="P177" i="5"/>
  <c r="P175" i="5"/>
  <c r="P169" i="5"/>
  <c r="P167" i="5"/>
  <c r="P163" i="5"/>
  <c r="P162" i="5"/>
  <c r="P160" i="5"/>
  <c r="P157" i="5"/>
  <c r="P155" i="5"/>
  <c r="P154" i="5"/>
  <c r="P152" i="5"/>
  <c r="P150" i="5"/>
  <c r="P145" i="5"/>
  <c r="P143" i="5"/>
  <c r="P141" i="5"/>
  <c r="P139" i="5"/>
  <c r="P138" i="5"/>
  <c r="P136" i="5"/>
  <c r="P134" i="5"/>
  <c r="P158" i="5"/>
  <c r="P153" i="5"/>
  <c r="P151" i="5"/>
  <c r="P147" i="5"/>
  <c r="P146" i="5"/>
  <c r="P144" i="5"/>
  <c r="P142" i="5"/>
  <c r="P137" i="5"/>
  <c r="P89" i="5"/>
  <c r="P87" i="5"/>
  <c r="P85" i="5"/>
  <c r="P83" i="5"/>
  <c r="P82" i="5"/>
  <c r="P80" i="5"/>
  <c r="P78" i="5"/>
  <c r="P73" i="5"/>
  <c r="P71" i="5"/>
  <c r="P69" i="5"/>
  <c r="P67" i="5"/>
  <c r="P66" i="5"/>
  <c r="P64" i="5"/>
  <c r="P62" i="5"/>
  <c r="P41" i="5"/>
  <c r="P39" i="5"/>
  <c r="P37" i="5"/>
  <c r="P91" i="5"/>
  <c r="P90" i="5"/>
  <c r="P88" i="5"/>
  <c r="P86" i="5"/>
  <c r="P81" i="5"/>
  <c r="P75" i="5"/>
  <c r="P74" i="5"/>
  <c r="P72" i="5"/>
  <c r="P70" i="5"/>
  <c r="P65" i="5"/>
  <c r="P43" i="5"/>
  <c r="P42" i="5"/>
  <c r="P40" i="5"/>
  <c r="P38" i="5"/>
  <c r="Q85" i="7"/>
  <c r="O85" i="7"/>
  <c r="M85" i="7"/>
  <c r="K85" i="7"/>
  <c r="Q83" i="7"/>
  <c r="M83" i="7"/>
  <c r="K83" i="7"/>
  <c r="Q78" i="7"/>
  <c r="Q75" i="7"/>
  <c r="O75" i="7"/>
  <c r="Q62" i="7"/>
  <c r="Q59" i="7"/>
  <c r="O59" i="7"/>
  <c r="O56" i="7"/>
  <c r="M56" i="7"/>
  <c r="K56" i="7"/>
  <c r="Q55" i="7"/>
  <c r="O55" i="7"/>
  <c r="M55" i="7"/>
  <c r="Q53" i="7"/>
  <c r="O53" i="7"/>
  <c r="M53" i="7"/>
  <c r="Q50" i="7"/>
  <c r="M49" i="7"/>
  <c r="Q48" i="7"/>
  <c r="O48" i="7"/>
  <c r="M48" i="7"/>
  <c r="O46" i="7"/>
  <c r="M46" i="7"/>
  <c r="K37" i="7"/>
  <c r="Q35" i="7"/>
  <c r="Q34" i="7"/>
  <c r="O34" i="7"/>
  <c r="M34" i="7"/>
  <c r="O33" i="7"/>
  <c r="Q16" i="7"/>
  <c r="Q17" i="7"/>
  <c r="Q19" i="7"/>
  <c r="Q31" i="7"/>
  <c r="Q32" i="7"/>
  <c r="Q37" i="7"/>
  <c r="Q38" i="7"/>
  <c r="Q46" i="7"/>
  <c r="Q47" i="7"/>
  <c r="Q51" i="7"/>
  <c r="Q54" i="7"/>
  <c r="Q63" i="7"/>
  <c r="Q64" i="7"/>
  <c r="Q67" i="7"/>
  <c r="Q69" i="7"/>
  <c r="Q71" i="7"/>
  <c r="Q79" i="7"/>
  <c r="Q80" i="7"/>
  <c r="O14" i="7"/>
  <c r="O15" i="7"/>
  <c r="O17" i="7"/>
  <c r="O32" i="7"/>
  <c r="O35" i="7"/>
  <c r="O38" i="7"/>
  <c r="O47" i="7"/>
  <c r="O49" i="7"/>
  <c r="O50" i="7"/>
  <c r="O51" i="7"/>
  <c r="O54" i="7"/>
  <c r="O62" i="7"/>
  <c r="O63" i="7"/>
  <c r="O64" i="7"/>
  <c r="O67" i="7"/>
  <c r="O69" i="7"/>
  <c r="O71" i="7"/>
  <c r="O72" i="7"/>
  <c r="O78" i="7"/>
  <c r="O79" i="7"/>
  <c r="O80" i="7"/>
  <c r="M17" i="7"/>
  <c r="M19" i="7"/>
  <c r="M31" i="7"/>
  <c r="M32" i="7"/>
  <c r="M37" i="7"/>
  <c r="M38" i="7"/>
  <c r="M47" i="7"/>
  <c r="M51" i="7"/>
  <c r="M62" i="7"/>
  <c r="M63" i="7"/>
  <c r="M64" i="7"/>
  <c r="M67" i="7"/>
  <c r="M69" i="7"/>
  <c r="M71" i="7"/>
  <c r="M72" i="7"/>
  <c r="M78" i="7"/>
  <c r="M79" i="7"/>
  <c r="M80" i="7"/>
  <c r="K43" i="7"/>
  <c r="K54" i="7"/>
  <c r="K55" i="7"/>
  <c r="K62" i="7"/>
  <c r="K63" i="7"/>
  <c r="K64" i="7"/>
  <c r="K65" i="7"/>
  <c r="K67" i="7"/>
  <c r="K69" i="7"/>
  <c r="K72" i="7"/>
  <c r="K78" i="7"/>
  <c r="K79" i="7"/>
  <c r="K80" i="7"/>
  <c r="K81" i="7"/>
  <c r="M15" i="7"/>
  <c r="Q14" i="7"/>
  <c r="O19" i="7"/>
  <c r="K14" i="7"/>
  <c r="K15" i="7"/>
  <c r="K16" i="7"/>
  <c r="K17" i="7"/>
  <c r="K18" i="7"/>
  <c r="K22" i="7"/>
  <c r="K24" i="7"/>
  <c r="K26" i="7"/>
  <c r="K27" i="7"/>
  <c r="K32" i="7"/>
  <c r="K38" i="7"/>
  <c r="K41" i="7"/>
  <c r="K46" i="7"/>
  <c r="K47" i="7"/>
  <c r="K48" i="7"/>
  <c r="K49" i="7"/>
  <c r="K51" i="7"/>
  <c r="K53" i="7"/>
  <c r="K42" i="7"/>
  <c r="K40" i="7"/>
  <c r="K35" i="7"/>
  <c r="K34" i="7"/>
  <c r="K33" i="7"/>
  <c r="K31" i="7"/>
  <c r="P14" i="7"/>
  <c r="P15" i="7"/>
  <c r="P16" i="7"/>
  <c r="P21" i="7"/>
  <c r="P23" i="7"/>
  <c r="P25" i="7"/>
  <c r="P31" i="7"/>
  <c r="P35" i="7"/>
  <c r="P37" i="7"/>
  <c r="P40" i="7"/>
  <c r="P42" i="7"/>
  <c r="P43" i="7"/>
  <c r="P46" i="7"/>
  <c r="P49" i="7"/>
  <c r="P50" i="7"/>
  <c r="N14" i="7"/>
  <c r="N16" i="7"/>
  <c r="N18" i="7"/>
  <c r="N19" i="7"/>
  <c r="N22" i="7"/>
  <c r="N24" i="7"/>
  <c r="N26" i="7"/>
  <c r="N27" i="7"/>
  <c r="N31" i="7"/>
  <c r="N35" i="7"/>
  <c r="N37" i="7"/>
  <c r="N39" i="7"/>
  <c r="N41" i="7"/>
  <c r="N49" i="7"/>
  <c r="N50" i="7"/>
  <c r="N54" i="7"/>
  <c r="L19" i="7"/>
  <c r="L21" i="7"/>
  <c r="L23" i="7"/>
  <c r="L25" i="7"/>
  <c r="L30" i="7"/>
  <c r="L31" i="7"/>
  <c r="L34" i="7"/>
  <c r="L35" i="7"/>
  <c r="L37" i="7"/>
  <c r="L40" i="7"/>
  <c r="L42" i="7"/>
  <c r="L43" i="7"/>
  <c r="L50" i="7"/>
  <c r="L54" i="7"/>
  <c r="L49" i="7"/>
  <c r="L39" i="7"/>
  <c r="L33" i="7"/>
  <c r="P18" i="7"/>
  <c r="L14" i="7"/>
  <c r="L235" i="8"/>
  <c r="L217" i="8"/>
  <c r="L206" i="8"/>
  <c r="L178" i="8"/>
  <c r="L184" i="8"/>
  <c r="L160" i="8"/>
  <c r="L104" i="8"/>
  <c r="L138" i="8"/>
  <c r="L32" i="8"/>
  <c r="L50" i="8"/>
  <c r="L67" i="8"/>
  <c r="N31" i="8"/>
  <c r="N201" i="8"/>
  <c r="N161" i="8"/>
  <c r="N175" i="8"/>
  <c r="N163" i="8"/>
  <c r="N139" i="8"/>
  <c r="N96" i="8"/>
  <c r="N18" i="8"/>
  <c r="N25" i="8"/>
  <c r="P26" i="8"/>
  <c r="P15" i="8"/>
  <c r="P225" i="8"/>
  <c r="P231" i="8"/>
  <c r="P209" i="8"/>
  <c r="P215" i="8"/>
  <c r="P195" i="8"/>
  <c r="P179" i="8"/>
  <c r="P168" i="8"/>
  <c r="P177" i="8"/>
  <c r="P169" i="8"/>
  <c r="P153" i="8"/>
  <c r="P137" i="8"/>
  <c r="P97" i="8"/>
  <c r="P150" i="8"/>
  <c r="P138" i="8"/>
  <c r="P105" i="8"/>
  <c r="P98" i="8"/>
  <c r="P89" i="8"/>
  <c r="P32" i="8"/>
  <c r="P35" i="8"/>
  <c r="P39" i="8"/>
  <c r="P46" i="8"/>
  <c r="P50" i="8"/>
  <c r="P53" i="8"/>
  <c r="P57" i="8"/>
  <c r="P64" i="8"/>
  <c r="P67" i="8"/>
  <c r="P71" i="8"/>
  <c r="P78" i="8"/>
  <c r="P82" i="8"/>
  <c r="Q21" i="7"/>
  <c r="Q22" i="7"/>
  <c r="Q23" i="7"/>
  <c r="Q24" i="7"/>
  <c r="Q25" i="7"/>
  <c r="Q26" i="7"/>
  <c r="Q27" i="7"/>
  <c r="Q39" i="7"/>
  <c r="Q40" i="7"/>
  <c r="Q41" i="7"/>
  <c r="Q42" i="7"/>
  <c r="Q43" i="7"/>
  <c r="O18" i="7"/>
  <c r="O21" i="7"/>
  <c r="O22" i="7"/>
  <c r="O23" i="7"/>
  <c r="O24" i="7"/>
  <c r="O25" i="7"/>
  <c r="O26" i="7"/>
  <c r="O27" i="7"/>
  <c r="O30" i="7"/>
  <c r="O39" i="7"/>
  <c r="O40" i="7"/>
  <c r="O41" i="7"/>
  <c r="O42" i="7"/>
  <c r="O43" i="7"/>
  <c r="M18" i="7"/>
  <c r="M21" i="7"/>
  <c r="M22" i="7"/>
  <c r="M23" i="7"/>
  <c r="M24" i="7"/>
  <c r="M25" i="7"/>
  <c r="M26" i="7"/>
  <c r="M27" i="7"/>
  <c r="M30" i="7"/>
  <c r="M39" i="7"/>
  <c r="M40" i="7"/>
  <c r="M41" i="7"/>
  <c r="M42" i="7"/>
  <c r="M43" i="7"/>
  <c r="J15" i="7"/>
  <c r="J16" i="7"/>
  <c r="J17" i="7"/>
  <c r="J19" i="7"/>
  <c r="J21" i="7"/>
  <c r="J31" i="7"/>
  <c r="J32" i="7"/>
  <c r="J33" i="7"/>
  <c r="J34" i="7"/>
  <c r="J35" i="7"/>
  <c r="J37" i="7"/>
  <c r="J38" i="7"/>
  <c r="J39" i="7"/>
  <c r="Q107" i="7"/>
  <c r="J107" i="7"/>
  <c r="Q106" i="7"/>
  <c r="J106" i="7"/>
  <c r="J105" i="7"/>
  <c r="N104" i="7"/>
  <c r="J102" i="7"/>
  <c r="J101" i="7"/>
  <c r="J99" i="7"/>
  <c r="N98" i="7"/>
  <c r="Q97" i="7"/>
  <c r="N96" i="7"/>
  <c r="Q95" i="7"/>
  <c r="J95" i="7"/>
  <c r="N88" i="7"/>
  <c r="J87" i="7"/>
  <c r="Q82" i="7"/>
  <c r="Q74" i="7"/>
  <c r="N72" i="7"/>
  <c r="J69" i="7"/>
  <c r="N67" i="7"/>
  <c r="L64" i="7"/>
  <c r="N63" i="7"/>
  <c r="Q57" i="7"/>
  <c r="L51" i="7"/>
  <c r="L46" i="7"/>
  <c r="J42" i="7"/>
  <c r="N40" i="7"/>
  <c r="N38" i="7"/>
  <c r="N34" i="7"/>
  <c r="L32" i="7"/>
  <c r="M14" i="8"/>
  <c r="K23" i="8"/>
  <c r="Q27" i="8"/>
  <c r="K32" i="8"/>
  <c r="N34" i="8"/>
  <c r="J38" i="8"/>
  <c r="M39" i="8"/>
  <c r="N41" i="8"/>
  <c r="Q42" i="8"/>
  <c r="L43" i="8"/>
  <c r="K48" i="8"/>
  <c r="M49" i="8"/>
  <c r="O51" i="8"/>
  <c r="M55" i="8"/>
  <c r="Q58" i="8"/>
  <c r="K64" i="8"/>
  <c r="M65" i="8"/>
  <c r="N66" i="8"/>
  <c r="O67" i="8"/>
  <c r="J70" i="8"/>
  <c r="M71" i="8"/>
  <c r="N73" i="8"/>
  <c r="Q74" i="8"/>
  <c r="L75" i="8"/>
  <c r="K80" i="8"/>
  <c r="M81" i="8"/>
  <c r="O83" i="8"/>
  <c r="P88" i="8"/>
  <c r="Q90" i="8"/>
  <c r="J95" i="8"/>
  <c r="K96" i="8"/>
  <c r="M97" i="8"/>
  <c r="O99" i="8"/>
  <c r="Q102" i="8"/>
  <c r="O105" i="8"/>
  <c r="M106" i="8"/>
  <c r="J135" i="8"/>
  <c r="K136" i="8"/>
  <c r="M137" i="8"/>
  <c r="Q142" i="8"/>
  <c r="O145" i="8"/>
  <c r="M146" i="8"/>
  <c r="J147" i="8"/>
  <c r="Q152" i="8"/>
  <c r="M153" i="8"/>
  <c r="O155" i="8"/>
  <c r="Q158" i="8"/>
  <c r="O161" i="8"/>
  <c r="K166" i="8"/>
  <c r="Q168" i="8"/>
  <c r="Q175" i="8"/>
  <c r="N177" i="8"/>
  <c r="L183" i="8"/>
  <c r="O185" i="8"/>
  <c r="J187" i="8"/>
  <c r="K190" i="8"/>
  <c r="Q191" i="8"/>
  <c r="J192" i="8"/>
  <c r="N193" i="8"/>
  <c r="L195" i="8"/>
  <c r="K198" i="8"/>
  <c r="Q199" i="8"/>
  <c r="J200" i="8"/>
  <c r="K206" i="8"/>
  <c r="Q207" i="8"/>
  <c r="J208" i="8"/>
  <c r="N209" i="8"/>
  <c r="L211" i="8"/>
  <c r="K214" i="8"/>
  <c r="Q216" i="8"/>
  <c r="M217" i="8"/>
  <c r="N218" i="8"/>
  <c r="O219" i="8"/>
  <c r="Q224" i="8"/>
  <c r="L225" i="8"/>
  <c r="O226" i="8"/>
  <c r="J227" i="8"/>
  <c r="K230" i="8"/>
  <c r="Q232" i="8"/>
  <c r="M233" i="8"/>
  <c r="N234" i="8"/>
  <c r="O235" i="8"/>
  <c r="Q33" i="7"/>
  <c r="Q49" i="7"/>
  <c r="Q72" i="7"/>
  <c r="Q81" i="7"/>
  <c r="Q91" i="7"/>
  <c r="N17" i="7"/>
  <c r="N15" i="7"/>
  <c r="N21" i="7"/>
  <c r="N25" i="7"/>
  <c r="N32" i="7"/>
  <c r="N33" i="7"/>
  <c r="N42" i="7"/>
  <c r="N43" i="7"/>
  <c r="N46" i="7"/>
  <c r="N47" i="7"/>
  <c r="N48" i="7"/>
  <c r="N51" i="7"/>
  <c r="N53" i="7"/>
  <c r="N56" i="7"/>
  <c r="N57" i="7"/>
  <c r="N58" i="7"/>
  <c r="N62" i="7"/>
  <c r="N64" i="7"/>
  <c r="N65" i="7"/>
  <c r="N70" i="7"/>
  <c r="N71" i="7"/>
  <c r="N74" i="7"/>
  <c r="N75" i="7"/>
  <c r="N79" i="7"/>
  <c r="N83" i="7"/>
  <c r="N86" i="7"/>
  <c r="N87" i="7"/>
  <c r="N90" i="7"/>
  <c r="L22" i="7"/>
  <c r="L55" i="7"/>
  <c r="L57" i="7"/>
  <c r="L67" i="7"/>
  <c r="L69" i="7"/>
  <c r="L74" i="7"/>
  <c r="L78" i="7"/>
  <c r="L85" i="7"/>
  <c r="L86" i="7"/>
  <c r="L87" i="7"/>
  <c r="L90" i="7"/>
  <c r="L91" i="7"/>
  <c r="J18" i="7"/>
  <c r="J24" i="7"/>
  <c r="J27" i="7"/>
  <c r="J46" i="7"/>
  <c r="J50" i="7"/>
  <c r="J59" i="7"/>
  <c r="J65" i="7"/>
  <c r="J72" i="7"/>
  <c r="J74" i="7"/>
  <c r="J80" i="7"/>
  <c r="J88" i="7"/>
  <c r="J91" i="7"/>
  <c r="J94" i="7"/>
  <c r="J227" i="5"/>
  <c r="Q90" i="7"/>
  <c r="N89" i="7"/>
  <c r="N82" i="7"/>
  <c r="N73" i="7"/>
  <c r="N66" i="7"/>
  <c r="M33" i="7"/>
  <c r="M110" i="3"/>
  <c r="P86" i="8"/>
  <c r="P81" i="8"/>
  <c r="P79" i="8"/>
  <c r="P75" i="8"/>
  <c r="P74" i="8"/>
  <c r="P72" i="8"/>
  <c r="P70" i="8"/>
  <c r="P65" i="8"/>
  <c r="P63" i="8"/>
  <c r="P59" i="8"/>
  <c r="P58" i="8"/>
  <c r="P56" i="8"/>
  <c r="P54" i="8"/>
  <c r="P49" i="8"/>
  <c r="P47" i="8"/>
  <c r="P43" i="8"/>
  <c r="P42" i="8"/>
  <c r="P40" i="8"/>
  <c r="P38" i="8"/>
  <c r="P33" i="8"/>
  <c r="P91" i="8"/>
  <c r="P23" i="8"/>
  <c r="P19" i="8"/>
  <c r="P16" i="8"/>
  <c r="P87" i="8"/>
  <c r="P96" i="8"/>
  <c r="P103" i="8"/>
  <c r="P136" i="8"/>
  <c r="P143" i="8"/>
  <c r="P152" i="8"/>
  <c r="P159" i="8"/>
  <c r="P107" i="8"/>
  <c r="P147" i="8"/>
  <c r="P163" i="8"/>
  <c r="P187" i="8"/>
  <c r="P166" i="8"/>
  <c r="P174" i="8"/>
  <c r="P181" i="8"/>
  <c r="P191" i="8"/>
  <c r="P194" i="8"/>
  <c r="P201" i="8"/>
  <c r="P210" i="8"/>
  <c r="P203" i="8"/>
  <c r="P222" i="8"/>
  <c r="P216" i="8"/>
  <c r="P223" i="8"/>
  <c r="Q136" i="7"/>
  <c r="Q134" i="7"/>
  <c r="Q105" i="7"/>
  <c r="Q101" i="7"/>
  <c r="Q98" i="7"/>
  <c r="Q96" i="7"/>
  <c r="Q94" i="7"/>
  <c r="Q89" i="7"/>
  <c r="Q88" i="7"/>
  <c r="Q70" i="7"/>
  <c r="Q66" i="7"/>
  <c r="Q65" i="7"/>
  <c r="Q56" i="7"/>
  <c r="Q30" i="7"/>
  <c r="Q18" i="7"/>
  <c r="L137" i="7"/>
  <c r="L136" i="7"/>
  <c r="L135" i="7"/>
  <c r="L107" i="7"/>
  <c r="L106" i="7"/>
  <c r="L105" i="7"/>
  <c r="L102" i="7"/>
  <c r="L101" i="7"/>
  <c r="L99" i="7"/>
  <c r="L98" i="7"/>
  <c r="L97" i="7"/>
  <c r="L96" i="7"/>
  <c r="L95" i="7"/>
  <c r="L89" i="7"/>
  <c r="L88" i="7"/>
  <c r="L83" i="7"/>
  <c r="L82" i="7"/>
  <c r="L80" i="7"/>
  <c r="L79" i="7"/>
  <c r="L72" i="7"/>
  <c r="L71" i="7"/>
  <c r="L70" i="7"/>
  <c r="L65" i="7"/>
  <c r="L63" i="7"/>
  <c r="L62" i="7"/>
  <c r="L59" i="7"/>
  <c r="L58" i="7"/>
  <c r="L53" i="7"/>
  <c r="L48" i="7"/>
  <c r="L41" i="7"/>
  <c r="L38" i="7"/>
  <c r="L27" i="7"/>
  <c r="L26" i="7"/>
  <c r="L18" i="7"/>
  <c r="L17" i="7"/>
  <c r="L16" i="7"/>
  <c r="L15" i="7"/>
  <c r="D211" i="3"/>
  <c r="D210" i="3"/>
  <c r="D209" i="3"/>
  <c r="D208" i="3"/>
  <c r="D207" i="3"/>
  <c r="D195" i="3"/>
  <c r="X119" i="3" s="1"/>
  <c r="D194" i="3"/>
  <c r="X118" i="3" s="1"/>
  <c r="D193" i="3"/>
  <c r="X117" i="3" s="1"/>
  <c r="D192" i="3"/>
  <c r="X116" i="3" s="1"/>
  <c r="D191" i="3"/>
  <c r="D171" i="3"/>
  <c r="D170" i="3"/>
  <c r="D169" i="3"/>
  <c r="D167" i="3"/>
  <c r="D162" i="3"/>
  <c r="D161" i="3"/>
  <c r="D160" i="3"/>
  <c r="D159" i="3"/>
  <c r="D158" i="3"/>
  <c r="D157" i="3"/>
  <c r="D155" i="3"/>
  <c r="D154" i="3"/>
  <c r="D153" i="3"/>
  <c r="D151" i="3"/>
  <c r="D146" i="3"/>
  <c r="D145" i="3"/>
  <c r="D144" i="3"/>
  <c r="D143" i="3"/>
  <c r="D142" i="3"/>
  <c r="D141" i="3"/>
  <c r="D139" i="3"/>
  <c r="D138" i="3"/>
  <c r="D137" i="3"/>
  <c r="D136" i="3"/>
  <c r="D135" i="3"/>
  <c r="D122" i="3"/>
  <c r="D121" i="3"/>
  <c r="D120" i="3"/>
  <c r="D119" i="3"/>
  <c r="D118" i="3"/>
  <c r="D117" i="3"/>
  <c r="D115" i="3"/>
  <c r="D114" i="3"/>
  <c r="D113" i="3"/>
  <c r="D110" i="3"/>
  <c r="D90" i="3"/>
  <c r="D89" i="3"/>
  <c r="D88" i="3"/>
  <c r="D87" i="3"/>
  <c r="D86" i="3"/>
  <c r="D83" i="3"/>
  <c r="D82" i="3"/>
  <c r="D81" i="3"/>
  <c r="D78" i="3"/>
  <c r="D75" i="3"/>
  <c r="D74" i="3"/>
  <c r="D73" i="3"/>
  <c r="D72" i="3"/>
  <c r="D71" i="3"/>
  <c r="D67" i="3"/>
  <c r="D66" i="3"/>
  <c r="D65" i="3"/>
  <c r="D62" i="3"/>
  <c r="D59" i="3"/>
  <c r="D58" i="3"/>
  <c r="D57" i="3"/>
  <c r="D56" i="3"/>
  <c r="D55" i="3"/>
  <c r="D51" i="3"/>
  <c r="D50" i="3"/>
  <c r="D49" i="3"/>
  <c r="D46" i="3"/>
  <c r="D43" i="3"/>
  <c r="D42" i="3"/>
  <c r="D41" i="3"/>
  <c r="D40" i="3"/>
  <c r="D35" i="3"/>
  <c r="D34" i="3"/>
  <c r="D33" i="3"/>
  <c r="D30" i="3"/>
  <c r="D27" i="3"/>
  <c r="D26" i="3"/>
  <c r="D25" i="3"/>
  <c r="D24" i="3"/>
  <c r="D22" i="3"/>
  <c r="D19" i="3"/>
  <c r="D18" i="3"/>
  <c r="D15" i="3"/>
  <c r="D14" i="3"/>
  <c r="L170" i="3"/>
  <c r="L206" i="4"/>
  <c r="D106" i="5"/>
  <c r="D105" i="5"/>
  <c r="D104" i="5"/>
  <c r="D103" i="5"/>
  <c r="D102" i="5"/>
  <c r="D101" i="5"/>
  <c r="D99" i="5"/>
  <c r="D98" i="5"/>
  <c r="D97" i="5"/>
  <c r="D94" i="5"/>
  <c r="D59" i="5"/>
  <c r="D58" i="5"/>
  <c r="D57" i="5"/>
  <c r="D56" i="5"/>
  <c r="D55" i="5"/>
  <c r="D51" i="5"/>
  <c r="D50" i="5"/>
  <c r="D49" i="5"/>
  <c r="D46" i="5"/>
  <c r="D235" i="5"/>
  <c r="D234" i="5"/>
  <c r="D233" i="5"/>
  <c r="D232" i="5"/>
  <c r="D231" i="5"/>
  <c r="D226" i="5"/>
  <c r="D225" i="5"/>
  <c r="D224" i="5"/>
  <c r="N147" i="3"/>
  <c r="P145" i="3"/>
  <c r="D134" i="4"/>
  <c r="D137" i="4"/>
  <c r="D138" i="4"/>
  <c r="D139" i="4"/>
  <c r="D141" i="4"/>
  <c r="D142" i="4"/>
  <c r="D143" i="4"/>
  <c r="D144" i="4"/>
  <c r="D145" i="4"/>
  <c r="D146" i="4"/>
  <c r="D151" i="4"/>
  <c r="D152" i="4"/>
  <c r="D153" i="4"/>
  <c r="D154" i="4"/>
  <c r="D155" i="4"/>
  <c r="D157" i="4"/>
  <c r="D158" i="4"/>
  <c r="D159" i="4"/>
  <c r="D160" i="4"/>
  <c r="D161" i="4"/>
  <c r="D162" i="4"/>
  <c r="D175" i="4"/>
  <c r="D177" i="4"/>
  <c r="D178" i="4"/>
  <c r="D179" i="4"/>
  <c r="D182" i="4"/>
  <c r="D183" i="4"/>
  <c r="D184" i="4"/>
  <c r="D185" i="4"/>
  <c r="D186" i="4"/>
  <c r="D191" i="4"/>
  <c r="D193" i="4"/>
  <c r="D194" i="4"/>
  <c r="D195" i="4"/>
  <c r="D197" i="4"/>
  <c r="D199" i="4"/>
  <c r="D201" i="4"/>
  <c r="D202" i="4"/>
  <c r="D203" i="4"/>
  <c r="D207" i="4"/>
  <c r="D209" i="4"/>
  <c r="D210" i="4"/>
  <c r="D211" i="4"/>
  <c r="D215" i="4"/>
  <c r="D216" i="4"/>
  <c r="D217" i="4"/>
  <c r="D218" i="4"/>
  <c r="D219" i="4"/>
  <c r="D221" i="4"/>
  <c r="D222" i="4"/>
  <c r="D223" i="4"/>
  <c r="D224" i="4"/>
  <c r="D225" i="4"/>
  <c r="D226" i="4"/>
  <c r="D231" i="4"/>
  <c r="D232" i="4"/>
  <c r="D233" i="4"/>
  <c r="D234" i="4"/>
  <c r="D235" i="4"/>
  <c r="N30" i="7"/>
  <c r="N23" i="7"/>
  <c r="M16" i="7"/>
  <c r="M14" i="7"/>
  <c r="J90" i="7"/>
  <c r="J89" i="7"/>
  <c r="J86" i="7"/>
  <c r="J85" i="7"/>
  <c r="J83" i="7"/>
  <c r="J82" i="7"/>
  <c r="J81" i="7"/>
  <c r="J78" i="7"/>
  <c r="J75" i="7"/>
  <c r="J71" i="7"/>
  <c r="J64" i="7"/>
  <c r="J63" i="7"/>
  <c r="J58" i="7"/>
  <c r="J57" i="7"/>
  <c r="J56" i="7"/>
  <c r="J55" i="7"/>
  <c r="J54" i="7"/>
  <c r="J53" i="7"/>
  <c r="J51" i="7"/>
  <c r="J49" i="7"/>
  <c r="J48" i="7"/>
  <c r="J47" i="7"/>
  <c r="J43" i="7"/>
  <c r="J41" i="7"/>
  <c r="J40" i="7"/>
  <c r="J30" i="7"/>
  <c r="J25" i="7"/>
  <c r="J23" i="7"/>
  <c r="L193" i="4"/>
  <c r="L62" i="4"/>
  <c r="L136" i="4"/>
  <c r="L75" i="4"/>
  <c r="D206" i="3"/>
  <c r="D190" i="3"/>
  <c r="D166" i="3"/>
  <c r="D150" i="3"/>
  <c r="D134" i="3"/>
  <c r="D69" i="3"/>
  <c r="D64" i="3"/>
  <c r="D37" i="3"/>
  <c r="D32" i="3"/>
  <c r="D23" i="3"/>
  <c r="D16" i="3"/>
  <c r="P154" i="3"/>
  <c r="P121" i="3"/>
  <c r="P137" i="3"/>
  <c r="P79" i="3"/>
  <c r="P67" i="3"/>
  <c r="P19" i="3"/>
  <c r="N55" i="4"/>
  <c r="N75" i="4"/>
  <c r="P50" i="3"/>
  <c r="P42" i="3"/>
  <c r="P74" i="3"/>
  <c r="P120" i="3"/>
  <c r="P112" i="3"/>
  <c r="P166" i="3"/>
  <c r="P67" i="7"/>
  <c r="P66" i="7"/>
  <c r="P62" i="7"/>
  <c r="N59" i="7"/>
  <c r="P58" i="7"/>
  <c r="P41" i="7"/>
  <c r="P158" i="3"/>
  <c r="P155" i="3"/>
  <c r="P209" i="3"/>
  <c r="P208" i="3"/>
  <c r="P26" i="3"/>
  <c r="P102" i="7"/>
  <c r="N102" i="7"/>
  <c r="J97" i="7"/>
  <c r="N95" i="7"/>
  <c r="N94" i="7"/>
  <c r="P83" i="7"/>
  <c r="P79" i="7"/>
  <c r="P72" i="7"/>
  <c r="J70" i="7"/>
  <c r="P69" i="7"/>
  <c r="P65" i="7"/>
  <c r="P63" i="7"/>
  <c r="P57" i="7"/>
  <c r="P54" i="7"/>
  <c r="P53" i="7"/>
  <c r="P34" i="7"/>
  <c r="P27" i="7"/>
  <c r="P26" i="7"/>
  <c r="P17" i="7"/>
  <c r="L24" i="7"/>
  <c r="L47" i="7"/>
  <c r="L56" i="7"/>
  <c r="L66" i="7"/>
  <c r="J22" i="7"/>
  <c r="J66" i="7"/>
  <c r="J96" i="7"/>
  <c r="J98" i="7"/>
  <c r="L163" i="7"/>
  <c r="J163" i="7"/>
  <c r="L162" i="7"/>
  <c r="L161" i="7"/>
  <c r="J161" i="7"/>
  <c r="L159" i="7"/>
  <c r="J159" i="7"/>
  <c r="L157" i="7"/>
  <c r="J157" i="7"/>
  <c r="L154" i="7"/>
  <c r="J154" i="7"/>
  <c r="J153" i="7"/>
  <c r="L150" i="7"/>
  <c r="J150" i="7"/>
  <c r="L147" i="7"/>
  <c r="J147" i="7"/>
  <c r="L146" i="7"/>
  <c r="L145" i="7"/>
  <c r="J145" i="7"/>
  <c r="L143" i="7"/>
  <c r="J143" i="7"/>
  <c r="L141" i="7"/>
  <c r="J141" i="7"/>
  <c r="J137" i="7"/>
  <c r="J136" i="7"/>
  <c r="J104" i="7"/>
  <c r="L94" i="7"/>
  <c r="L81" i="7"/>
  <c r="J73" i="7"/>
  <c r="J62" i="7"/>
  <c r="Q15" i="7"/>
  <c r="Q86" i="7"/>
  <c r="Q87" i="7"/>
  <c r="O65" i="7"/>
  <c r="O66" i="7"/>
  <c r="O70" i="7"/>
  <c r="O74" i="7"/>
  <c r="O82" i="7"/>
  <c r="O86" i="7"/>
  <c r="O89" i="7"/>
  <c r="O90" i="7"/>
  <c r="O94" i="7"/>
  <c r="O95" i="7"/>
  <c r="M35" i="7"/>
  <c r="M50" i="7"/>
  <c r="M57" i="7"/>
  <c r="M58" i="7"/>
  <c r="M59" i="7"/>
  <c r="M73" i="7"/>
  <c r="M75" i="7"/>
  <c r="M81" i="7"/>
  <c r="M88" i="7"/>
  <c r="M91" i="7"/>
  <c r="M94" i="7"/>
  <c r="M95" i="7"/>
  <c r="M96" i="7"/>
  <c r="M97" i="7"/>
  <c r="K21" i="7"/>
  <c r="K25" i="7"/>
  <c r="K39" i="7"/>
  <c r="K70" i="7"/>
  <c r="K73" i="7"/>
  <c r="K74" i="7"/>
  <c r="K82" i="7"/>
  <c r="K86" i="7"/>
  <c r="K87" i="7"/>
  <c r="K89" i="7"/>
  <c r="K90" i="7"/>
  <c r="K94" i="7"/>
  <c r="K97" i="7"/>
  <c r="J79" i="7"/>
  <c r="L75" i="7"/>
  <c r="Q58" i="7"/>
  <c r="N197" i="7"/>
  <c r="N184" i="7"/>
  <c r="N159" i="7"/>
  <c r="N151" i="7"/>
  <c r="N143" i="7"/>
  <c r="N139" i="7"/>
  <c r="P135" i="7"/>
  <c r="N135" i="7"/>
  <c r="P134" i="7"/>
  <c r="P107" i="7"/>
  <c r="N107" i="7"/>
  <c r="P106" i="7"/>
  <c r="N106" i="7"/>
  <c r="N105" i="7"/>
  <c r="P103" i="7"/>
  <c r="N99" i="7"/>
  <c r="P97" i="7"/>
  <c r="N97" i="7"/>
  <c r="P96" i="7"/>
  <c r="P91" i="7"/>
  <c r="N91" i="7"/>
  <c r="P88" i="7"/>
  <c r="P87" i="7"/>
  <c r="N85" i="7"/>
  <c r="P82" i="7"/>
  <c r="P81" i="7"/>
  <c r="N81" i="7"/>
  <c r="N80" i="7"/>
  <c r="P78" i="7"/>
  <c r="P74" i="7"/>
  <c r="P71" i="7"/>
  <c r="P70" i="7"/>
  <c r="N69" i="7"/>
  <c r="P64" i="7"/>
  <c r="P59" i="7"/>
  <c r="P56" i="7"/>
  <c r="N55" i="7"/>
  <c r="P51" i="7"/>
  <c r="P47" i="7"/>
  <c r="P39" i="7"/>
  <c r="P38" i="7"/>
  <c r="P33" i="7"/>
  <c r="P24" i="7"/>
  <c r="P22" i="7"/>
  <c r="P19" i="7"/>
  <c r="O31" i="7"/>
  <c r="O16" i="7"/>
  <c r="K210" i="3"/>
  <c r="K110" i="3"/>
  <c r="K139" i="3"/>
  <c r="K48" i="3"/>
  <c r="K21" i="3"/>
  <c r="K31" i="3"/>
  <c r="P105" i="7"/>
  <c r="K105" i="7"/>
  <c r="P104" i="7"/>
  <c r="N103" i="7"/>
  <c r="K95" i="7"/>
  <c r="K103" i="7"/>
  <c r="P80" i="7"/>
  <c r="N78" i="7"/>
  <c r="P73" i="7"/>
  <c r="P101" i="7"/>
  <c r="K98" i="7"/>
  <c r="P55" i="7"/>
  <c r="P48" i="7"/>
  <c r="D163" i="3"/>
  <c r="D147" i="3"/>
  <c r="D123" i="3"/>
  <c r="D80" i="3"/>
  <c r="D79" i="3"/>
  <c r="D70" i="3"/>
  <c r="D63" i="3"/>
  <c r="D54" i="3"/>
  <c r="D53" i="3"/>
  <c r="D48" i="3"/>
  <c r="D47" i="3"/>
  <c r="D38" i="3"/>
  <c r="D31" i="3"/>
  <c r="D21" i="3"/>
  <c r="D17" i="3"/>
  <c r="J24" i="3"/>
  <c r="D214" i="4"/>
  <c r="D208" i="4"/>
  <c r="D200" i="4"/>
  <c r="D192" i="4"/>
  <c r="D187" i="4"/>
  <c r="M55" i="3"/>
  <c r="K23" i="3"/>
  <c r="L207" i="4"/>
  <c r="K69" i="3"/>
  <c r="N73" i="3"/>
  <c r="M113" i="3"/>
  <c r="M193" i="3"/>
  <c r="K23" i="7"/>
  <c r="P95" i="7"/>
  <c r="P86" i="7"/>
  <c r="P85" i="7"/>
  <c r="K75" i="7"/>
  <c r="K58" i="7"/>
  <c r="K101" i="7"/>
  <c r="N101" i="7"/>
  <c r="P99" i="7"/>
  <c r="K99" i="7"/>
  <c r="P98" i="7"/>
  <c r="K96" i="7"/>
  <c r="P94" i="7"/>
  <c r="K91" i="7"/>
  <c r="P90" i="7"/>
  <c r="P89" i="7"/>
  <c r="P75" i="7"/>
  <c r="K71" i="7"/>
  <c r="K66" i="7"/>
  <c r="K57" i="7"/>
  <c r="P32" i="7"/>
  <c r="K30" i="7"/>
  <c r="P30" i="7"/>
  <c r="K19" i="7"/>
  <c r="K59" i="7"/>
  <c r="O58" i="7"/>
  <c r="O57" i="7"/>
  <c r="K50" i="7"/>
  <c r="O96" i="7"/>
  <c r="O88" i="7"/>
  <c r="O73" i="7"/>
  <c r="J26" i="7"/>
  <c r="J14" i="7"/>
  <c r="K15" i="3"/>
  <c r="K42" i="3"/>
  <c r="K67" i="3"/>
  <c r="K90" i="3"/>
  <c r="K145" i="3"/>
  <c r="P37" i="3"/>
  <c r="P69" i="3"/>
  <c r="P22" i="3"/>
  <c r="P211" i="3"/>
  <c r="P194" i="3"/>
  <c r="P159" i="3"/>
  <c r="P153" i="3"/>
  <c r="P24" i="3"/>
  <c r="P150" i="3"/>
  <c r="P119" i="3"/>
  <c r="P135" i="3"/>
  <c r="P80" i="3"/>
  <c r="P49" i="3"/>
  <c r="P57" i="3"/>
  <c r="P34" i="3"/>
  <c r="P23" i="3"/>
  <c r="P14" i="3"/>
  <c r="P48" i="3"/>
  <c r="P64" i="3"/>
  <c r="P40" i="3"/>
  <c r="P56" i="3"/>
  <c r="P81" i="3"/>
  <c r="P113" i="3"/>
  <c r="P142" i="3"/>
  <c r="P110" i="3"/>
  <c r="P134" i="3"/>
  <c r="P151" i="3"/>
  <c r="P161" i="3"/>
  <c r="P206" i="3"/>
  <c r="P115" i="3"/>
  <c r="L197" i="3"/>
  <c r="N197" i="3"/>
  <c r="M198" i="3"/>
  <c r="K199" i="3"/>
  <c r="M199" i="3"/>
  <c r="K200" i="3"/>
  <c r="M200" i="3"/>
  <c r="K201" i="3"/>
  <c r="N201" i="3"/>
  <c r="P201" i="3"/>
  <c r="L202" i="3"/>
  <c r="K203" i="3"/>
  <c r="M203" i="3"/>
  <c r="P203" i="3"/>
  <c r="K40" i="3"/>
  <c r="K62" i="3"/>
  <c r="K34" i="3"/>
  <c r="K57" i="3"/>
  <c r="K18" i="3"/>
  <c r="K49" i="3"/>
  <c r="K65" i="3"/>
  <c r="K39" i="3"/>
  <c r="K55" i="3"/>
  <c r="K81" i="3"/>
  <c r="K113" i="3"/>
  <c r="K137" i="3"/>
  <c r="K157" i="3"/>
  <c r="K158" i="3"/>
  <c r="K171" i="3"/>
  <c r="K211" i="3"/>
  <c r="K207" i="3"/>
  <c r="K117" i="3"/>
  <c r="K111" i="3"/>
  <c r="K152" i="3"/>
  <c r="K167" i="3"/>
  <c r="K209" i="3"/>
  <c r="K197" i="3"/>
  <c r="M197" i="3"/>
  <c r="L198" i="3"/>
  <c r="N198" i="3"/>
  <c r="P198" i="3"/>
  <c r="L199" i="3"/>
  <c r="N199" i="3"/>
  <c r="P199" i="3"/>
  <c r="J200" i="3"/>
  <c r="N200" i="3"/>
  <c r="P200" i="3"/>
  <c r="J201" i="3"/>
  <c r="L201" i="3"/>
  <c r="K202" i="3"/>
  <c r="M202" i="3"/>
  <c r="P202" i="3"/>
  <c r="J203" i="3"/>
  <c r="L203" i="3"/>
  <c r="N203" i="3"/>
  <c r="J50" i="3"/>
  <c r="M26" i="3"/>
  <c r="L145" i="3"/>
  <c r="M174" i="3"/>
  <c r="N175" i="3"/>
  <c r="P175" i="3"/>
  <c r="L176" i="3"/>
  <c r="N176" i="3"/>
  <c r="K177" i="3"/>
  <c r="M177" i="3"/>
  <c r="P177" i="3"/>
  <c r="J178" i="3"/>
  <c r="L178" i="3"/>
  <c r="K179" i="3"/>
  <c r="N179" i="3"/>
  <c r="P179" i="3"/>
  <c r="L173" i="3"/>
  <c r="L174" i="3"/>
  <c r="N174" i="3"/>
  <c r="P174" i="3"/>
  <c r="K175" i="3"/>
  <c r="M175" i="3"/>
  <c r="K176" i="3"/>
  <c r="M176" i="3"/>
  <c r="J177" i="3"/>
  <c r="L177" i="3"/>
  <c r="K178" i="3"/>
  <c r="N178" i="3"/>
  <c r="P178" i="3"/>
  <c r="M179" i="3"/>
  <c r="N25" i="3"/>
  <c r="K26" i="3"/>
  <c r="K14" i="3"/>
  <c r="K47" i="3"/>
  <c r="K63" i="3"/>
  <c r="K79" i="3"/>
  <c r="K33" i="3"/>
  <c r="K27" i="3"/>
  <c r="K17" i="3"/>
  <c r="K35" i="3"/>
  <c r="K43" i="3"/>
  <c r="K59" i="3"/>
  <c r="K75" i="3"/>
  <c r="K50" i="3"/>
  <c r="K66" i="3"/>
  <c r="K30" i="3"/>
  <c r="K25" i="3"/>
  <c r="K19" i="3"/>
  <c r="K38" i="3"/>
  <c r="K54" i="3"/>
  <c r="K70" i="3"/>
  <c r="K51" i="3"/>
  <c r="K71" i="3"/>
  <c r="K80" i="3"/>
  <c r="K87" i="3"/>
  <c r="K112" i="3"/>
  <c r="K119" i="3"/>
  <c r="K136" i="3"/>
  <c r="K143" i="3"/>
  <c r="K86" i="3"/>
  <c r="K118" i="3"/>
  <c r="K142" i="3"/>
  <c r="K154" i="3"/>
  <c r="K161" i="3"/>
  <c r="K153" i="3"/>
  <c r="K162" i="3"/>
  <c r="K168" i="3"/>
  <c r="K191" i="3"/>
  <c r="K208" i="3"/>
  <c r="K195" i="3"/>
  <c r="K82" i="3"/>
  <c r="K89" i="3"/>
  <c r="K114" i="3"/>
  <c r="K138" i="3"/>
  <c r="K88" i="3"/>
  <c r="K120" i="3"/>
  <c r="K144" i="3"/>
  <c r="K159" i="3"/>
  <c r="K160" i="3"/>
  <c r="N136" i="3"/>
  <c r="N168" i="3"/>
  <c r="N69" i="3"/>
  <c r="M16" i="3"/>
  <c r="J157" i="3"/>
  <c r="P63" i="3"/>
  <c r="K63" i="8"/>
  <c r="O59" i="8"/>
  <c r="K56" i="8"/>
  <c r="O54" i="8"/>
  <c r="Q49" i="8"/>
  <c r="K47" i="8"/>
  <c r="O43" i="8"/>
  <c r="O40" i="8"/>
  <c r="K38" i="8"/>
  <c r="Q33" i="8"/>
  <c r="K31" i="8"/>
  <c r="Q26" i="8"/>
  <c r="O24" i="8"/>
  <c r="K22" i="8"/>
  <c r="O17" i="8"/>
  <c r="K15" i="8"/>
  <c r="Q235" i="8"/>
  <c r="N120" i="3"/>
  <c r="N112" i="3"/>
  <c r="N208" i="3"/>
  <c r="N22" i="3"/>
  <c r="M90" i="3"/>
  <c r="K169" i="3"/>
  <c r="K193" i="3"/>
  <c r="K170" i="3"/>
  <c r="K163" i="3"/>
  <c r="K147" i="3"/>
  <c r="K155" i="3"/>
  <c r="K123" i="3"/>
  <c r="K91" i="3"/>
  <c r="K141" i="3"/>
  <c r="K121" i="3"/>
  <c r="M79" i="4"/>
  <c r="M201" i="4"/>
  <c r="L16" i="3"/>
  <c r="L62" i="3"/>
  <c r="L111" i="3"/>
  <c r="N161" i="3"/>
  <c r="N142" i="3"/>
  <c r="N46" i="3"/>
  <c r="N32" i="3"/>
  <c r="N17" i="3"/>
  <c r="N26" i="3"/>
  <c r="N33" i="3"/>
  <c r="N191" i="3"/>
  <c r="N155" i="3"/>
  <c r="N162" i="3"/>
  <c r="N143" i="3"/>
  <c r="N119" i="3"/>
  <c r="N87" i="3"/>
  <c r="N135" i="3"/>
  <c r="L210" i="3"/>
  <c r="L31" i="3"/>
  <c r="L154" i="3"/>
  <c r="L89" i="3"/>
  <c r="L78" i="3"/>
  <c r="L46" i="3"/>
  <c r="M171" i="3"/>
  <c r="M161" i="3"/>
  <c r="M70" i="3"/>
  <c r="M22" i="3"/>
  <c r="M176" i="4"/>
  <c r="M104" i="4"/>
  <c r="M134" i="4"/>
  <c r="L18" i="3"/>
  <c r="N50" i="3"/>
  <c r="N82" i="3"/>
  <c r="N114" i="3"/>
  <c r="M24" i="3"/>
  <c r="L88" i="3"/>
  <c r="L120" i="3"/>
  <c r="N14" i="3"/>
  <c r="N141" i="3"/>
  <c r="K14" i="8"/>
  <c r="Q163" i="8"/>
  <c r="O181" i="8"/>
  <c r="D74" i="4"/>
  <c r="D70" i="4"/>
  <c r="D59" i="4"/>
  <c r="D58" i="4"/>
  <c r="D54" i="4"/>
  <c r="D169" i="5"/>
  <c r="D168" i="5"/>
  <c r="D166" i="5"/>
  <c r="D157" i="5"/>
  <c r="D153" i="5"/>
  <c r="D152" i="5"/>
  <c r="D150" i="5"/>
  <c r="D141" i="5"/>
  <c r="D137" i="5"/>
  <c r="D136" i="5"/>
  <c r="D39" i="5"/>
  <c r="D37" i="5"/>
  <c r="J167" i="5"/>
  <c r="J151" i="5"/>
  <c r="P135" i="5"/>
  <c r="D15" i="6"/>
  <c r="P17" i="6"/>
  <c r="D19" i="6"/>
  <c r="P21" i="6"/>
  <c r="K23" i="6"/>
  <c r="D24" i="6"/>
  <c r="D25" i="6"/>
  <c r="D26" i="6"/>
  <c r="D31" i="6"/>
  <c r="M33" i="6"/>
  <c r="D35" i="6"/>
  <c r="M39" i="6"/>
  <c r="D50" i="6"/>
  <c r="D66" i="6"/>
  <c r="D82" i="6"/>
  <c r="O89" i="6"/>
  <c r="D91" i="6"/>
  <c r="P111" i="6"/>
  <c r="D112" i="6"/>
  <c r="D113" i="6"/>
  <c r="D117" i="6"/>
  <c r="D134" i="6"/>
  <c r="J135" i="6"/>
  <c r="D136" i="6"/>
  <c r="D137" i="6"/>
  <c r="D141" i="6"/>
  <c r="D152" i="6"/>
  <c r="D153" i="6"/>
  <c r="D157" i="6"/>
  <c r="D159" i="6"/>
  <c r="O161" i="6"/>
  <c r="D163" i="6"/>
  <c r="D166" i="6"/>
  <c r="D170" i="6"/>
  <c r="M193" i="6"/>
  <c r="D195" i="6"/>
  <c r="D210" i="6"/>
  <c r="D42" i="5"/>
  <c r="D43" i="5"/>
  <c r="N177" i="5"/>
  <c r="D191" i="5"/>
  <c r="D199" i="5"/>
  <c r="D207" i="5"/>
  <c r="D221" i="5"/>
  <c r="J231" i="5"/>
  <c r="D47" i="5"/>
  <c r="N57" i="5"/>
  <c r="P95" i="4"/>
  <c r="N206" i="3"/>
  <c r="N150" i="3"/>
  <c r="N138" i="3"/>
  <c r="N110" i="3"/>
  <c r="N113" i="3"/>
  <c r="N90" i="3"/>
  <c r="N81" i="3"/>
  <c r="N74" i="3"/>
  <c r="N65" i="3"/>
  <c r="N58" i="3"/>
  <c r="N49" i="3"/>
  <c r="N42" i="3"/>
  <c r="N62" i="3"/>
  <c r="N51" i="3"/>
  <c r="N37" i="3"/>
  <c r="N16" i="3"/>
  <c r="J17" i="3"/>
  <c r="J142" i="3"/>
  <c r="J55" i="3"/>
  <c r="J88" i="3"/>
  <c r="N57" i="3"/>
  <c r="N123" i="3"/>
  <c r="N83" i="3"/>
  <c r="N115" i="3"/>
  <c r="N139" i="3"/>
  <c r="N146" i="3"/>
  <c r="N158" i="3"/>
  <c r="N152" i="3"/>
  <c r="N159" i="3"/>
  <c r="N190" i="3"/>
  <c r="N209" i="3"/>
  <c r="N171" i="3"/>
  <c r="N211" i="3"/>
  <c r="N31" i="3"/>
  <c r="N27" i="3"/>
  <c r="N24" i="3"/>
  <c r="N15" i="3"/>
  <c r="N38" i="3"/>
  <c r="L26" i="3"/>
  <c r="P198" i="4"/>
  <c r="M82" i="4"/>
  <c r="M23" i="4"/>
  <c r="M199" i="4"/>
  <c r="M47" i="4"/>
  <c r="M73" i="4"/>
  <c r="M16" i="4"/>
  <c r="M145" i="4"/>
  <c r="M142" i="4"/>
  <c r="M31" i="4"/>
  <c r="M177" i="4"/>
  <c r="M235" i="4"/>
  <c r="M35" i="3"/>
  <c r="N23" i="3"/>
  <c r="N18" i="3"/>
  <c r="N55" i="3"/>
  <c r="N80" i="3"/>
  <c r="N54" i="3"/>
  <c r="N70" i="3"/>
  <c r="N86" i="3"/>
  <c r="N118" i="3"/>
  <c r="N121" i="3"/>
  <c r="N163" i="3"/>
  <c r="N195" i="3"/>
  <c r="L37" i="3"/>
  <c r="L53" i="3"/>
  <c r="L69" i="3"/>
  <c r="L47" i="3"/>
  <c r="L70" i="3"/>
  <c r="L86" i="3"/>
  <c r="L137" i="3"/>
  <c r="L121" i="3"/>
  <c r="L160" i="3"/>
  <c r="M23" i="3"/>
  <c r="M62" i="3"/>
  <c r="M91" i="3"/>
  <c r="L33" i="3"/>
  <c r="L206" i="3"/>
  <c r="L207" i="3"/>
  <c r="L166" i="3"/>
  <c r="L157" i="3"/>
  <c r="L150" i="3"/>
  <c r="L163" i="3"/>
  <c r="L147" i="3"/>
  <c r="L141" i="3"/>
  <c r="L134" i="3"/>
  <c r="L117" i="3"/>
  <c r="L110" i="3"/>
  <c r="L85" i="3"/>
  <c r="L193" i="3"/>
  <c r="L195" i="3"/>
  <c r="L161" i="3"/>
  <c r="L167" i="3"/>
  <c r="L151" i="3"/>
  <c r="L138" i="3"/>
  <c r="L114" i="3"/>
  <c r="L82" i="3"/>
  <c r="L122" i="3"/>
  <c r="L91" i="3"/>
  <c r="L81" i="3"/>
  <c r="L65" i="3"/>
  <c r="L56" i="3"/>
  <c r="L40" i="3"/>
  <c r="L73" i="3"/>
  <c r="L66" i="3"/>
  <c r="L57" i="3"/>
  <c r="L50" i="3"/>
  <c r="L41" i="3"/>
  <c r="L14" i="3"/>
  <c r="L21" i="3"/>
  <c r="L23" i="3"/>
  <c r="L25" i="3"/>
  <c r="M194" i="3"/>
  <c r="M206" i="3"/>
  <c r="M144" i="3"/>
  <c r="M118" i="3"/>
  <c r="M141" i="3"/>
  <c r="M117" i="3"/>
  <c r="M69" i="3"/>
  <c r="M51" i="3"/>
  <c r="M54" i="3"/>
  <c r="M42" i="3"/>
  <c r="M14" i="3"/>
  <c r="M18" i="3"/>
  <c r="M21" i="3"/>
  <c r="M25" i="3"/>
  <c r="M30" i="3"/>
  <c r="M37" i="3"/>
  <c r="M169" i="3"/>
  <c r="M158" i="3"/>
  <c r="M135" i="3"/>
  <c r="M134" i="3"/>
  <c r="M78" i="3"/>
  <c r="M58" i="3"/>
  <c r="M38" i="3"/>
  <c r="M19" i="3"/>
  <c r="M31" i="3"/>
  <c r="M193" i="4"/>
  <c r="M159" i="4"/>
  <c r="M103" i="4"/>
  <c r="M160" i="4"/>
  <c r="M46" i="4"/>
  <c r="M161" i="4"/>
  <c r="M151" i="4"/>
  <c r="M95" i="4"/>
  <c r="M37" i="4"/>
  <c r="M69" i="4"/>
  <c r="M85" i="4"/>
  <c r="M42" i="4"/>
  <c r="M231" i="4"/>
  <c r="M215" i="4"/>
  <c r="M181" i="4"/>
  <c r="M96" i="4"/>
  <c r="M122" i="3"/>
  <c r="N157" i="3"/>
  <c r="J235" i="8"/>
  <c r="J232" i="8"/>
  <c r="J223" i="8"/>
  <c r="J219" i="8"/>
  <c r="J231" i="8"/>
  <c r="J226" i="8"/>
  <c r="J222" i="8"/>
  <c r="J217" i="8"/>
  <c r="J214" i="8"/>
  <c r="J209" i="8"/>
  <c r="J202" i="8"/>
  <c r="J215" i="8"/>
  <c r="J211" i="8"/>
  <c r="J206" i="8"/>
  <c r="J201" i="8"/>
  <c r="J197" i="8"/>
  <c r="J194" i="8"/>
  <c r="J183" i="8"/>
  <c r="J179" i="8"/>
  <c r="J174" i="8"/>
  <c r="J171" i="8"/>
  <c r="J168" i="8"/>
  <c r="J191" i="8"/>
  <c r="J186" i="8"/>
  <c r="J182" i="8"/>
  <c r="J177" i="8"/>
  <c r="J160" i="8"/>
  <c r="J151" i="8"/>
  <c r="J146" i="8"/>
  <c r="J142" i="8"/>
  <c r="J137" i="8"/>
  <c r="J106" i="8"/>
  <c r="J102" i="8"/>
  <c r="J97" i="8"/>
  <c r="J155" i="8"/>
  <c r="J152" i="8"/>
  <c r="J141" i="8"/>
  <c r="J138" i="8"/>
  <c r="J134" i="8"/>
  <c r="J105" i="8"/>
  <c r="J99" i="8"/>
  <c r="J96" i="8"/>
  <c r="J87" i="8"/>
  <c r="J234" i="8"/>
  <c r="J225" i="8"/>
  <c r="J218" i="8"/>
  <c r="J203" i="8"/>
  <c r="J195" i="8"/>
  <c r="J185" i="8"/>
  <c r="J178" i="8"/>
  <c r="J166" i="8"/>
  <c r="J193" i="8"/>
  <c r="J184" i="8"/>
  <c r="J175" i="8"/>
  <c r="J162" i="8"/>
  <c r="J153" i="8"/>
  <c r="J144" i="8"/>
  <c r="J154" i="8"/>
  <c r="J145" i="8"/>
  <c r="J136" i="8"/>
  <c r="J94" i="8"/>
  <c r="L230" i="8"/>
  <c r="L218" i="8"/>
  <c r="L231" i="8"/>
  <c r="L224" i="8"/>
  <c r="L214" i="8"/>
  <c r="L198" i="8"/>
  <c r="L208" i="8"/>
  <c r="L199" i="8"/>
  <c r="L191" i="8"/>
  <c r="L176" i="8"/>
  <c r="L234" i="8"/>
  <c r="L202" i="8"/>
  <c r="L168" i="8"/>
  <c r="L182" i="8"/>
  <c r="L158" i="8"/>
  <c r="L142" i="8"/>
  <c r="L102" i="8"/>
  <c r="L159" i="8"/>
  <c r="L152" i="8"/>
  <c r="L143" i="8"/>
  <c r="L136" i="8"/>
  <c r="L103" i="8"/>
  <c r="L96" i="8"/>
  <c r="L87" i="8"/>
  <c r="N225" i="8"/>
  <c r="N227" i="8"/>
  <c r="N198" i="8"/>
  <c r="N211" i="8"/>
  <c r="N195" i="8"/>
  <c r="N179" i="8"/>
  <c r="N171" i="8"/>
  <c r="N186" i="8"/>
  <c r="N159" i="8"/>
  <c r="N151" i="8"/>
  <c r="N144" i="8"/>
  <c r="N135" i="8"/>
  <c r="N104" i="8"/>
  <c r="N95" i="8"/>
  <c r="N154" i="8"/>
  <c r="N145" i="8"/>
  <c r="N138" i="8"/>
  <c r="N105" i="8"/>
  <c r="N98" i="8"/>
  <c r="N89" i="8"/>
  <c r="P232" i="8"/>
  <c r="P233" i="8"/>
  <c r="J27" i="8"/>
  <c r="N91" i="8"/>
  <c r="J90" i="8"/>
  <c r="N88" i="8"/>
  <c r="L86" i="8"/>
  <c r="L81" i="8"/>
  <c r="N79" i="8"/>
  <c r="J79" i="8"/>
  <c r="N75" i="8"/>
  <c r="N74" i="8"/>
  <c r="J74" i="8"/>
  <c r="L72" i="8"/>
  <c r="L70" i="8"/>
  <c r="L65" i="8"/>
  <c r="N63" i="8"/>
  <c r="J63" i="8"/>
  <c r="N59" i="8"/>
  <c r="N58" i="8"/>
  <c r="J58" i="8"/>
  <c r="L56" i="8"/>
  <c r="L54" i="8"/>
  <c r="L49" i="8"/>
  <c r="N47" i="8"/>
  <c r="J47" i="8"/>
  <c r="N43" i="8"/>
  <c r="N42" i="8"/>
  <c r="J42" i="8"/>
  <c r="L40" i="8"/>
  <c r="L38" i="8"/>
  <c r="L33" i="8"/>
  <c r="P90" i="8"/>
  <c r="N85" i="8"/>
  <c r="J85" i="8"/>
  <c r="N83" i="8"/>
  <c r="J82" i="8"/>
  <c r="J80" i="8"/>
  <c r="J78" i="8"/>
  <c r="J73" i="8"/>
  <c r="J71" i="8"/>
  <c r="J69" i="8"/>
  <c r="J67" i="8"/>
  <c r="N64" i="8"/>
  <c r="N62" i="8"/>
  <c r="N55" i="8"/>
  <c r="N53" i="8"/>
  <c r="N51" i="8"/>
  <c r="J50" i="8"/>
  <c r="J48" i="8"/>
  <c r="J46" i="8"/>
  <c r="J41" i="8"/>
  <c r="J39" i="8"/>
  <c r="J37" i="8"/>
  <c r="J35" i="8"/>
  <c r="N32" i="8"/>
  <c r="N30" i="8"/>
  <c r="L25" i="8"/>
  <c r="L23" i="8"/>
  <c r="L21" i="8"/>
  <c r="L19" i="8"/>
  <c r="L18" i="8"/>
  <c r="L16" i="8"/>
  <c r="P14" i="8"/>
  <c r="J14" i="8"/>
  <c r="P99" i="8"/>
  <c r="P139" i="8"/>
  <c r="P155" i="8"/>
  <c r="P104" i="8"/>
  <c r="P144" i="8"/>
  <c r="P184" i="8"/>
  <c r="P170" i="8"/>
  <c r="P178" i="8"/>
  <c r="P190" i="8"/>
  <c r="P206" i="8"/>
  <c r="P207" i="8"/>
  <c r="P226" i="8"/>
  <c r="P235" i="8"/>
  <c r="N141" i="8"/>
  <c r="N157" i="8"/>
  <c r="N107" i="8"/>
  <c r="N147" i="8"/>
  <c r="N162" i="8"/>
  <c r="N183" i="8"/>
  <c r="N199" i="8"/>
  <c r="N215" i="8"/>
  <c r="N214" i="8"/>
  <c r="N231" i="8"/>
  <c r="N230" i="8"/>
  <c r="L99" i="8"/>
  <c r="L139" i="8"/>
  <c r="L155" i="8"/>
  <c r="L106" i="8"/>
  <c r="L146" i="8"/>
  <c r="L162" i="8"/>
  <c r="L186" i="8"/>
  <c r="L171" i="8"/>
  <c r="L192" i="8"/>
  <c r="L209" i="8"/>
  <c r="L221" i="8"/>
  <c r="J98" i="8"/>
  <c r="J139" i="8"/>
  <c r="J157" i="8"/>
  <c r="J158" i="8"/>
  <c r="J170" i="8"/>
  <c r="J181" i="8"/>
  <c r="J199" i="8"/>
  <c r="J198" i="8"/>
  <c r="J216" i="8"/>
  <c r="J233" i="8"/>
  <c r="J230" i="8"/>
  <c r="P21" i="8"/>
  <c r="M146" i="4"/>
  <c r="M202" i="4"/>
  <c r="L211" i="4"/>
  <c r="J22" i="3"/>
  <c r="J78" i="3"/>
  <c r="J159" i="3"/>
  <c r="J75" i="3"/>
  <c r="J34" i="3"/>
  <c r="J49" i="3"/>
  <c r="J154" i="3"/>
  <c r="J25" i="3"/>
  <c r="J65" i="3"/>
  <c r="J141" i="3"/>
  <c r="Q147" i="8"/>
  <c r="Q193" i="8"/>
  <c r="O214" i="8"/>
  <c r="J72" i="3"/>
  <c r="M146" i="3"/>
  <c r="K166" i="3"/>
  <c r="K190" i="3"/>
  <c r="N210" i="3"/>
  <c r="J211" i="3"/>
  <c r="J153" i="3"/>
  <c r="J59" i="3"/>
  <c r="J14" i="3"/>
  <c r="J67" i="3"/>
  <c r="J86" i="3"/>
  <c r="J209" i="3"/>
  <c r="J163" i="3"/>
  <c r="J39" i="3"/>
  <c r="J73" i="3"/>
  <c r="J113" i="3"/>
  <c r="J170" i="3"/>
  <c r="J155" i="3"/>
  <c r="Q106" i="8"/>
  <c r="Q99" i="8"/>
  <c r="Q157" i="8"/>
  <c r="Q183" i="8"/>
  <c r="Q201" i="8"/>
  <c r="O152" i="8"/>
  <c r="O177" i="8"/>
  <c r="J160" i="3"/>
  <c r="P168" i="3"/>
  <c r="L192" i="3"/>
  <c r="J103" i="8"/>
  <c r="J143" i="8"/>
  <c r="J159" i="8"/>
  <c r="J167" i="8"/>
  <c r="P200" i="8"/>
  <c r="D230" i="4"/>
  <c r="D227" i="4"/>
  <c r="D176" i="4"/>
  <c r="D107" i="4"/>
  <c r="D105" i="4"/>
  <c r="D101" i="4"/>
  <c r="D98" i="4"/>
  <c r="D90" i="4"/>
  <c r="D86" i="4"/>
  <c r="D83" i="4"/>
  <c r="D81" i="4"/>
  <c r="D80" i="4"/>
  <c r="D79" i="4"/>
  <c r="D75" i="4"/>
  <c r="D73" i="4"/>
  <c r="D71" i="4"/>
  <c r="D69" i="4"/>
  <c r="D66" i="4"/>
  <c r="D57" i="4"/>
  <c r="D55" i="4"/>
  <c r="D53" i="4"/>
  <c r="D49" i="4"/>
  <c r="D48" i="4"/>
  <c r="D47" i="4"/>
  <c r="D41" i="4"/>
  <c r="D38" i="4"/>
  <c r="D35" i="4"/>
  <c r="D33" i="4"/>
  <c r="D32" i="4"/>
  <c r="D31" i="4"/>
  <c r="D26" i="4"/>
  <c r="D19" i="4"/>
  <c r="D17" i="4"/>
  <c r="D16" i="4"/>
  <c r="D15" i="4"/>
  <c r="D152" i="3"/>
  <c r="D163" i="4"/>
  <c r="D136" i="4"/>
  <c r="D104" i="4"/>
  <c r="D91" i="4"/>
  <c r="D89" i="4"/>
  <c r="D87" i="4"/>
  <c r="D85" i="4"/>
  <c r="D67" i="4"/>
  <c r="D65" i="4"/>
  <c r="D64" i="4"/>
  <c r="D63" i="4"/>
  <c r="D51" i="4"/>
  <c r="D50" i="4"/>
  <c r="D43" i="4"/>
  <c r="D42" i="4"/>
  <c r="D34" i="4"/>
  <c r="D27" i="4"/>
  <c r="D25" i="4"/>
  <c r="D24" i="4"/>
  <c r="D23" i="4"/>
  <c r="D18" i="4"/>
  <c r="K131" i="4"/>
  <c r="D99" i="4"/>
  <c r="D97" i="4"/>
  <c r="D96" i="4"/>
  <c r="D95" i="4"/>
  <c r="D82" i="4"/>
  <c r="D96" i="5"/>
  <c r="D53" i="5"/>
  <c r="D48" i="5"/>
  <c r="D230" i="5"/>
  <c r="D227" i="5"/>
  <c r="D222" i="5"/>
  <c r="D219" i="5"/>
  <c r="D218" i="5"/>
  <c r="D217" i="5"/>
  <c r="D216" i="5"/>
  <c r="D214" i="5"/>
  <c r="D211" i="5"/>
  <c r="D210" i="5"/>
  <c r="D209" i="5"/>
  <c r="D208" i="5"/>
  <c r="D206" i="5"/>
  <c r="D203" i="5"/>
  <c r="D202" i="5"/>
  <c r="D201" i="5"/>
  <c r="D200" i="5"/>
  <c r="D198" i="5"/>
  <c r="D195" i="5"/>
  <c r="D194" i="5"/>
  <c r="D193" i="5"/>
  <c r="D192" i="5"/>
  <c r="D190" i="5"/>
  <c r="D187" i="5"/>
  <c r="D186" i="5"/>
  <c r="D185" i="5"/>
  <c r="D182" i="5"/>
  <c r="D179" i="5"/>
  <c r="D178" i="5"/>
  <c r="D177" i="5"/>
  <c r="D176" i="5"/>
  <c r="D174" i="5"/>
  <c r="D171" i="5"/>
  <c r="D162" i="5"/>
  <c r="D161" i="5"/>
  <c r="D160" i="5"/>
  <c r="D158" i="5"/>
  <c r="D155" i="5"/>
  <c r="D146" i="5"/>
  <c r="D145" i="5"/>
  <c r="D144" i="5"/>
  <c r="D142" i="5"/>
  <c r="D139" i="5"/>
  <c r="D135" i="5"/>
  <c r="D91" i="5"/>
  <c r="D90" i="5"/>
  <c r="D89" i="5"/>
  <c r="D86" i="5"/>
  <c r="D83" i="5"/>
  <c r="D82" i="5"/>
  <c r="D81" i="5"/>
  <c r="D80" i="5"/>
  <c r="D75" i="5"/>
  <c r="D74" i="5"/>
  <c r="D73" i="5"/>
  <c r="D70" i="5"/>
  <c r="D67" i="5"/>
  <c r="D66" i="5"/>
  <c r="D65" i="5"/>
  <c r="D64" i="5"/>
  <c r="D38" i="5"/>
  <c r="D25" i="5"/>
  <c r="D24" i="5"/>
  <c r="K131" i="5"/>
  <c r="M131" i="5"/>
  <c r="O131" i="4"/>
  <c r="O130" i="5"/>
  <c r="Q130" i="5"/>
  <c r="N181" i="4"/>
  <c r="N117" i="3"/>
  <c r="N157" i="4"/>
  <c r="J197" i="5"/>
  <c r="N181" i="5"/>
  <c r="N157" i="5"/>
  <c r="N141" i="5"/>
  <c r="J143" i="3"/>
  <c r="M71" i="3"/>
  <c r="M15" i="3"/>
  <c r="J87" i="3"/>
  <c r="M39" i="3"/>
  <c r="P135" i="4"/>
  <c r="J103" i="5"/>
  <c r="P95" i="5"/>
  <c r="P47" i="5"/>
  <c r="J223" i="5"/>
  <c r="J215" i="5"/>
  <c r="J159" i="5"/>
  <c r="J143" i="5"/>
  <c r="M87" i="5"/>
  <c r="P79" i="5"/>
  <c r="P63" i="5"/>
  <c r="M233" i="4"/>
  <c r="M209" i="3"/>
  <c r="N169" i="3"/>
  <c r="N153" i="3"/>
  <c r="M137" i="3"/>
  <c r="M81" i="3"/>
  <c r="M65" i="3"/>
  <c r="N41" i="3"/>
  <c r="P17" i="3"/>
  <c r="M33" i="3"/>
  <c r="M97" i="5"/>
  <c r="M233" i="5"/>
  <c r="M153" i="5"/>
  <c r="N41" i="5"/>
  <c r="M89" i="8"/>
  <c r="M87" i="8"/>
  <c r="O85" i="8"/>
  <c r="K85" i="8"/>
  <c r="M83" i="8"/>
  <c r="Q82" i="8"/>
  <c r="M82" i="8"/>
  <c r="O80" i="8"/>
  <c r="O78" i="8"/>
  <c r="K78" i="8"/>
  <c r="O73" i="8"/>
  <c r="K73" i="8"/>
  <c r="Q71" i="8"/>
  <c r="K71" i="8"/>
  <c r="O69" i="8"/>
  <c r="K69" i="8"/>
  <c r="M67" i="8"/>
  <c r="Q66" i="8"/>
  <c r="M66" i="8"/>
  <c r="O64" i="8"/>
  <c r="O62" i="8"/>
  <c r="K62" i="8"/>
  <c r="O57" i="8"/>
  <c r="K57" i="8"/>
  <c r="Q55" i="8"/>
  <c r="K55" i="8"/>
  <c r="O53" i="8"/>
  <c r="K53" i="8"/>
  <c r="M51" i="8"/>
  <c r="Q50" i="8"/>
  <c r="M50" i="8"/>
  <c r="O48" i="8"/>
  <c r="O46" i="8"/>
  <c r="K46" i="8"/>
  <c r="O41" i="8"/>
  <c r="K41" i="8"/>
  <c r="Q39" i="8"/>
  <c r="K39" i="8"/>
  <c r="O37" i="8"/>
  <c r="K37" i="8"/>
  <c r="M35" i="8"/>
  <c r="Q34" i="8"/>
  <c r="M34" i="8"/>
  <c r="O32" i="8"/>
  <c r="Q30" i="8"/>
  <c r="M30" i="8"/>
  <c r="O25" i="8"/>
  <c r="K25" i="8"/>
  <c r="O23" i="8"/>
  <c r="Q21" i="8"/>
  <c r="M21" i="8"/>
  <c r="O19" i="8"/>
  <c r="K19" i="8"/>
  <c r="O18" i="8"/>
  <c r="Q16" i="8"/>
  <c r="K16" i="8"/>
  <c r="K90" i="8"/>
  <c r="K97" i="8"/>
  <c r="K106" i="8"/>
  <c r="K137" i="8"/>
  <c r="K142" i="8"/>
  <c r="K146" i="8"/>
  <c r="K153" i="8"/>
  <c r="K158" i="8"/>
  <c r="K98" i="8"/>
  <c r="K105" i="8"/>
  <c r="K138" i="8"/>
  <c r="K141" i="8"/>
  <c r="K145" i="8"/>
  <c r="K152" i="8"/>
  <c r="K155" i="8"/>
  <c r="K159" i="8"/>
  <c r="K168" i="8"/>
  <c r="K171" i="8"/>
  <c r="K174" i="8"/>
  <c r="K178" i="8"/>
  <c r="K181" i="8"/>
  <c r="K185" i="8"/>
  <c r="K162" i="8"/>
  <c r="K169" i="8"/>
  <c r="K177" i="8"/>
  <c r="K182" i="8"/>
  <c r="K186" i="8"/>
  <c r="K194" i="8"/>
  <c r="K193" i="8"/>
  <c r="K200" i="8"/>
  <c r="K203" i="8"/>
  <c r="K207" i="8"/>
  <c r="K197" i="8"/>
  <c r="K201" i="8"/>
  <c r="K208" i="8"/>
  <c r="K211" i="8"/>
  <c r="K215" i="8"/>
  <c r="K218" i="8"/>
  <c r="K221" i="8"/>
  <c r="K225" i="8"/>
  <c r="K234" i="8"/>
  <c r="K217" i="8"/>
  <c r="K222" i="8"/>
  <c r="K226" i="8"/>
  <c r="K233" i="8"/>
  <c r="O89" i="8"/>
  <c r="K87" i="8"/>
  <c r="O86" i="8"/>
  <c r="K86" i="8"/>
  <c r="O81" i="8"/>
  <c r="Q79" i="8"/>
  <c r="M79" i="8"/>
  <c r="Q75" i="8"/>
  <c r="M75" i="8"/>
  <c r="O74" i="8"/>
  <c r="K74" i="8"/>
  <c r="Q72" i="8"/>
  <c r="M72" i="8"/>
  <c r="Q70" i="8"/>
  <c r="M70" i="8"/>
  <c r="O65" i="8"/>
  <c r="Q63" i="8"/>
  <c r="M63" i="8"/>
  <c r="Q59" i="8"/>
  <c r="M59" i="8"/>
  <c r="O58" i="8"/>
  <c r="K58" i="8"/>
  <c r="Q56" i="8"/>
  <c r="M56" i="8"/>
  <c r="Q54" i="8"/>
  <c r="M54" i="8"/>
  <c r="O49" i="8"/>
  <c r="Q47" i="8"/>
  <c r="M47" i="8"/>
  <c r="Q43" i="8"/>
  <c r="M43" i="8"/>
  <c r="O42" i="8"/>
  <c r="K42" i="8"/>
  <c r="Q40" i="8"/>
  <c r="M40" i="8"/>
  <c r="Q38" i="8"/>
  <c r="M38" i="8"/>
  <c r="O33" i="8"/>
  <c r="Q31" i="8"/>
  <c r="M31" i="8"/>
  <c r="O27" i="8"/>
  <c r="K27" i="8"/>
  <c r="O26" i="8"/>
  <c r="K26" i="8"/>
  <c r="Q24" i="8"/>
  <c r="M24" i="8"/>
  <c r="Q22" i="8"/>
  <c r="M22" i="8"/>
  <c r="Q17" i="8"/>
  <c r="M17" i="8"/>
  <c r="Q15" i="8"/>
  <c r="M15" i="8"/>
  <c r="K18" i="8"/>
  <c r="Q95" i="8"/>
  <c r="Q137" i="8"/>
  <c r="Q166" i="8"/>
  <c r="Q176" i="8"/>
  <c r="Q192" i="8"/>
  <c r="Q184" i="8"/>
  <c r="Q202" i="8"/>
  <c r="Q218" i="8"/>
  <c r="Q233" i="8"/>
  <c r="O134" i="8"/>
  <c r="O171" i="8"/>
  <c r="O169" i="8"/>
  <c r="O194" i="8"/>
  <c r="M157" i="8"/>
  <c r="P235" i="7"/>
  <c r="P234" i="7"/>
  <c r="N234" i="7"/>
  <c r="J233" i="7"/>
  <c r="N231" i="7"/>
  <c r="L231" i="7"/>
  <c r="J231" i="7"/>
  <c r="J230" i="7"/>
  <c r="P227" i="7"/>
  <c r="N227" i="7"/>
  <c r="L227" i="7"/>
  <c r="L225" i="7"/>
  <c r="J225" i="7"/>
  <c r="N223" i="7"/>
  <c r="L223" i="7"/>
  <c r="J223" i="7"/>
  <c r="L222" i="7"/>
  <c r="J222" i="7"/>
  <c r="N222" i="7"/>
  <c r="N219" i="7"/>
  <c r="L219" i="7"/>
  <c r="J219" i="7"/>
  <c r="L218" i="7"/>
  <c r="J218" i="7"/>
  <c r="P217" i="7"/>
  <c r="N217" i="7"/>
  <c r="L217" i="7"/>
  <c r="P216" i="7"/>
  <c r="N216" i="7"/>
  <c r="L216" i="7"/>
  <c r="J216" i="7"/>
  <c r="P215" i="7"/>
  <c r="P214" i="7"/>
  <c r="N214" i="7"/>
  <c r="L214" i="7"/>
  <c r="L211" i="7"/>
  <c r="J210" i="7"/>
  <c r="L209" i="7"/>
  <c r="J209" i="7"/>
  <c r="P208" i="7"/>
  <c r="P206" i="7"/>
  <c r="N206" i="7"/>
  <c r="L206" i="7"/>
  <c r="P203" i="7"/>
  <c r="J203" i="7"/>
  <c r="N203" i="7"/>
  <c r="P202" i="7"/>
  <c r="N202" i="7"/>
  <c r="L202" i="7"/>
  <c r="P201" i="7"/>
  <c r="N201" i="7"/>
  <c r="N200" i="7"/>
  <c r="L200" i="7"/>
  <c r="J200" i="7"/>
  <c r="P199" i="7"/>
  <c r="N199" i="7"/>
  <c r="L199" i="7"/>
  <c r="J199" i="7"/>
  <c r="J198" i="7"/>
  <c r="P197" i="7"/>
  <c r="P195" i="7"/>
  <c r="N195" i="7"/>
  <c r="P194" i="7"/>
  <c r="N194" i="7"/>
  <c r="L194" i="7"/>
  <c r="J194" i="7"/>
  <c r="P193" i="7"/>
  <c r="J190" i="7"/>
  <c r="L181" i="7"/>
  <c r="J181" i="7"/>
  <c r="N181" i="7"/>
  <c r="P176" i="7"/>
  <c r="P174" i="7"/>
  <c r="N174" i="7"/>
  <c r="L174" i="7"/>
  <c r="L160" i="7"/>
  <c r="P154" i="7"/>
  <c r="N154" i="7"/>
  <c r="P151" i="7"/>
  <c r="P150" i="7"/>
  <c r="N150" i="7"/>
  <c r="J144" i="7"/>
  <c r="P141" i="7"/>
  <c r="P139" i="7"/>
  <c r="L139" i="7"/>
  <c r="J139" i="7"/>
  <c r="P137" i="7"/>
  <c r="N137" i="7"/>
  <c r="D32" i="6"/>
  <c r="D33" i="6"/>
  <c r="D34" i="6"/>
  <c r="D37" i="6"/>
  <c r="D39" i="6"/>
  <c r="D41" i="6"/>
  <c r="D42" i="6"/>
  <c r="D47" i="6"/>
  <c r="M49" i="6"/>
  <c r="D51" i="6"/>
  <c r="K53" i="6"/>
  <c r="D54" i="6"/>
  <c r="M55" i="6"/>
  <c r="D57" i="6"/>
  <c r="D58" i="6"/>
  <c r="D63" i="6"/>
  <c r="M65" i="6"/>
  <c r="D67" i="6"/>
  <c r="K69" i="6"/>
  <c r="D70" i="6"/>
  <c r="M71" i="6"/>
  <c r="D73" i="6"/>
  <c r="D74" i="6"/>
  <c r="D79" i="6"/>
  <c r="M81" i="6"/>
  <c r="D83" i="6"/>
  <c r="N85" i="6"/>
  <c r="D86" i="6"/>
  <c r="J87" i="6"/>
  <c r="D88" i="6"/>
  <c r="D89" i="6"/>
  <c r="D90" i="6"/>
  <c r="D111" i="6"/>
  <c r="M113" i="6"/>
  <c r="D115" i="6"/>
  <c r="N117" i="6"/>
  <c r="D118" i="6"/>
  <c r="J119" i="6"/>
  <c r="D120" i="6"/>
  <c r="D121" i="6"/>
  <c r="D122" i="6"/>
  <c r="M137" i="6"/>
  <c r="D139" i="6"/>
  <c r="N141" i="6"/>
  <c r="D142" i="6"/>
  <c r="J143" i="6"/>
  <c r="D144" i="6"/>
  <c r="D145" i="6"/>
  <c r="D146" i="6"/>
  <c r="D151" i="6"/>
  <c r="N153" i="6"/>
  <c r="D155" i="6"/>
  <c r="N157" i="6"/>
  <c r="D158" i="6"/>
  <c r="L159" i="6"/>
  <c r="D161" i="6"/>
  <c r="D162" i="6"/>
  <c r="D167" i="6"/>
  <c r="N169" i="6"/>
  <c r="D171" i="6"/>
  <c r="D190" i="6"/>
  <c r="J191" i="6"/>
  <c r="D192" i="6"/>
  <c r="D193" i="6"/>
  <c r="D194" i="6"/>
  <c r="M209" i="6"/>
  <c r="D211" i="6"/>
  <c r="D41" i="5"/>
  <c r="D63" i="5"/>
  <c r="D69" i="5"/>
  <c r="D71" i="5"/>
  <c r="N73" i="5"/>
  <c r="D79" i="5"/>
  <c r="D85" i="5"/>
  <c r="D87" i="5"/>
  <c r="N89" i="5"/>
  <c r="D138" i="5"/>
  <c r="D147" i="5"/>
  <c r="D154" i="5"/>
  <c r="D163" i="5"/>
  <c r="D170" i="5"/>
  <c r="D175" i="5"/>
  <c r="D183" i="5"/>
  <c r="N193" i="5"/>
  <c r="N201" i="5"/>
  <c r="N209" i="5"/>
  <c r="D54" i="5"/>
  <c r="D95" i="5"/>
  <c r="D107" i="5"/>
  <c r="D14" i="4"/>
  <c r="D21" i="4"/>
  <c r="D37" i="4"/>
  <c r="D39" i="4"/>
  <c r="M49" i="3"/>
  <c r="N15" i="4"/>
  <c r="N197" i="4"/>
  <c r="N176" i="4"/>
  <c r="N159" i="4"/>
  <c r="N104" i="4"/>
  <c r="N98" i="4"/>
  <c r="N235" i="4"/>
  <c r="N224" i="4"/>
  <c r="Q14" i="8"/>
  <c r="Q91" i="8"/>
  <c r="Q144" i="8"/>
  <c r="Q151" i="8"/>
  <c r="Q96" i="8"/>
  <c r="Q103" i="8"/>
  <c r="Q136" i="8"/>
  <c r="Q143" i="8"/>
  <c r="Q154" i="8"/>
  <c r="Q161" i="8"/>
  <c r="Q171" i="8"/>
  <c r="Q179" i="8"/>
  <c r="Q160" i="8"/>
  <c r="Q167" i="8"/>
  <c r="Q187" i="8"/>
  <c r="Q198" i="8"/>
  <c r="Q210" i="8"/>
  <c r="Q225" i="8"/>
  <c r="O91" i="8"/>
  <c r="O107" i="8"/>
  <c r="O147" i="8"/>
  <c r="O98" i="8"/>
  <c r="O141" i="8"/>
  <c r="O174" i="8"/>
  <c r="O162" i="8"/>
  <c r="O187" i="8"/>
  <c r="O200" i="8"/>
  <c r="O211" i="8"/>
  <c r="M98" i="8"/>
  <c r="M235" i="8"/>
  <c r="M219" i="8"/>
  <c r="M186" i="8"/>
  <c r="M162" i="8"/>
  <c r="M145" i="8"/>
  <c r="M105" i="8"/>
  <c r="M90" i="8"/>
  <c r="O231" i="8"/>
  <c r="O222" i="8"/>
  <c r="O232" i="8"/>
  <c r="O223" i="8"/>
  <c r="O215" i="8"/>
  <c r="O208" i="8"/>
  <c r="O197" i="8"/>
  <c r="O207" i="8"/>
  <c r="O202" i="8"/>
  <c r="O198" i="8"/>
  <c r="O191" i="8"/>
  <c r="O192" i="8"/>
  <c r="O186" i="8"/>
  <c r="O182" i="8"/>
  <c r="O175" i="8"/>
  <c r="O167" i="8"/>
  <c r="O163" i="8"/>
  <c r="O160" i="8"/>
  <c r="O183" i="8"/>
  <c r="O179" i="8"/>
  <c r="O176" i="8"/>
  <c r="O170" i="8"/>
  <c r="O166" i="8"/>
  <c r="O159" i="8"/>
  <c r="O154" i="8"/>
  <c r="O150" i="8"/>
  <c r="O143" i="8"/>
  <c r="O139" i="8"/>
  <c r="O136" i="8"/>
  <c r="O96" i="8"/>
  <c r="O158" i="8"/>
  <c r="O153" i="8"/>
  <c r="O146" i="8"/>
  <c r="O142" i="8"/>
  <c r="O137" i="8"/>
  <c r="O106" i="8"/>
  <c r="O102" i="8"/>
  <c r="O97" i="8"/>
  <c r="O90" i="8"/>
  <c r="Q231" i="8"/>
  <c r="Q227" i="8"/>
  <c r="Q222" i="8"/>
  <c r="Q217" i="8"/>
  <c r="Q234" i="8"/>
  <c r="Q223" i="8"/>
  <c r="Q219" i="8"/>
  <c r="Q215" i="8"/>
  <c r="Q211" i="8"/>
  <c r="Q208" i="8"/>
  <c r="Q197" i="8"/>
  <c r="Q214" i="8"/>
  <c r="Q209" i="8"/>
  <c r="Q203" i="8"/>
  <c r="Q19" i="8"/>
  <c r="M16" i="8"/>
  <c r="O14" i="8"/>
  <c r="Q88" i="8"/>
  <c r="Q97" i="8"/>
  <c r="Q104" i="8"/>
  <c r="Q107" i="8"/>
  <c r="Q135" i="8"/>
  <c r="Q146" i="8"/>
  <c r="Q153" i="8"/>
  <c r="Q94" i="8"/>
  <c r="Q98" i="8"/>
  <c r="Q105" i="8"/>
  <c r="Q134" i="8"/>
  <c r="Q138" i="8"/>
  <c r="Q141" i="8"/>
  <c r="Q145" i="8"/>
  <c r="Q150" i="8"/>
  <c r="Q155" i="8"/>
  <c r="Q159" i="8"/>
  <c r="Q170" i="8"/>
  <c r="Q174" i="8"/>
  <c r="Q178" i="8"/>
  <c r="Q181" i="8"/>
  <c r="Q185" i="8"/>
  <c r="Q190" i="8"/>
  <c r="Q194" i="8"/>
  <c r="Q162" i="8"/>
  <c r="Q169" i="8"/>
  <c r="Q177" i="8"/>
  <c r="Q182" i="8"/>
  <c r="Q186" i="8"/>
  <c r="Q200" i="8"/>
  <c r="Q195" i="8"/>
  <c r="Q206" i="8"/>
  <c r="Q221" i="8"/>
  <c r="Q230" i="8"/>
  <c r="O88" i="8"/>
  <c r="O95" i="8"/>
  <c r="O104" i="8"/>
  <c r="O135" i="8"/>
  <c r="O144" i="8"/>
  <c r="O151" i="8"/>
  <c r="O94" i="8"/>
  <c r="O103" i="8"/>
  <c r="O138" i="8"/>
  <c r="O157" i="8"/>
  <c r="O168" i="8"/>
  <c r="O178" i="8"/>
  <c r="O184" i="8"/>
  <c r="O190" i="8"/>
  <c r="O193" i="8"/>
  <c r="O203" i="8"/>
  <c r="O201" i="8"/>
  <c r="O218" i="8"/>
  <c r="O217" i="8"/>
  <c r="M144" i="8"/>
  <c r="M138" i="8"/>
  <c r="M181" i="8"/>
  <c r="M209" i="8"/>
  <c r="P138" i="7"/>
  <c r="P142" i="7"/>
  <c r="P143" i="7"/>
  <c r="P144" i="7"/>
  <c r="P145" i="7"/>
  <c r="P146" i="7"/>
  <c r="P147" i="7"/>
  <c r="P152" i="7"/>
  <c r="P153" i="7"/>
  <c r="P158" i="7"/>
  <c r="P159" i="7"/>
  <c r="P160" i="7"/>
  <c r="P161" i="7"/>
  <c r="P162" i="7"/>
  <c r="P163" i="7"/>
  <c r="P175" i="7"/>
  <c r="P177" i="7"/>
  <c r="P178" i="7"/>
  <c r="P179" i="7"/>
  <c r="P181" i="7"/>
  <c r="P185" i="7"/>
  <c r="P186" i="7"/>
  <c r="P190" i="7"/>
  <c r="N134" i="7"/>
  <c r="N142" i="7"/>
  <c r="N144" i="7"/>
  <c r="N145" i="7"/>
  <c r="N146" i="7"/>
  <c r="N147" i="7"/>
  <c r="N152" i="7"/>
  <c r="N153" i="7"/>
  <c r="N155" i="7"/>
  <c r="N158" i="7"/>
  <c r="N160" i="7"/>
  <c r="N161" i="7"/>
  <c r="N162" i="7"/>
  <c r="N163" i="7"/>
  <c r="N175" i="7"/>
  <c r="N176" i="7"/>
  <c r="N178" i="7"/>
  <c r="N179" i="7"/>
  <c r="N185" i="7"/>
  <c r="N186" i="7"/>
  <c r="N190" i="7"/>
  <c r="L134" i="7"/>
  <c r="L142" i="7"/>
  <c r="L151" i="7"/>
  <c r="L152" i="7"/>
  <c r="L153" i="7"/>
  <c r="L155" i="7"/>
  <c r="L158" i="7"/>
  <c r="L175" i="7"/>
  <c r="L176" i="7"/>
  <c r="L178" i="7"/>
  <c r="L184" i="7"/>
  <c r="L185" i="7"/>
  <c r="L186" i="7"/>
  <c r="L190" i="7"/>
  <c r="J67" i="7"/>
  <c r="J103" i="7"/>
  <c r="J134" i="7"/>
  <c r="J135" i="7"/>
  <c r="J142" i="7"/>
  <c r="J146" i="7"/>
  <c r="J152" i="7"/>
  <c r="J155" i="7"/>
  <c r="J158" i="7"/>
  <c r="J162" i="7"/>
  <c r="J174" i="7"/>
  <c r="J175" i="7"/>
  <c r="J176" i="7"/>
  <c r="J179" i="7"/>
  <c r="J184" i="7"/>
  <c r="J185" i="7"/>
  <c r="J187" i="7"/>
  <c r="J193" i="7"/>
  <c r="J56" i="5"/>
  <c r="P192" i="7"/>
  <c r="L183" i="7"/>
  <c r="N177" i="7"/>
  <c r="N157" i="7"/>
  <c r="J151" i="7"/>
  <c r="N141" i="7"/>
  <c r="N138" i="7"/>
  <c r="L104" i="7"/>
  <c r="D168" i="3"/>
  <c r="D112" i="3"/>
  <c r="D111" i="3"/>
  <c r="D91" i="3"/>
  <c r="D206" i="4"/>
  <c r="D198" i="4"/>
  <c r="D190" i="4"/>
  <c r="D174" i="4"/>
  <c r="D150" i="4"/>
  <c r="D147" i="4"/>
  <c r="D135" i="4"/>
  <c r="D106" i="4"/>
  <c r="D102" i="4"/>
  <c r="K206" i="3"/>
  <c r="K150" i="3"/>
  <c r="L142" i="3"/>
  <c r="K134" i="3"/>
  <c r="J110" i="3"/>
  <c r="J46" i="3"/>
  <c r="L158" i="4"/>
  <c r="P152" i="3"/>
  <c r="L144" i="3"/>
  <c r="K64" i="3"/>
  <c r="J40" i="3"/>
  <c r="K32" i="3"/>
  <c r="K16" i="3"/>
  <c r="P200" i="4"/>
  <c r="P176" i="4"/>
  <c r="K136" i="4"/>
  <c r="N194" i="3"/>
  <c r="M162" i="3"/>
  <c r="M154" i="3"/>
  <c r="L74" i="3"/>
  <c r="N66" i="3"/>
  <c r="L42" i="3"/>
  <c r="N34" i="3"/>
  <c r="M186" i="4"/>
  <c r="M104" i="8"/>
  <c r="M94" i="8"/>
  <c r="M134" i="8"/>
  <c r="M141" i="8"/>
  <c r="M150" i="8"/>
  <c r="M166" i="8"/>
  <c r="M174" i="8"/>
  <c r="M190" i="8"/>
  <c r="M169" i="8"/>
  <c r="M177" i="8"/>
  <c r="M193" i="8"/>
  <c r="M206" i="8"/>
  <c r="P15" i="3"/>
  <c r="P31" i="3"/>
  <c r="P210" i="3"/>
  <c r="P139" i="3"/>
  <c r="P83" i="3"/>
  <c r="P53" i="3"/>
  <c r="P38" i="3"/>
  <c r="P78" i="3"/>
  <c r="P192" i="3"/>
  <c r="P234" i="4"/>
  <c r="P218" i="4"/>
  <c r="P217" i="4"/>
  <c r="P195" i="4"/>
  <c r="P191" i="4"/>
  <c r="P174" i="4"/>
  <c r="P186" i="4"/>
  <c r="P177" i="4"/>
  <c r="P162" i="4"/>
  <c r="P153" i="4"/>
  <c r="P146" i="4"/>
  <c r="P137" i="4"/>
  <c r="P106" i="4"/>
  <c r="P97" i="4"/>
  <c r="P157" i="4"/>
  <c r="P150" i="4"/>
  <c r="P141" i="4"/>
  <c r="P134" i="4"/>
  <c r="P101" i="4"/>
  <c r="P94" i="4"/>
  <c r="P16" i="4"/>
  <c r="P19" i="4"/>
  <c r="P23" i="4"/>
  <c r="P32" i="4"/>
  <c r="P35" i="4"/>
  <c r="P39" i="4"/>
  <c r="P48" i="4"/>
  <c r="P51" i="4"/>
  <c r="P55" i="4"/>
  <c r="P64" i="4"/>
  <c r="P67" i="4"/>
  <c r="P71" i="4"/>
  <c r="P80" i="4"/>
  <c r="P83" i="4"/>
  <c r="P87" i="4"/>
  <c r="P232" i="4"/>
  <c r="P223" i="4"/>
  <c r="P224" i="4"/>
  <c r="P216" i="4"/>
  <c r="P206" i="4"/>
  <c r="P197" i="4"/>
  <c r="P209" i="4"/>
  <c r="P202" i="4"/>
  <c r="P193" i="4"/>
  <c r="P183" i="4"/>
  <c r="P194" i="4"/>
  <c r="P163" i="4"/>
  <c r="P159" i="4"/>
  <c r="P152" i="4"/>
  <c r="P143" i="4"/>
  <c r="P136" i="4"/>
  <c r="P103" i="4"/>
  <c r="P96" i="4"/>
  <c r="P24" i="4"/>
  <c r="P27" i="4"/>
  <c r="P40" i="4"/>
  <c r="P43" i="4"/>
  <c r="P47" i="4"/>
  <c r="L15" i="3"/>
  <c r="L17" i="3"/>
  <c r="L22" i="3"/>
  <c r="L24" i="3"/>
  <c r="L211" i="3"/>
  <c r="L191" i="3"/>
  <c r="L168" i="3"/>
  <c r="L209" i="3"/>
  <c r="L194" i="3"/>
  <c r="L190" i="3"/>
  <c r="L169" i="3"/>
  <c r="L159" i="3"/>
  <c r="L152" i="3"/>
  <c r="L162" i="3"/>
  <c r="L158" i="3"/>
  <c r="L153" i="3"/>
  <c r="L146" i="3"/>
  <c r="L143" i="3"/>
  <c r="L139" i="3"/>
  <c r="L136" i="3"/>
  <c r="L119" i="3"/>
  <c r="L115" i="3"/>
  <c r="L112" i="3"/>
  <c r="L87" i="3"/>
  <c r="L83" i="3"/>
  <c r="L135" i="3"/>
  <c r="L123" i="3"/>
  <c r="L118" i="3"/>
  <c r="L113" i="3"/>
  <c r="L90" i="3"/>
  <c r="L79" i="3"/>
  <c r="L72" i="3"/>
  <c r="L63" i="3"/>
  <c r="L58" i="3"/>
  <c r="L54" i="3"/>
  <c r="L49" i="3"/>
  <c r="L80" i="3"/>
  <c r="L71" i="3"/>
  <c r="L67" i="3"/>
  <c r="L64" i="3"/>
  <c r="L55" i="3"/>
  <c r="L51" i="3"/>
  <c r="L48" i="3"/>
  <c r="L39" i="3"/>
  <c r="L35" i="3"/>
  <c r="L19" i="3"/>
  <c r="L30" i="3"/>
  <c r="L32" i="3"/>
  <c r="L34" i="3"/>
  <c r="L38" i="3"/>
  <c r="M231" i="8"/>
  <c r="M222" i="8"/>
  <c r="M232" i="8"/>
  <c r="M223" i="8"/>
  <c r="M216" i="8"/>
  <c r="M210" i="8"/>
  <c r="M201" i="8"/>
  <c r="M214" i="8"/>
  <c r="M198" i="8"/>
  <c r="M191" i="8"/>
  <c r="M187" i="8"/>
  <c r="M184" i="8"/>
  <c r="M175" i="8"/>
  <c r="M167" i="8"/>
  <c r="M163" i="8"/>
  <c r="M160" i="8"/>
  <c r="M192" i="8"/>
  <c r="M183" i="8"/>
  <c r="M179" i="8"/>
  <c r="M176" i="8"/>
  <c r="M171" i="8"/>
  <c r="M168" i="8"/>
  <c r="M159" i="8"/>
  <c r="M155" i="8"/>
  <c r="M152" i="8"/>
  <c r="M143" i="8"/>
  <c r="M139" i="8"/>
  <c r="M136" i="8"/>
  <c r="M103" i="8"/>
  <c r="M99" i="8"/>
  <c r="M96" i="8"/>
  <c r="M158" i="8"/>
  <c r="M151" i="8"/>
  <c r="M147" i="8"/>
  <c r="M142" i="8"/>
  <c r="M135" i="8"/>
  <c r="M107" i="8"/>
  <c r="M102" i="8"/>
  <c r="M95" i="8"/>
  <c r="M91" i="8"/>
  <c r="M88" i="8"/>
  <c r="O233" i="8"/>
  <c r="O224" i="8"/>
  <c r="O234" i="8"/>
  <c r="O230" i="8"/>
  <c r="O225" i="8"/>
  <c r="O221" i="8"/>
  <c r="O216" i="8"/>
  <c r="O210" i="8"/>
  <c r="O206" i="8"/>
  <c r="O199" i="8"/>
  <c r="O195" i="8"/>
  <c r="O209" i="8"/>
  <c r="M154" i="8"/>
  <c r="M161" i="8"/>
  <c r="M170" i="8"/>
  <c r="M178" i="8"/>
  <c r="M185" i="8"/>
  <c r="M194" i="8"/>
  <c r="M182" i="8"/>
  <c r="M202" i="8"/>
  <c r="M197" i="8"/>
  <c r="M226" i="8"/>
  <c r="N193" i="3"/>
  <c r="N170" i="3"/>
  <c r="N207" i="3"/>
  <c r="N192" i="3"/>
  <c r="N166" i="3"/>
  <c r="N154" i="3"/>
  <c r="N167" i="3"/>
  <c r="N160" i="3"/>
  <c r="N151" i="3"/>
  <c r="N145" i="3"/>
  <c r="N134" i="3"/>
  <c r="N89" i="3"/>
  <c r="N137" i="3"/>
  <c r="N122" i="3"/>
  <c r="N111" i="3"/>
  <c r="N91" i="3"/>
  <c r="N88" i="3"/>
  <c r="N79" i="3"/>
  <c r="N75" i="3"/>
  <c r="N72" i="3"/>
  <c r="N63" i="3"/>
  <c r="N59" i="3"/>
  <c r="N56" i="3"/>
  <c r="N47" i="3"/>
  <c r="N43" i="3"/>
  <c r="N40" i="3"/>
  <c r="N78" i="3"/>
  <c r="N71" i="3"/>
  <c r="N67" i="3"/>
  <c r="N64" i="3"/>
  <c r="N53" i="3"/>
  <c r="N48" i="3"/>
  <c r="N39" i="3"/>
  <c r="N35" i="3"/>
  <c r="N19" i="3"/>
  <c r="N21" i="3"/>
  <c r="N30" i="3"/>
  <c r="M207" i="3"/>
  <c r="M195" i="3"/>
  <c r="M192" i="3"/>
  <c r="M211" i="3"/>
  <c r="M208" i="3"/>
  <c r="M167" i="3"/>
  <c r="M163" i="3"/>
  <c r="M160" i="3"/>
  <c r="M151" i="3"/>
  <c r="M147" i="3"/>
  <c r="M159" i="3"/>
  <c r="M155" i="3"/>
  <c r="M152" i="3"/>
  <c r="M142" i="3"/>
  <c r="M120" i="3"/>
  <c r="M88" i="3"/>
  <c r="M143" i="3"/>
  <c r="M139" i="3"/>
  <c r="M136" i="3"/>
  <c r="M119" i="3"/>
  <c r="M115" i="3"/>
  <c r="M112" i="3"/>
  <c r="M87" i="3"/>
  <c r="M83" i="3"/>
  <c r="M80" i="3"/>
  <c r="M67" i="3"/>
  <c r="M64" i="3"/>
  <c r="M53" i="3"/>
  <c r="M50" i="3"/>
  <c r="M46" i="3"/>
  <c r="M41" i="3"/>
  <c r="M79" i="3"/>
  <c r="M75" i="3"/>
  <c r="M72" i="3"/>
  <c r="M190" i="3"/>
  <c r="M210" i="3"/>
  <c r="M191" i="3"/>
  <c r="M168" i="3"/>
  <c r="M153" i="3"/>
  <c r="M166" i="3"/>
  <c r="M157" i="3"/>
  <c r="M150" i="3"/>
  <c r="M123" i="3"/>
  <c r="M111" i="3"/>
  <c r="M86" i="3"/>
  <c r="M145" i="3"/>
  <c r="M138" i="3"/>
  <c r="M121" i="3"/>
  <c r="M114" i="3"/>
  <c r="M89" i="3"/>
  <c r="M82" i="3"/>
  <c r="M73" i="3"/>
  <c r="M66" i="3"/>
  <c r="M57" i="3"/>
  <c r="M48" i="3"/>
  <c r="M74" i="3"/>
  <c r="M63" i="3"/>
  <c r="M59" i="3"/>
  <c r="M56" i="3"/>
  <c r="M47" i="3"/>
  <c r="M43" i="3"/>
  <c r="M40" i="3"/>
  <c r="M32" i="3"/>
  <c r="M34" i="3"/>
  <c r="M17" i="3"/>
  <c r="M27" i="3"/>
  <c r="M17" i="4"/>
  <c r="M27" i="4"/>
  <c r="M33" i="4"/>
  <c r="M43" i="4"/>
  <c r="M49" i="4"/>
  <c r="M59" i="4"/>
  <c r="M65" i="4"/>
  <c r="M75" i="4"/>
  <c r="M81" i="4"/>
  <c r="M91" i="4"/>
  <c r="M222" i="4"/>
  <c r="M232" i="4"/>
  <c r="M223" i="4"/>
  <c r="M216" i="4"/>
  <c r="M207" i="4"/>
  <c r="M200" i="4"/>
  <c r="M206" i="4"/>
  <c r="M197" i="4"/>
  <c r="M190" i="4"/>
  <c r="M182" i="4"/>
  <c r="M179" i="4"/>
  <c r="M155" i="4"/>
  <c r="M139" i="4"/>
  <c r="M99" i="4"/>
  <c r="M63" i="4"/>
  <c r="M90" i="4"/>
  <c r="M218" i="4"/>
  <c r="M208" i="4"/>
  <c r="M184" i="4"/>
  <c r="M174" i="4"/>
  <c r="M101" i="4"/>
  <c r="M106" i="4"/>
  <c r="M18" i="4"/>
  <c r="M39" i="4"/>
  <c r="M55" i="4"/>
  <c r="M71" i="4"/>
  <c r="M22" i="4"/>
  <c r="M38" i="4"/>
  <c r="M54" i="4"/>
  <c r="M70" i="4"/>
  <c r="M86" i="4"/>
  <c r="M227" i="4"/>
  <c r="M230" i="4"/>
  <c r="M211" i="4"/>
  <c r="M195" i="4"/>
  <c r="M187" i="4"/>
  <c r="M163" i="4"/>
  <c r="M178" i="4"/>
  <c r="M154" i="4"/>
  <c r="M138" i="4"/>
  <c r="M98" i="4"/>
  <c r="M147" i="4"/>
  <c r="M107" i="4"/>
  <c r="M19" i="4"/>
  <c r="M25" i="4"/>
  <c r="M35" i="4"/>
  <c r="M41" i="4"/>
  <c r="M51" i="4"/>
  <c r="M57" i="4"/>
  <c r="M67" i="4"/>
  <c r="M200" i="8"/>
  <c r="M203" i="8"/>
  <c r="M207" i="8"/>
  <c r="M195" i="8"/>
  <c r="M199" i="8"/>
  <c r="M208" i="8"/>
  <c r="M211" i="8"/>
  <c r="M215" i="8"/>
  <c r="M218" i="8"/>
  <c r="M221" i="8"/>
  <c r="M225" i="8"/>
  <c r="M230" i="8"/>
  <c r="M234" i="8"/>
  <c r="M224" i="8"/>
  <c r="M227" i="8"/>
  <c r="M65" i="7"/>
  <c r="J62" i="3"/>
  <c r="J135" i="3"/>
  <c r="J15" i="3"/>
  <c r="J33" i="3"/>
  <c r="J191" i="3"/>
  <c r="J195" i="3"/>
  <c r="J167" i="3"/>
  <c r="J134" i="3"/>
  <c r="J144" i="3"/>
  <c r="J111" i="3"/>
  <c r="J79" i="3"/>
  <c r="J63" i="3"/>
  <c r="J47" i="3"/>
  <c r="J193" i="3"/>
  <c r="J166" i="3"/>
  <c r="J150" i="3"/>
  <c r="J151" i="3"/>
  <c r="J136" i="3"/>
  <c r="J112" i="3"/>
  <c r="J122" i="3"/>
  <c r="J90" i="3"/>
  <c r="J74" i="3"/>
  <c r="J58" i="3"/>
  <c r="J80" i="3"/>
  <c r="J69" i="3"/>
  <c r="J51" i="3"/>
  <c r="J35" i="3"/>
  <c r="J18" i="3"/>
  <c r="J54" i="3"/>
  <c r="J147" i="3"/>
  <c r="J27" i="3"/>
  <c r="J194" i="3"/>
  <c r="J161" i="3"/>
  <c r="J139" i="3"/>
  <c r="J115" i="3"/>
  <c r="J83" i="3"/>
  <c r="J42" i="3"/>
  <c r="J71" i="3"/>
  <c r="J64" i="3"/>
  <c r="J53" i="3"/>
  <c r="J37" i="3"/>
  <c r="J19" i="3"/>
  <c r="J32" i="3"/>
  <c r="J56" i="3"/>
  <c r="J91" i="3"/>
  <c r="J123" i="3"/>
  <c r="J82" i="3"/>
  <c r="J121" i="3"/>
  <c r="J138" i="3"/>
  <c r="J162" i="3"/>
  <c r="J192" i="3"/>
  <c r="J207" i="3"/>
  <c r="J31" i="3"/>
  <c r="J38" i="3"/>
  <c r="J171" i="3"/>
  <c r="J168" i="3"/>
  <c r="J152" i="3"/>
  <c r="J145" i="3"/>
  <c r="J114" i="3"/>
  <c r="J30" i="3"/>
  <c r="J23" i="3"/>
  <c r="J41" i="3"/>
  <c r="J57" i="3"/>
  <c r="J70" i="3"/>
  <c r="J118" i="3"/>
  <c r="J146" i="3"/>
  <c r="J169" i="3"/>
  <c r="J206" i="3"/>
  <c r="J26" i="3"/>
  <c r="J21" i="3"/>
  <c r="J16" i="3"/>
  <c r="J48" i="3"/>
  <c r="J66" i="3"/>
  <c r="J81" i="3"/>
  <c r="J137" i="3"/>
  <c r="J119" i="3"/>
  <c r="J190" i="3"/>
  <c r="J210" i="3"/>
  <c r="J43" i="3"/>
  <c r="J120" i="3"/>
  <c r="J117" i="3"/>
  <c r="J158" i="3"/>
  <c r="J208" i="3"/>
  <c r="Q209" i="3"/>
  <c r="Q194" i="3"/>
  <c r="Q169" i="3"/>
  <c r="Q206" i="3"/>
  <c r="M74" i="7"/>
  <c r="L73" i="7"/>
  <c r="M70" i="7"/>
  <c r="O201" i="3"/>
  <c r="O197" i="3"/>
  <c r="O202" i="3"/>
  <c r="O200" i="3"/>
  <c r="O199" i="3"/>
  <c r="O198" i="3"/>
  <c r="Q203" i="3"/>
  <c r="Q201" i="3"/>
  <c r="Q202" i="3"/>
  <c r="Q200" i="3"/>
  <c r="Q199" i="3"/>
  <c r="Q198" i="3"/>
  <c r="Q197" i="3"/>
  <c r="O179" i="3"/>
  <c r="O177" i="3"/>
  <c r="O176" i="3"/>
  <c r="O175" i="3"/>
  <c r="O178" i="3"/>
  <c r="O174" i="3"/>
  <c r="Q179" i="3"/>
  <c r="Q177" i="3"/>
  <c r="Q175" i="3"/>
  <c r="Q178" i="3"/>
  <c r="Q176" i="3"/>
  <c r="Q174" i="3"/>
  <c r="Q173" i="3"/>
  <c r="Q210" i="3"/>
  <c r="Q190" i="3"/>
  <c r="Q26" i="4"/>
  <c r="Q58" i="4"/>
  <c r="Q90" i="4"/>
  <c r="Q233" i="4"/>
  <c r="Q235" i="4"/>
  <c r="Q219" i="4"/>
  <c r="Q203" i="4"/>
  <c r="Q210" i="4"/>
  <c r="Q194" i="4"/>
  <c r="Q186" i="4"/>
  <c r="Q162" i="4"/>
  <c r="Q176" i="4"/>
  <c r="Q152" i="4"/>
  <c r="Q136" i="4"/>
  <c r="Q96" i="4"/>
  <c r="Q146" i="4"/>
  <c r="Q106" i="4"/>
  <c r="Q18" i="4"/>
  <c r="Q30" i="4"/>
  <c r="Q46" i="4"/>
  <c r="Q62" i="4"/>
  <c r="Q78" i="4"/>
  <c r="Q31" i="4"/>
  <c r="Q79" i="4"/>
  <c r="Q231" i="4"/>
  <c r="Q230" i="4"/>
  <c r="Q221" i="4"/>
  <c r="Q214" i="4"/>
  <c r="Q198" i="4"/>
  <c r="Q211" i="4"/>
  <c r="Q195" i="4"/>
  <c r="Q187" i="4"/>
  <c r="Q163" i="4"/>
  <c r="Q185" i="4"/>
  <c r="Q178" i="4"/>
  <c r="Q161" i="4"/>
  <c r="Q154" i="4"/>
  <c r="Q145" i="4"/>
  <c r="Q138" i="4"/>
  <c r="Q105" i="4"/>
  <c r="Q98" i="4"/>
  <c r="Q147" i="4"/>
  <c r="Q107" i="4"/>
  <c r="Q16" i="4"/>
  <c r="Q32" i="4"/>
  <c r="Q35" i="4"/>
  <c r="Q50" i="4"/>
  <c r="Q64" i="4"/>
  <c r="Q67" i="4"/>
  <c r="Q82" i="4"/>
  <c r="O209" i="3"/>
  <c r="O194" i="3"/>
  <c r="O190" i="3"/>
  <c r="O208" i="3"/>
  <c r="O191" i="3"/>
  <c r="O171" i="3"/>
  <c r="O168" i="3"/>
  <c r="O162" i="3"/>
  <c r="O158" i="3"/>
  <c r="O153" i="3"/>
  <c r="O166" i="3"/>
  <c r="O159" i="3"/>
  <c r="O155" i="3"/>
  <c r="O152" i="3"/>
  <c r="O144" i="3"/>
  <c r="O135" i="3"/>
  <c r="O123" i="3"/>
  <c r="O120" i="3"/>
  <c r="O111" i="3"/>
  <c r="O91" i="3"/>
  <c r="O88" i="3"/>
  <c r="O143" i="3"/>
  <c r="O136" i="3"/>
  <c r="O117" i="3"/>
  <c r="O112" i="3"/>
  <c r="O87" i="3"/>
  <c r="O82" i="3"/>
  <c r="O78" i="3"/>
  <c r="O73" i="3"/>
  <c r="O69" i="3"/>
  <c r="O66" i="3"/>
  <c r="O62" i="3"/>
  <c r="O55" i="3"/>
  <c r="O50" i="3"/>
  <c r="O46" i="3"/>
  <c r="O39" i="3"/>
  <c r="O74" i="3"/>
  <c r="O70" i="3"/>
  <c r="O65" i="3"/>
  <c r="O58" i="3"/>
  <c r="O54" i="3"/>
  <c r="O49" i="3"/>
  <c r="O42" i="3"/>
  <c r="O38" i="3"/>
  <c r="O16" i="3"/>
  <c r="O21" i="3"/>
  <c r="O25" i="3"/>
  <c r="O32" i="3"/>
  <c r="O15" i="3"/>
  <c r="O17" i="3"/>
  <c r="O33" i="3"/>
  <c r="O37" i="3"/>
  <c r="O207" i="3"/>
  <c r="O192" i="3"/>
  <c r="O169" i="3"/>
  <c r="O210" i="3"/>
  <c r="O206" i="3"/>
  <c r="O193" i="3"/>
  <c r="O170" i="3"/>
  <c r="O167" i="3"/>
  <c r="O163" i="3"/>
  <c r="O160" i="3"/>
  <c r="O151" i="3"/>
  <c r="O147" i="3"/>
  <c r="O157" i="3"/>
  <c r="O154" i="3"/>
  <c r="O150" i="3"/>
  <c r="O146" i="3"/>
  <c r="O142" i="3"/>
  <c r="O137" i="3"/>
  <c r="O122" i="3"/>
  <c r="O118" i="3"/>
  <c r="O113" i="3"/>
  <c r="O90" i="3"/>
  <c r="O86" i="3"/>
  <c r="O81" i="3"/>
  <c r="O141" i="3"/>
  <c r="O138" i="3"/>
  <c r="O134" i="3"/>
  <c r="O119" i="3"/>
  <c r="O114" i="3"/>
  <c r="O110" i="3"/>
  <c r="O89" i="3"/>
  <c r="O80" i="3"/>
  <c r="O71" i="3"/>
  <c r="O64" i="3"/>
  <c r="O57" i="3"/>
  <c r="O53" i="3"/>
  <c r="O48" i="3"/>
  <c r="O41" i="3"/>
  <c r="O79" i="3"/>
  <c r="O75" i="3"/>
  <c r="O72" i="3"/>
  <c r="O63" i="3"/>
  <c r="O59" i="3"/>
  <c r="O56" i="3"/>
  <c r="O47" i="3"/>
  <c r="O43" i="3"/>
  <c r="O40" i="3"/>
  <c r="O14" i="3"/>
  <c r="O18" i="3"/>
  <c r="O23" i="3"/>
  <c r="O30" i="3"/>
  <c r="O34" i="3"/>
  <c r="O22" i="3"/>
  <c r="O24" i="3"/>
  <c r="O26" i="3"/>
  <c r="O27" i="3"/>
  <c r="O31" i="3"/>
  <c r="M59" i="5"/>
  <c r="M95" i="5"/>
  <c r="M106" i="5"/>
  <c r="M96" i="5"/>
  <c r="M103" i="5"/>
  <c r="M105" i="5"/>
  <c r="M47" i="5"/>
  <c r="M48" i="5"/>
  <c r="M53" i="5"/>
  <c r="M56" i="5"/>
  <c r="M51" i="5"/>
  <c r="M57" i="5"/>
  <c r="M99" i="5"/>
  <c r="M102" i="5"/>
  <c r="M107" i="5"/>
  <c r="M46" i="5"/>
  <c r="M55" i="5"/>
  <c r="M104" i="5"/>
  <c r="M94" i="5"/>
  <c r="M98" i="5"/>
  <c r="M50" i="5"/>
  <c r="M49" i="5"/>
  <c r="M54" i="5"/>
  <c r="M58" i="5"/>
  <c r="M231" i="5"/>
  <c r="M227" i="5"/>
  <c r="M224" i="5"/>
  <c r="M234" i="5"/>
  <c r="M230" i="5"/>
  <c r="M225" i="5"/>
  <c r="M221" i="5"/>
  <c r="M218" i="5"/>
  <c r="M214" i="5"/>
  <c r="M209" i="5"/>
  <c r="M202" i="5"/>
  <c r="M198" i="5"/>
  <c r="M215" i="5"/>
  <c r="M211" i="5"/>
  <c r="M208" i="5"/>
  <c r="M199" i="5"/>
  <c r="M195" i="5"/>
  <c r="M192" i="5"/>
  <c r="M187" i="5"/>
  <c r="M184" i="5"/>
  <c r="M175" i="5"/>
  <c r="M167" i="5"/>
  <c r="M163" i="5"/>
  <c r="M160" i="5"/>
  <c r="M193" i="5"/>
  <c r="M185" i="5"/>
  <c r="M181" i="5"/>
  <c r="M178" i="5"/>
  <c r="M174" i="5"/>
  <c r="M170" i="5"/>
  <c r="M166" i="5"/>
  <c r="M161" i="5"/>
  <c r="M158" i="5"/>
  <c r="M146" i="5"/>
  <c r="M142" i="5"/>
  <c r="M137" i="5"/>
  <c r="M157" i="5"/>
  <c r="M154" i="5"/>
  <c r="M150" i="5"/>
  <c r="M145" i="5"/>
  <c r="M141" i="5"/>
  <c r="M138" i="5"/>
  <c r="M134" i="5"/>
  <c r="M90" i="5"/>
  <c r="M86" i="5"/>
  <c r="M81" i="5"/>
  <c r="M74" i="5"/>
  <c r="M70" i="5"/>
  <c r="M42" i="5"/>
  <c r="M38" i="5"/>
  <c r="M226" i="5"/>
  <c r="M235" i="5"/>
  <c r="M219" i="5"/>
  <c r="M203" i="5"/>
  <c r="M217" i="5"/>
  <c r="M210" i="5"/>
  <c r="M201" i="5"/>
  <c r="M194" i="5"/>
  <c r="M186" i="5"/>
  <c r="M177" i="5"/>
  <c r="M169" i="5"/>
  <c r="M162" i="5"/>
  <c r="M191" i="5"/>
  <c r="M183" i="5"/>
  <c r="M176" i="5"/>
  <c r="M168" i="5"/>
  <c r="M159" i="5"/>
  <c r="M151" i="5"/>
  <c r="M144" i="5"/>
  <c r="M135" i="5"/>
  <c r="M155" i="5"/>
  <c r="M139" i="5"/>
  <c r="M91" i="5"/>
  <c r="M75" i="5"/>
  <c r="M43" i="5"/>
  <c r="M89" i="5"/>
  <c r="M85" i="5"/>
  <c r="M82" i="5"/>
  <c r="M78" i="5"/>
  <c r="M73" i="5"/>
  <c r="M69" i="5"/>
  <c r="M66" i="5"/>
  <c r="M62" i="5"/>
  <c r="M41" i="5"/>
  <c r="M37" i="5"/>
  <c r="M222" i="5"/>
  <c r="M232" i="5"/>
  <c r="M223" i="5"/>
  <c r="M216" i="5"/>
  <c r="M207" i="5"/>
  <c r="M200" i="5"/>
  <c r="M206" i="5"/>
  <c r="M197" i="5"/>
  <c r="M190" i="5"/>
  <c r="M182" i="5"/>
  <c r="M179" i="5"/>
  <c r="M171" i="5"/>
  <c r="M147" i="5"/>
  <c r="M152" i="5"/>
  <c r="M143" i="5"/>
  <c r="M136" i="5"/>
  <c r="M88" i="5"/>
  <c r="M79" i="5"/>
  <c r="M72" i="5"/>
  <c r="M63" i="5"/>
  <c r="M40" i="5"/>
  <c r="M83" i="5"/>
  <c r="M80" i="5"/>
  <c r="M71" i="5"/>
  <c r="M67" i="5"/>
  <c r="M64" i="5"/>
  <c r="M39" i="5"/>
  <c r="K17" i="4"/>
  <c r="K40" i="4"/>
  <c r="K72" i="4"/>
  <c r="K63" i="4"/>
  <c r="K224" i="4"/>
  <c r="K194" i="4"/>
  <c r="K174" i="4"/>
  <c r="K101" i="4"/>
  <c r="K135" i="4"/>
  <c r="K25" i="4"/>
  <c r="K57" i="4"/>
  <c r="K89" i="4"/>
  <c r="K81" i="4"/>
  <c r="K219" i="4"/>
  <c r="K208" i="4"/>
  <c r="K177" i="4"/>
  <c r="K161" i="4"/>
  <c r="K99" i="4"/>
  <c r="K35" i="4"/>
  <c r="K82" i="4"/>
  <c r="O121" i="3"/>
  <c r="Q59" i="5"/>
  <c r="Q94" i="5"/>
  <c r="Q95" i="5"/>
  <c r="Q98" i="5"/>
  <c r="Q101" i="5"/>
  <c r="Q103" i="5"/>
  <c r="Q105" i="5"/>
  <c r="Q106" i="5"/>
  <c r="Q96" i="5"/>
  <c r="Q97" i="5"/>
  <c r="Q47" i="5"/>
  <c r="Q48" i="5"/>
  <c r="Q51" i="5"/>
  <c r="Q53" i="5"/>
  <c r="Q56" i="5"/>
  <c r="Q57" i="5"/>
  <c r="Q99" i="5"/>
  <c r="Q104" i="5"/>
  <c r="Q49" i="5"/>
  <c r="Q54" i="5"/>
  <c r="Q58" i="5"/>
  <c r="Q102" i="5"/>
  <c r="Q107" i="5"/>
  <c r="Q46" i="5"/>
  <c r="Q50" i="5"/>
  <c r="Q55" i="5"/>
  <c r="Q231" i="5"/>
  <c r="Q227" i="5"/>
  <c r="Q224" i="5"/>
  <c r="Q234" i="5"/>
  <c r="Q230" i="5"/>
  <c r="Q225" i="5"/>
  <c r="Q221" i="5"/>
  <c r="Q218" i="5"/>
  <c r="Q214" i="5"/>
  <c r="Q209" i="5"/>
  <c r="Q202" i="5"/>
  <c r="Q198" i="5"/>
  <c r="Q215" i="5"/>
  <c r="Q211" i="5"/>
  <c r="Q208" i="5"/>
  <c r="Q199" i="5"/>
  <c r="Q195" i="5"/>
  <c r="Q192" i="5"/>
  <c r="Q187" i="5"/>
  <c r="Q184" i="5"/>
  <c r="Q175" i="5"/>
  <c r="Q167" i="5"/>
  <c r="Q163" i="5"/>
  <c r="Q160" i="5"/>
  <c r="Q191" i="5"/>
  <c r="Q183" i="5"/>
  <c r="Q179" i="5"/>
  <c r="Q176" i="5"/>
  <c r="Q171" i="5"/>
  <c r="Q168" i="5"/>
  <c r="Q159" i="5"/>
  <c r="Q153" i="5"/>
  <c r="Q146" i="5"/>
  <c r="Q142" i="5"/>
  <c r="Q137" i="5"/>
  <c r="Q157" i="5"/>
  <c r="Q154" i="5"/>
  <c r="Q150" i="5"/>
  <c r="Q145" i="5"/>
  <c r="Q141" i="5"/>
  <c r="Q138" i="5"/>
  <c r="Q134" i="5"/>
  <c r="Q90" i="5"/>
  <c r="Q86" i="5"/>
  <c r="Q81" i="5"/>
  <c r="Q74" i="5"/>
  <c r="Q70" i="5"/>
  <c r="Q65" i="5"/>
  <c r="Q42" i="5"/>
  <c r="Q38" i="5"/>
  <c r="Q87" i="5"/>
  <c r="Q83" i="5"/>
  <c r="Q80" i="5"/>
  <c r="Q71" i="5"/>
  <c r="Q67" i="5"/>
  <c r="Q64" i="5"/>
  <c r="Q39" i="5"/>
  <c r="Q233" i="5"/>
  <c r="Q226" i="5"/>
  <c r="Q222" i="5"/>
  <c r="Q235" i="5"/>
  <c r="Q232" i="5"/>
  <c r="Q223" i="5"/>
  <c r="Q219" i="5"/>
  <c r="Q216" i="5"/>
  <c r="Q207" i="5"/>
  <c r="Q203" i="5"/>
  <c r="Q200" i="5"/>
  <c r="Q217" i="5"/>
  <c r="Q210" i="5"/>
  <c r="Q206" i="5"/>
  <c r="Q201" i="5"/>
  <c r="Q197" i="5"/>
  <c r="Q194" i="5"/>
  <c r="Q190" i="5"/>
  <c r="Q186" i="5"/>
  <c r="Q182" i="5"/>
  <c r="Q177" i="5"/>
  <c r="Q169" i="5"/>
  <c r="Q162" i="5"/>
  <c r="Q158" i="5"/>
  <c r="Q193" i="5"/>
  <c r="Q185" i="5"/>
  <c r="Q181" i="5"/>
  <c r="Q178" i="5"/>
  <c r="Q174" i="5"/>
  <c r="Q170" i="5"/>
  <c r="Q166" i="5"/>
  <c r="Q161" i="5"/>
  <c r="Q151" i="5"/>
  <c r="Q147" i="5"/>
  <c r="Q144" i="5"/>
  <c r="Q135" i="5"/>
  <c r="Q155" i="5"/>
  <c r="Q152" i="5"/>
  <c r="Q143" i="5"/>
  <c r="Q139" i="5"/>
  <c r="Q136" i="5"/>
  <c r="Q91" i="5"/>
  <c r="Q88" i="5"/>
  <c r="Q79" i="5"/>
  <c r="Q75" i="5"/>
  <c r="Q72" i="5"/>
  <c r="Q63" i="5"/>
  <c r="Q43" i="5"/>
  <c r="Q40" i="5"/>
  <c r="Q89" i="5"/>
  <c r="Q85" i="5"/>
  <c r="Q82" i="5"/>
  <c r="Q78" i="5"/>
  <c r="Q73" i="5"/>
  <c r="Q69" i="5"/>
  <c r="Q66" i="5"/>
  <c r="Q62" i="5"/>
  <c r="Q41" i="5"/>
  <c r="Q37" i="5"/>
  <c r="Q207" i="3"/>
  <c r="Q192" i="3"/>
  <c r="Q211" i="3"/>
  <c r="Q191" i="3"/>
  <c r="Q171" i="3"/>
  <c r="Q168" i="3"/>
  <c r="Q162" i="3"/>
  <c r="Q158" i="3"/>
  <c r="Q153" i="3"/>
  <c r="Q166" i="3"/>
  <c r="Q161" i="3"/>
  <c r="Q157" i="3"/>
  <c r="Q154" i="3"/>
  <c r="Q150" i="3"/>
  <c r="Q145" i="3"/>
  <c r="Q142" i="3"/>
  <c r="Q137" i="3"/>
  <c r="Q122" i="3"/>
  <c r="Q111" i="3"/>
  <c r="Q90" i="3"/>
  <c r="Q146" i="3"/>
  <c r="Q141" i="3"/>
  <c r="Q138" i="3"/>
  <c r="Q134" i="3"/>
  <c r="Q121" i="3"/>
  <c r="Q117" i="3"/>
  <c r="Q114" i="3"/>
  <c r="Q110" i="3"/>
  <c r="Q89" i="3"/>
  <c r="Q85" i="3"/>
  <c r="Q82" i="3"/>
  <c r="Q78" i="3"/>
  <c r="Q73" i="3"/>
  <c r="Q69" i="3"/>
  <c r="Q66" i="3"/>
  <c r="Q62" i="3"/>
  <c r="Q57" i="3"/>
  <c r="Q53" i="3"/>
  <c r="Q50" i="3"/>
  <c r="Q46" i="3"/>
  <c r="Q41" i="3"/>
  <c r="Q79" i="3"/>
  <c r="Q74" i="3"/>
  <c r="Q70" i="3"/>
  <c r="Q65" i="3"/>
  <c r="Q56" i="3"/>
  <c r="Q47" i="3"/>
  <c r="Q42" i="3"/>
  <c r="Q38" i="3"/>
  <c r="Q14" i="3"/>
  <c r="Q18" i="3"/>
  <c r="Q19" i="3"/>
  <c r="Q23" i="3"/>
  <c r="Q30" i="3"/>
  <c r="Q34" i="3"/>
  <c r="Q37" i="3"/>
  <c r="Q22" i="3"/>
  <c r="Q24" i="3"/>
  <c r="Q26" i="3"/>
  <c r="Q31" i="3"/>
  <c r="Q58" i="3"/>
  <c r="Q27" i="3"/>
  <c r="Q195" i="3"/>
  <c r="Q208" i="3"/>
  <c r="Q193" i="3"/>
  <c r="Q170" i="3"/>
  <c r="Q167" i="3"/>
  <c r="Q163" i="3"/>
  <c r="Q160" i="3"/>
  <c r="Q151" i="3"/>
  <c r="Q147" i="3"/>
  <c r="Q159" i="3"/>
  <c r="Q155" i="3"/>
  <c r="Q152" i="3"/>
  <c r="Q144" i="3"/>
  <c r="Q135" i="3"/>
  <c r="Q123" i="3"/>
  <c r="Q120" i="3"/>
  <c r="Q113" i="3"/>
  <c r="Q91" i="3"/>
  <c r="Q88" i="3"/>
  <c r="Q81" i="3"/>
  <c r="Q143" i="3"/>
  <c r="Q139" i="3"/>
  <c r="Q136" i="3"/>
  <c r="Q119" i="3"/>
  <c r="Q115" i="3"/>
  <c r="Q112" i="3"/>
  <c r="Q87" i="3"/>
  <c r="Q83" i="3"/>
  <c r="Q80" i="3"/>
  <c r="Q71" i="3"/>
  <c r="Q67" i="3"/>
  <c r="Q64" i="3"/>
  <c r="Q55" i="3"/>
  <c r="Q51" i="3"/>
  <c r="Q48" i="3"/>
  <c r="Q39" i="3"/>
  <c r="Q75" i="3"/>
  <c r="Q72" i="3"/>
  <c r="Q63" i="3"/>
  <c r="Q59" i="3"/>
  <c r="Q54" i="3"/>
  <c r="Q49" i="3"/>
  <c r="Q43" i="3"/>
  <c r="Q40" i="3"/>
  <c r="Q16" i="3"/>
  <c r="Q21" i="3"/>
  <c r="Q25" i="3"/>
  <c r="Q32" i="3"/>
  <c r="Q15" i="3"/>
  <c r="Q17" i="3"/>
  <c r="Q33" i="3"/>
  <c r="Q35" i="3"/>
  <c r="Q118" i="3"/>
  <c r="Q86" i="3"/>
  <c r="O59" i="5"/>
  <c r="O102" i="5"/>
  <c r="O94" i="5"/>
  <c r="O104" i="5"/>
  <c r="O105" i="5"/>
  <c r="O107" i="5"/>
  <c r="O46" i="5"/>
  <c r="O49" i="5"/>
  <c r="O50" i="5"/>
  <c r="O51" i="5"/>
  <c r="O54" i="5"/>
  <c r="O55" i="5"/>
  <c r="O58" i="5"/>
  <c r="O98" i="5"/>
  <c r="O96" i="5"/>
  <c r="O97" i="5"/>
  <c r="O47" i="5"/>
  <c r="O48" i="5"/>
  <c r="O53" i="5"/>
  <c r="O57" i="5"/>
  <c r="O95" i="5"/>
  <c r="O99" i="5"/>
  <c r="O106" i="5"/>
  <c r="O103" i="5"/>
  <c r="O56" i="5"/>
  <c r="O233" i="5"/>
  <c r="O226" i="5"/>
  <c r="O222" i="5"/>
  <c r="O234" i="5"/>
  <c r="O230" i="5"/>
  <c r="O225" i="5"/>
  <c r="O221" i="5"/>
  <c r="O218" i="5"/>
  <c r="O217" i="5"/>
  <c r="O207" i="5"/>
  <c r="O203" i="5"/>
  <c r="O200" i="5"/>
  <c r="O215" i="5"/>
  <c r="O211" i="5"/>
  <c r="O208" i="5"/>
  <c r="O199" i="5"/>
  <c r="O195" i="5"/>
  <c r="O192" i="5"/>
  <c r="O191" i="5"/>
  <c r="O187" i="5"/>
  <c r="O184" i="5"/>
  <c r="O175" i="5"/>
  <c r="O167" i="5"/>
  <c r="O163" i="5"/>
  <c r="O160" i="5"/>
  <c r="O185" i="5"/>
  <c r="O181" i="5"/>
  <c r="O178" i="5"/>
  <c r="O174" i="5"/>
  <c r="O170" i="5"/>
  <c r="O166" i="5"/>
  <c r="O161" i="5"/>
  <c r="O158" i="5"/>
  <c r="O153" i="5"/>
  <c r="O146" i="5"/>
  <c r="O142" i="5"/>
  <c r="O137" i="5"/>
  <c r="O157" i="5"/>
  <c r="O154" i="5"/>
  <c r="O150" i="5"/>
  <c r="O145" i="5"/>
  <c r="O141" i="5"/>
  <c r="O138" i="5"/>
  <c r="O134" i="5"/>
  <c r="O90" i="5"/>
  <c r="O86" i="5"/>
  <c r="O81" i="5"/>
  <c r="O74" i="5"/>
  <c r="O70" i="5"/>
  <c r="O65" i="5"/>
  <c r="O42" i="5"/>
  <c r="O38" i="5"/>
  <c r="O87" i="5"/>
  <c r="O83" i="5"/>
  <c r="O80" i="5"/>
  <c r="O71" i="5"/>
  <c r="O67" i="5"/>
  <c r="O64" i="5"/>
  <c r="O39" i="5"/>
  <c r="O231" i="5"/>
  <c r="O227" i="5"/>
  <c r="O224" i="5"/>
  <c r="O232" i="5"/>
  <c r="O223" i="5"/>
  <c r="O219" i="5"/>
  <c r="O216" i="5"/>
  <c r="O214" i="5"/>
  <c r="O209" i="5"/>
  <c r="O202" i="5"/>
  <c r="O198" i="5"/>
  <c r="O210" i="5"/>
  <c r="O206" i="5"/>
  <c r="O201" i="5"/>
  <c r="O197" i="5"/>
  <c r="O194" i="5"/>
  <c r="O190" i="5"/>
  <c r="O193" i="5"/>
  <c r="O186" i="5"/>
  <c r="O182" i="5"/>
  <c r="O177" i="5"/>
  <c r="O169" i="5"/>
  <c r="O162" i="5"/>
  <c r="O183" i="5"/>
  <c r="O179" i="5"/>
  <c r="O176" i="5"/>
  <c r="O171" i="5"/>
  <c r="O168" i="5"/>
  <c r="O159" i="5"/>
  <c r="O151" i="5"/>
  <c r="O147" i="5"/>
  <c r="O144" i="5"/>
  <c r="O135" i="5"/>
  <c r="O155" i="5"/>
  <c r="O152" i="5"/>
  <c r="O143" i="5"/>
  <c r="O139" i="5"/>
  <c r="O136" i="5"/>
  <c r="O91" i="5"/>
  <c r="O88" i="5"/>
  <c r="O79" i="5"/>
  <c r="O75" i="5"/>
  <c r="O72" i="5"/>
  <c r="O63" i="5"/>
  <c r="O43" i="5"/>
  <c r="O40" i="5"/>
  <c r="O89" i="5"/>
  <c r="O85" i="5"/>
  <c r="O82" i="5"/>
  <c r="O78" i="5"/>
  <c r="O73" i="5"/>
  <c r="O69" i="5"/>
  <c r="O66" i="5"/>
  <c r="O62" i="5"/>
  <c r="O41" i="5"/>
  <c r="O37" i="5"/>
  <c r="O235" i="5"/>
  <c r="O17" i="4"/>
  <c r="O26" i="4"/>
  <c r="O33" i="4"/>
  <c r="O49" i="4"/>
  <c r="O65" i="4"/>
  <c r="O81" i="4"/>
  <c r="O42" i="4"/>
  <c r="O58" i="4"/>
  <c r="O74" i="4"/>
  <c r="O90" i="4"/>
  <c r="O221" i="4"/>
  <c r="O210" i="4"/>
  <c r="O192" i="4"/>
  <c r="O175" i="4"/>
  <c r="O183" i="4"/>
  <c r="O157" i="4"/>
  <c r="O139" i="4"/>
  <c r="O147" i="4"/>
  <c r="O16" i="4"/>
  <c r="O35" i="4"/>
  <c r="O64" i="4"/>
  <c r="O82" i="4"/>
  <c r="O231" i="4"/>
  <c r="O232" i="4"/>
  <c r="O216" i="4"/>
  <c r="O200" i="4"/>
  <c r="O201" i="4"/>
  <c r="O187" i="4"/>
  <c r="O162" i="4"/>
  <c r="O178" i="4"/>
  <c r="O152" i="4"/>
  <c r="O134" i="4"/>
  <c r="O158" i="4"/>
  <c r="O142" i="4"/>
  <c r="O102" i="4"/>
  <c r="O19" i="4"/>
  <c r="O25" i="4"/>
  <c r="O37" i="4"/>
  <c r="O41" i="4"/>
  <c r="O53" i="4"/>
  <c r="O57" i="4"/>
  <c r="O69" i="4"/>
  <c r="O71" i="4"/>
  <c r="O73" i="4"/>
  <c r="O78" i="4"/>
  <c r="O85" i="4"/>
  <c r="O87" i="4"/>
  <c r="O89" i="4"/>
  <c r="K59" i="5"/>
  <c r="K99" i="5"/>
  <c r="K102" i="5"/>
  <c r="K104" i="5"/>
  <c r="K94" i="5"/>
  <c r="K98" i="5"/>
  <c r="K107" i="5"/>
  <c r="K46" i="5"/>
  <c r="K50" i="5"/>
  <c r="K55" i="5"/>
  <c r="K48" i="5"/>
  <c r="K49" i="5"/>
  <c r="K53" i="5"/>
  <c r="K54" i="5"/>
  <c r="K58" i="5"/>
  <c r="K95" i="5"/>
  <c r="K96" i="5"/>
  <c r="K106" i="5"/>
  <c r="K103" i="5"/>
  <c r="K56" i="5"/>
  <c r="K51" i="5"/>
  <c r="K57" i="5"/>
  <c r="K97" i="5"/>
  <c r="K105" i="5"/>
  <c r="K47" i="5"/>
  <c r="K231" i="5"/>
  <c r="K227" i="5"/>
  <c r="K224" i="5"/>
  <c r="K234" i="5"/>
  <c r="K230" i="5"/>
  <c r="K223" i="5"/>
  <c r="K219" i="5"/>
  <c r="K216" i="5"/>
  <c r="K214" i="5"/>
  <c r="K209" i="5"/>
  <c r="K202" i="5"/>
  <c r="K198" i="5"/>
  <c r="K210" i="5"/>
  <c r="K233" i="5"/>
  <c r="K226" i="5"/>
  <c r="K235" i="5"/>
  <c r="K225" i="5"/>
  <c r="K218" i="5"/>
  <c r="K203" i="5"/>
  <c r="K215" i="5"/>
  <c r="K208" i="5"/>
  <c r="K222" i="5"/>
  <c r="K232" i="5"/>
  <c r="K221" i="5"/>
  <c r="K217" i="5"/>
  <c r="K207" i="5"/>
  <c r="K200" i="5"/>
  <c r="K211" i="5"/>
  <c r="K206" i="5"/>
  <c r="K201" i="5"/>
  <c r="K197" i="5"/>
  <c r="K194" i="5"/>
  <c r="K190" i="5"/>
  <c r="K193" i="5"/>
  <c r="K186" i="5"/>
  <c r="K182" i="5"/>
  <c r="K177" i="5"/>
  <c r="K169" i="5"/>
  <c r="K162" i="5"/>
  <c r="K183" i="5"/>
  <c r="K179" i="5"/>
  <c r="K176" i="5"/>
  <c r="K170" i="5"/>
  <c r="K166" i="5"/>
  <c r="K158" i="5"/>
  <c r="K153" i="5"/>
  <c r="K146" i="5"/>
  <c r="K142" i="5"/>
  <c r="K137" i="5"/>
  <c r="K159" i="5"/>
  <c r="K155" i="5"/>
  <c r="K152" i="5"/>
  <c r="K145" i="5"/>
  <c r="K141" i="5"/>
  <c r="K138" i="5"/>
  <c r="K134" i="5"/>
  <c r="K90" i="5"/>
  <c r="K86" i="5"/>
  <c r="K81" i="5"/>
  <c r="K74" i="5"/>
  <c r="K70" i="5"/>
  <c r="K65" i="5"/>
  <c r="K42" i="5"/>
  <c r="K38" i="5"/>
  <c r="K87" i="5"/>
  <c r="K83" i="5"/>
  <c r="K80" i="5"/>
  <c r="K71" i="5"/>
  <c r="K67" i="5"/>
  <c r="K64" i="5"/>
  <c r="K39" i="5"/>
  <c r="K199" i="5"/>
  <c r="K192" i="5"/>
  <c r="K191" i="5"/>
  <c r="K184" i="5"/>
  <c r="K175" i="5"/>
  <c r="K167" i="5"/>
  <c r="K160" i="5"/>
  <c r="K181" i="5"/>
  <c r="K174" i="5"/>
  <c r="K171" i="5"/>
  <c r="K161" i="5"/>
  <c r="K151" i="5"/>
  <c r="K144" i="5"/>
  <c r="K135" i="5"/>
  <c r="K157" i="5"/>
  <c r="K150" i="5"/>
  <c r="K139" i="5"/>
  <c r="K91" i="5"/>
  <c r="K75" i="5"/>
  <c r="K43" i="5"/>
  <c r="K89" i="5"/>
  <c r="K82" i="5"/>
  <c r="K73" i="5"/>
  <c r="K66" i="5"/>
  <c r="K41" i="5"/>
  <c r="K195" i="5"/>
  <c r="K187" i="5"/>
  <c r="K163" i="5"/>
  <c r="K185" i="5"/>
  <c r="K178" i="5"/>
  <c r="K168" i="5"/>
  <c r="K147" i="5"/>
  <c r="K154" i="5"/>
  <c r="K143" i="5"/>
  <c r="K136" i="5"/>
  <c r="K88" i="5"/>
  <c r="K79" i="5"/>
  <c r="K72" i="5"/>
  <c r="K63" i="5"/>
  <c r="K40" i="5"/>
  <c r="K85" i="5"/>
  <c r="K78" i="5"/>
  <c r="K69" i="5"/>
  <c r="K62" i="5"/>
  <c r="K37" i="5"/>
  <c r="O145" i="4"/>
  <c r="O161" i="3"/>
  <c r="K23" i="4"/>
  <c r="O161" i="4"/>
  <c r="O185" i="4"/>
  <c r="O145" i="3"/>
  <c r="K126" i="5"/>
  <c r="M126" i="5"/>
  <c r="O126" i="5"/>
  <c r="Q126" i="5"/>
  <c r="J127" i="5"/>
  <c r="N127" i="5"/>
  <c r="Q127" i="5"/>
  <c r="N128" i="5"/>
  <c r="P128" i="5"/>
  <c r="J129" i="5"/>
  <c r="O129" i="5"/>
  <c r="Q129" i="5"/>
  <c r="K130" i="5"/>
  <c r="M130" i="5"/>
  <c r="P130" i="5"/>
  <c r="O131" i="5"/>
  <c r="J131" i="5"/>
  <c r="N131" i="5"/>
  <c r="Q131" i="5"/>
  <c r="N126" i="5"/>
  <c r="P126" i="5"/>
  <c r="K127" i="5"/>
  <c r="M127" i="5"/>
  <c r="O127" i="5"/>
  <c r="J128" i="5"/>
  <c r="M128" i="5"/>
  <c r="O128" i="5"/>
  <c r="Q128" i="5"/>
  <c r="K129" i="5"/>
  <c r="N129" i="5"/>
  <c r="P129" i="5"/>
  <c r="P131" i="5"/>
  <c r="L225" i="4"/>
  <c r="N209" i="4"/>
  <c r="N193" i="4"/>
  <c r="L183" i="4"/>
  <c r="M153" i="4"/>
  <c r="M97" i="4"/>
  <c r="N34" i="4"/>
  <c r="Q17" i="4"/>
  <c r="Q43" i="4"/>
  <c r="Q59" i="4"/>
  <c r="Q75" i="4"/>
  <c r="Q33" i="4"/>
  <c r="Q65" i="4"/>
  <c r="P21" i="4"/>
  <c r="P79" i="4"/>
  <c r="P221" i="4"/>
  <c r="P185" i="4"/>
  <c r="P50" i="4"/>
  <c r="P82" i="4"/>
  <c r="P210" i="4"/>
  <c r="P190" i="4"/>
  <c r="P155" i="4"/>
  <c r="P33" i="4"/>
  <c r="P59" i="4"/>
  <c r="P75" i="4"/>
  <c r="P91" i="4"/>
  <c r="P90" i="4"/>
  <c r="P70" i="4"/>
  <c r="P54" i="4"/>
  <c r="P38" i="4"/>
  <c r="P22" i="4"/>
  <c r="P144" i="4"/>
  <c r="P184" i="4"/>
  <c r="P201" i="4"/>
  <c r="P219" i="4"/>
  <c r="P85" i="4"/>
  <c r="P69" i="4"/>
  <c r="P53" i="4"/>
  <c r="P37" i="4"/>
  <c r="P18" i="4"/>
  <c r="P138" i="4"/>
  <c r="P102" i="4"/>
  <c r="P178" i="4"/>
  <c r="P233" i="4"/>
  <c r="P56" i="4"/>
  <c r="P104" i="4"/>
  <c r="P231" i="4"/>
  <c r="P41" i="4"/>
  <c r="P158" i="4"/>
  <c r="P57" i="4"/>
  <c r="P139" i="4"/>
  <c r="P89" i="4"/>
  <c r="O105" i="4"/>
  <c r="O91" i="4"/>
  <c r="O15" i="4"/>
  <c r="O24" i="4"/>
  <c r="O27" i="4"/>
  <c r="O31" i="4"/>
  <c r="O47" i="4"/>
  <c r="O63" i="4"/>
  <c r="O79" i="4"/>
  <c r="O40" i="4"/>
  <c r="O43" i="4"/>
  <c r="O56" i="4"/>
  <c r="O59" i="4"/>
  <c r="O72" i="4"/>
  <c r="O75" i="4"/>
  <c r="O88" i="4"/>
  <c r="O233" i="4"/>
  <c r="O224" i="4"/>
  <c r="O234" i="4"/>
  <c r="O225" i="4"/>
  <c r="O218" i="4"/>
  <c r="O209" i="4"/>
  <c r="O202" i="4"/>
  <c r="O206" i="4"/>
  <c r="O195" i="4"/>
  <c r="O182" i="4"/>
  <c r="O163" i="4"/>
  <c r="O191" i="4"/>
  <c r="O179" i="4"/>
  <c r="O154" i="4"/>
  <c r="O143" i="4"/>
  <c r="O136" i="4"/>
  <c r="O101" i="4"/>
  <c r="O94" i="4"/>
  <c r="O151" i="4"/>
  <c r="O144" i="4"/>
  <c r="O135" i="4"/>
  <c r="O104" i="4"/>
  <c r="O95" i="4"/>
  <c r="O21" i="4"/>
  <c r="O34" i="4"/>
  <c r="O48" i="4"/>
  <c r="O51" i="4"/>
  <c r="O66" i="4"/>
  <c r="O80" i="4"/>
  <c r="O83" i="4"/>
  <c r="O227" i="4"/>
  <c r="O235" i="4"/>
  <c r="O219" i="4"/>
  <c r="O214" i="4"/>
  <c r="O203" i="4"/>
  <c r="O215" i="4"/>
  <c r="O208" i="4"/>
  <c r="O197" i="4"/>
  <c r="O190" i="4"/>
  <c r="O184" i="4"/>
  <c r="O193" i="4"/>
  <c r="O181" i="4"/>
  <c r="O174" i="4"/>
  <c r="O155" i="4"/>
  <c r="O138" i="4"/>
  <c r="O103" i="4"/>
  <c r="O96" i="4"/>
  <c r="O153" i="4"/>
  <c r="O146" i="4"/>
  <c r="O137" i="4"/>
  <c r="O106" i="4"/>
  <c r="O97" i="4"/>
  <c r="O18" i="4"/>
  <c r="O226" i="4"/>
  <c r="P136" i="7"/>
  <c r="P157" i="7"/>
  <c r="N136" i="7"/>
  <c r="J138" i="7"/>
  <c r="J160" i="7"/>
  <c r="J178" i="7"/>
  <c r="J182" i="7"/>
  <c r="J202" i="3"/>
  <c r="P42" i="4"/>
  <c r="P161" i="4"/>
  <c r="L79" i="8"/>
  <c r="N70" i="8"/>
  <c r="N56" i="8"/>
  <c r="N54" i="8"/>
  <c r="N40" i="8"/>
  <c r="N38" i="8"/>
  <c r="L90" i="8"/>
  <c r="L88" i="8"/>
  <c r="P83" i="8"/>
  <c r="N80" i="8"/>
  <c r="N69" i="8"/>
  <c r="N35" i="8"/>
  <c r="P135" i="8"/>
  <c r="P217" i="8"/>
  <c r="N182" i="8"/>
  <c r="N208" i="8"/>
  <c r="P219" i="7"/>
  <c r="P218" i="7"/>
  <c r="N218" i="7"/>
  <c r="J217" i="7"/>
  <c r="J215" i="7"/>
  <c r="P211" i="7"/>
  <c r="J211" i="7"/>
  <c r="N211" i="7"/>
  <c r="P210" i="7"/>
  <c r="N210" i="7"/>
  <c r="L210" i="7"/>
  <c r="P209" i="7"/>
  <c r="N209" i="7"/>
  <c r="N208" i="7"/>
  <c r="L208" i="7"/>
  <c r="J208" i="7"/>
  <c r="P207" i="7"/>
  <c r="N207" i="7"/>
  <c r="L207" i="7"/>
  <c r="J207" i="7"/>
  <c r="P200" i="7"/>
  <c r="Q73" i="7"/>
  <c r="Q102" i="7"/>
  <c r="Q104" i="7"/>
  <c r="Q135" i="7"/>
  <c r="Q137" i="7"/>
  <c r="Q144" i="7"/>
  <c r="Q145" i="7"/>
  <c r="Q150" i="7"/>
  <c r="Q151" i="7"/>
  <c r="Q153" i="7"/>
  <c r="Q155" i="7"/>
  <c r="Q158" i="7"/>
  <c r="Q160" i="7"/>
  <c r="Q162" i="7"/>
  <c r="Q163" i="7"/>
  <c r="Q174" i="7"/>
  <c r="Q181" i="7"/>
  <c r="O37" i="7"/>
  <c r="O97" i="7"/>
  <c r="O98" i="7"/>
  <c r="O103" i="7"/>
  <c r="O107" i="7"/>
  <c r="O134" i="7"/>
  <c r="O136" i="7"/>
  <c r="O138" i="7"/>
  <c r="O141" i="7"/>
  <c r="O142" i="7"/>
  <c r="O143" i="7"/>
  <c r="O146" i="7"/>
  <c r="O147" i="7"/>
  <c r="O152" i="7"/>
  <c r="O154" i="7"/>
  <c r="O159" i="7"/>
  <c r="O175" i="7"/>
  <c r="O176" i="7"/>
  <c r="O177" i="7"/>
  <c r="O178" i="7"/>
  <c r="O179" i="7"/>
  <c r="L179" i="7"/>
  <c r="O161" i="7"/>
  <c r="O155" i="7"/>
  <c r="O145" i="7"/>
  <c r="O139" i="7"/>
  <c r="O105" i="7"/>
  <c r="O99" i="7"/>
  <c r="N78" i="8"/>
  <c r="N71" i="8"/>
  <c r="N67" i="8"/>
  <c r="N39" i="8"/>
  <c r="N37" i="8"/>
  <c r="P25" i="8"/>
  <c r="L14" i="8"/>
  <c r="P175" i="8"/>
  <c r="P197" i="8"/>
  <c r="N94" i="8"/>
  <c r="N150" i="8"/>
  <c r="N169" i="8"/>
  <c r="N168" i="8"/>
  <c r="N192" i="8"/>
  <c r="N202" i="8"/>
  <c r="L97" i="8"/>
  <c r="L177" i="8"/>
  <c r="L227" i="8"/>
  <c r="P70" i="3"/>
  <c r="D94" i="4"/>
  <c r="D88" i="4"/>
  <c r="D78" i="4"/>
  <c r="D72" i="4"/>
  <c r="D62" i="4"/>
  <c r="D46" i="4"/>
  <c r="D30" i="4"/>
  <c r="J234" i="4"/>
  <c r="D215" i="5"/>
  <c r="D167" i="5"/>
  <c r="D151" i="5"/>
  <c r="D134" i="5"/>
  <c r="D88" i="5"/>
  <c r="D78" i="5"/>
  <c r="D72" i="5"/>
  <c r="D62" i="5"/>
  <c r="D40" i="5"/>
  <c r="D22" i="5"/>
  <c r="D207" i="6"/>
  <c r="D160" i="6"/>
  <c r="D150" i="6"/>
  <c r="D147" i="6"/>
  <c r="D135" i="6"/>
  <c r="D123" i="6"/>
  <c r="D110" i="6"/>
  <c r="D87" i="6"/>
  <c r="D85" i="6"/>
  <c r="L128" i="5"/>
  <c r="M201" i="3"/>
  <c r="O145" i="6"/>
  <c r="O121" i="6"/>
  <c r="J40" i="8"/>
  <c r="J56" i="8"/>
  <c r="J179" i="3"/>
  <c r="J176" i="3"/>
  <c r="J175" i="3"/>
  <c r="J174" i="3"/>
  <c r="J89" i="3"/>
  <c r="J198" i="3"/>
  <c r="J197" i="3"/>
  <c r="N85" i="4"/>
  <c r="N78" i="4"/>
  <c r="N66" i="4"/>
  <c r="N57" i="4"/>
  <c r="N50" i="4"/>
  <c r="N37" i="4"/>
  <c r="N30" i="4"/>
  <c r="N21" i="4"/>
  <c r="N97" i="4"/>
  <c r="N137" i="4"/>
  <c r="N153" i="4"/>
  <c r="N175" i="4"/>
  <c r="N161" i="4"/>
  <c r="N185" i="4"/>
  <c r="N198" i="4"/>
  <c r="N214" i="4"/>
  <c r="N215" i="4"/>
  <c r="N81" i="4"/>
  <c r="N65" i="4"/>
  <c r="N49" i="4"/>
  <c r="N33" i="4"/>
  <c r="N17" i="4"/>
  <c r="N145" i="4"/>
  <c r="N135" i="4"/>
  <c r="N183" i="4"/>
  <c r="P15" i="4"/>
  <c r="P175" i="4"/>
  <c r="P25" i="4"/>
  <c r="Q89" i="8"/>
  <c r="Q87" i="8"/>
  <c r="Q85" i="8"/>
  <c r="Q83" i="8"/>
  <c r="M80" i="8"/>
  <c r="Q78" i="8"/>
  <c r="L74" i="8"/>
  <c r="M73" i="8"/>
  <c r="M69" i="8"/>
  <c r="Q64" i="8"/>
  <c r="L63" i="8"/>
  <c r="M62" i="8"/>
  <c r="L58" i="8"/>
  <c r="M57" i="8"/>
  <c r="M53" i="8"/>
  <c r="Q48" i="8"/>
  <c r="L47" i="8"/>
  <c r="M46" i="8"/>
  <c r="L42" i="8"/>
  <c r="M41" i="8"/>
  <c r="M37" i="8"/>
  <c r="Q32" i="8"/>
  <c r="M25" i="8"/>
  <c r="M23" i="8"/>
  <c r="Q18" i="8"/>
  <c r="L91" i="8"/>
  <c r="M86" i="8"/>
  <c r="L85" i="8"/>
  <c r="M74" i="8"/>
  <c r="M42" i="8"/>
  <c r="M26" i="8"/>
  <c r="P95" i="8"/>
  <c r="P160" i="8"/>
  <c r="P161" i="8"/>
  <c r="P185" i="8"/>
  <c r="L137" i="8"/>
  <c r="L169" i="8"/>
  <c r="Q139" i="8"/>
  <c r="L198" i="7"/>
  <c r="L197" i="7"/>
  <c r="J195" i="7"/>
  <c r="L195" i="7"/>
  <c r="L193" i="7"/>
  <c r="L187" i="7"/>
  <c r="L177" i="7"/>
  <c r="J177" i="7"/>
  <c r="M54" i="7"/>
  <c r="M82" i="7"/>
  <c r="M87" i="7"/>
  <c r="M90" i="7"/>
  <c r="M101" i="7"/>
  <c r="M106" i="7"/>
  <c r="M138" i="7"/>
  <c r="M142" i="7"/>
  <c r="M144" i="7"/>
  <c r="M151" i="7"/>
  <c r="M152" i="7"/>
  <c r="M154" i="7"/>
  <c r="M155" i="7"/>
  <c r="K88" i="7"/>
  <c r="K102" i="7"/>
  <c r="K104" i="7"/>
  <c r="K107" i="7"/>
  <c r="K134" i="7"/>
  <c r="K135" i="7"/>
  <c r="K136" i="7"/>
  <c r="K137" i="7"/>
  <c r="K139" i="7"/>
  <c r="K141" i="7"/>
  <c r="K143" i="7"/>
  <c r="K145" i="7"/>
  <c r="K146" i="7"/>
  <c r="K147" i="7"/>
  <c r="K153" i="7"/>
  <c r="K157" i="7"/>
  <c r="L138" i="7"/>
  <c r="L103" i="7"/>
  <c r="L144" i="7"/>
  <c r="L208" i="3"/>
  <c r="M65" i="5"/>
  <c r="M210" i="4"/>
  <c r="D174" i="3"/>
  <c r="L175" i="3"/>
  <c r="D176" i="3"/>
  <c r="D177" i="3"/>
  <c r="D178" i="3"/>
  <c r="D179" i="3"/>
  <c r="D198" i="3"/>
  <c r="D200" i="3"/>
  <c r="AB116" i="3" s="1"/>
  <c r="D201" i="3"/>
  <c r="AB117" i="3" s="1"/>
  <c r="D202" i="3"/>
  <c r="AB118" i="3" s="1"/>
  <c r="D203" i="3"/>
  <c r="AB119" i="3" s="1"/>
  <c r="L27" i="3"/>
  <c r="L43" i="3"/>
  <c r="L59" i="3"/>
  <c r="L75" i="3"/>
  <c r="P91" i="3"/>
  <c r="P123" i="3"/>
  <c r="P147" i="3"/>
  <c r="P163" i="3"/>
  <c r="L179" i="3"/>
  <c r="O203" i="3"/>
  <c r="K174" i="3"/>
  <c r="D175" i="3"/>
  <c r="P176" i="3"/>
  <c r="N177" i="3"/>
  <c r="M178" i="3"/>
  <c r="D199" i="3"/>
  <c r="O19" i="3"/>
  <c r="O35" i="3"/>
  <c r="O51" i="3"/>
  <c r="O67" i="3"/>
  <c r="O83" i="3"/>
  <c r="O115" i="3"/>
  <c r="O139" i="3"/>
  <c r="L155" i="3"/>
  <c r="L171" i="3"/>
  <c r="O195" i="3"/>
  <c r="J214" i="4"/>
  <c r="J160" i="4"/>
  <c r="J25" i="4"/>
  <c r="J57" i="4"/>
  <c r="J89" i="4"/>
  <c r="J38" i="4"/>
  <c r="J56" i="4"/>
  <c r="J74" i="4"/>
  <c r="J187" i="4"/>
  <c r="J95" i="4"/>
  <c r="J224" i="4"/>
  <c r="J206" i="4"/>
  <c r="J207" i="4"/>
  <c r="J195" i="4"/>
  <c r="J179" i="4"/>
  <c r="J182" i="4"/>
  <c r="J153" i="4"/>
  <c r="J135" i="4"/>
  <c r="J155" i="4"/>
  <c r="J138" i="4"/>
  <c r="J94" i="4"/>
  <c r="J32" i="4"/>
  <c r="J51" i="4"/>
  <c r="J71" i="4"/>
  <c r="J87" i="4"/>
  <c r="J54" i="4"/>
  <c r="J72" i="4"/>
  <c r="J90" i="4"/>
  <c r="J79" i="4"/>
  <c r="J227" i="4"/>
  <c r="J134" i="4"/>
  <c r="L179" i="8"/>
  <c r="J176" i="8"/>
  <c r="P167" i="8"/>
  <c r="J163" i="8"/>
  <c r="P151" i="8"/>
  <c r="J107" i="8"/>
  <c r="J86" i="8"/>
  <c r="N82" i="8"/>
  <c r="L59" i="8"/>
  <c r="N57" i="8"/>
  <c r="J54" i="8"/>
  <c r="N50" i="8"/>
  <c r="P18" i="8"/>
  <c r="P80" i="8"/>
  <c r="P73" i="8"/>
  <c r="P69" i="8"/>
  <c r="P66" i="8"/>
  <c r="P62" i="8"/>
  <c r="P55" i="8"/>
  <c r="P51" i="8"/>
  <c r="P48" i="8"/>
  <c r="P41" i="8"/>
  <c r="P37" i="8"/>
  <c r="P34" i="8"/>
  <c r="P30" i="8"/>
  <c r="P94" i="8"/>
  <c r="P134" i="8"/>
  <c r="P141" i="8"/>
  <c r="P157" i="8"/>
  <c r="P106" i="8"/>
  <c r="P146" i="8"/>
  <c r="P162" i="8"/>
  <c r="P186" i="8"/>
  <c r="P193" i="8"/>
  <c r="P208" i="8"/>
  <c r="P202" i="8"/>
  <c r="P224" i="8"/>
  <c r="P218" i="8"/>
  <c r="P234" i="8"/>
  <c r="P22" i="8"/>
  <c r="N21" i="8"/>
  <c r="N14" i="8"/>
  <c r="N103" i="8"/>
  <c r="N152" i="8"/>
  <c r="N102" i="8"/>
  <c r="N142" i="8"/>
  <c r="N158" i="8"/>
  <c r="N187" i="8"/>
  <c r="N170" i="8"/>
  <c r="N185" i="8"/>
  <c r="N203" i="8"/>
  <c r="N223" i="8"/>
  <c r="L78" i="8"/>
  <c r="L57" i="8"/>
  <c r="L39" i="8"/>
  <c r="L98" i="8"/>
  <c r="L154" i="8"/>
  <c r="L144" i="8"/>
  <c r="L170" i="8"/>
  <c r="L193" i="8"/>
  <c r="L200" i="8"/>
  <c r="L233" i="8"/>
  <c r="J22" i="8"/>
  <c r="J24" i="8"/>
  <c r="L153" i="8"/>
  <c r="L22" i="8"/>
  <c r="L219" i="8"/>
  <c r="L226" i="8"/>
  <c r="L207" i="8"/>
  <c r="L197" i="8"/>
  <c r="L185" i="8"/>
  <c r="L161" i="8"/>
  <c r="L175" i="8"/>
  <c r="L167" i="8"/>
  <c r="L151" i="8"/>
  <c r="L135" i="8"/>
  <c r="L95" i="8"/>
  <c r="L145" i="8"/>
  <c r="L105" i="8"/>
  <c r="L89" i="8"/>
  <c r="L35" i="8"/>
  <c r="L46" i="8"/>
  <c r="L53" i="8"/>
  <c r="L64" i="8"/>
  <c r="L71" i="8"/>
  <c r="L82" i="8"/>
  <c r="N33" i="8"/>
  <c r="N27" i="8"/>
  <c r="N17" i="8"/>
  <c r="N232" i="8"/>
  <c r="N216" i="8"/>
  <c r="N222" i="8"/>
  <c r="N210" i="8"/>
  <c r="N194" i="8"/>
  <c r="N178" i="8"/>
  <c r="N166" i="8"/>
  <c r="N191" i="8"/>
  <c r="N184" i="8"/>
  <c r="N167" i="8"/>
  <c r="N160" i="8"/>
  <c r="N153" i="8"/>
  <c r="N146" i="8"/>
  <c r="N137" i="8"/>
  <c r="N106" i="8"/>
  <c r="N97" i="8"/>
  <c r="N155" i="8"/>
  <c r="N143" i="8"/>
  <c r="N136" i="8"/>
  <c r="N99" i="8"/>
  <c r="N87" i="8"/>
  <c r="N16" i="8"/>
  <c r="N19" i="8"/>
  <c r="N23" i="8"/>
  <c r="P219" i="8"/>
  <c r="P31" i="8"/>
  <c r="P27" i="8"/>
  <c r="P24" i="8"/>
  <c r="P17" i="8"/>
  <c r="P230" i="8"/>
  <c r="P221" i="8"/>
  <c r="P227" i="8"/>
  <c r="P214" i="8"/>
  <c r="P198" i="8"/>
  <c r="P211" i="8"/>
  <c r="P199" i="8"/>
  <c r="P192" i="8"/>
  <c r="P183" i="8"/>
  <c r="P176" i="8"/>
  <c r="P171" i="8"/>
  <c r="P182" i="8"/>
  <c r="P158" i="8"/>
  <c r="P142" i="8"/>
  <c r="P102" i="8"/>
  <c r="P154" i="8"/>
  <c r="P145" i="8"/>
  <c r="K66" i="8"/>
  <c r="K34" i="8"/>
  <c r="K154" i="8"/>
  <c r="K209" i="8"/>
  <c r="Q81" i="8"/>
  <c r="N49" i="8"/>
  <c r="J81" i="8"/>
  <c r="J91" i="8"/>
  <c r="L15" i="8"/>
  <c r="K82" i="8"/>
  <c r="M78" i="8"/>
  <c r="Q69" i="8"/>
  <c r="Q57" i="8"/>
  <c r="Q37" i="8"/>
  <c r="Q25" i="8"/>
  <c r="K91" i="8"/>
  <c r="K134" i="8"/>
  <c r="K191" i="8"/>
  <c r="K210" i="8"/>
  <c r="K227" i="8"/>
  <c r="O72" i="8"/>
  <c r="K83" i="8"/>
  <c r="K67" i="8"/>
  <c r="Q62" i="8"/>
  <c r="Q53" i="8"/>
  <c r="K50" i="8"/>
  <c r="Q46" i="8"/>
  <c r="Q41" i="8"/>
  <c r="K35" i="8"/>
  <c r="O30" i="8"/>
  <c r="O21" i="8"/>
  <c r="O16" i="8"/>
  <c r="K107" i="8"/>
  <c r="K147" i="8"/>
  <c r="K99" i="8"/>
  <c r="K143" i="8"/>
  <c r="K161" i="8"/>
  <c r="K176" i="8"/>
  <c r="K163" i="8"/>
  <c r="K187" i="8"/>
  <c r="K202" i="8"/>
  <c r="K199" i="8"/>
  <c r="K216" i="8"/>
  <c r="K235" i="8"/>
  <c r="O87" i="8"/>
  <c r="P85" i="8"/>
  <c r="J34" i="8"/>
  <c r="N86" i="8"/>
  <c r="N72" i="8"/>
  <c r="N65" i="8"/>
  <c r="J88" i="8"/>
  <c r="J161" i="8"/>
  <c r="J16" i="8"/>
  <c r="J33" i="8"/>
  <c r="J43" i="8"/>
  <c r="J49" i="8"/>
  <c r="J59" i="8"/>
  <c r="J65" i="8"/>
  <c r="J75" i="8"/>
  <c r="J26" i="8"/>
  <c r="J17" i="8"/>
  <c r="J15" i="8"/>
  <c r="J31" i="8"/>
  <c r="L215" i="8"/>
  <c r="L31" i="8"/>
  <c r="L27" i="8"/>
  <c r="L24" i="8"/>
  <c r="L17" i="8"/>
  <c r="L232" i="8"/>
  <c r="L223" i="8"/>
  <c r="L216" i="8"/>
  <c r="L222" i="8"/>
  <c r="L203" i="8"/>
  <c r="L210" i="8"/>
  <c r="L201" i="8"/>
  <c r="L194" i="8"/>
  <c r="L190" i="8"/>
  <c r="L181" i="8"/>
  <c r="L174" i="8"/>
  <c r="L166" i="8"/>
  <c r="L187" i="8"/>
  <c r="L163" i="8"/>
  <c r="L147" i="8"/>
  <c r="L107" i="8"/>
  <c r="L157" i="8"/>
  <c r="L150" i="8"/>
  <c r="L141" i="8"/>
  <c r="L134" i="8"/>
  <c r="L94" i="8"/>
  <c r="L30" i="8"/>
  <c r="L34" i="8"/>
  <c r="L37" i="8"/>
  <c r="L41" i="8"/>
  <c r="L48" i="8"/>
  <c r="L51" i="8"/>
  <c r="L55" i="8"/>
  <c r="L62" i="8"/>
  <c r="L66" i="8"/>
  <c r="L69" i="8"/>
  <c r="L73" i="8"/>
  <c r="L80" i="8"/>
  <c r="L83" i="8"/>
  <c r="N221" i="8"/>
  <c r="N81" i="8"/>
  <c r="N90" i="8"/>
  <c r="N26" i="8"/>
  <c r="N22" i="8"/>
  <c r="N15" i="8"/>
  <c r="N235" i="8"/>
  <c r="N219" i="8"/>
  <c r="N233" i="8"/>
  <c r="N226" i="8"/>
  <c r="N217" i="8"/>
  <c r="N207" i="8"/>
  <c r="N200" i="8"/>
  <c r="N206" i="8"/>
  <c r="N197" i="8"/>
  <c r="N190" i="8"/>
  <c r="N181" i="8"/>
  <c r="N174" i="8"/>
  <c r="M85" i="8"/>
  <c r="O82" i="8"/>
  <c r="Q80" i="8"/>
  <c r="Q73" i="8"/>
  <c r="O71" i="8"/>
  <c r="Q67" i="8"/>
  <c r="O66" i="8"/>
  <c r="M64" i="8"/>
  <c r="O55" i="8"/>
  <c r="Q51" i="8"/>
  <c r="O50" i="8"/>
  <c r="M48" i="8"/>
  <c r="O39" i="8"/>
  <c r="Q35" i="8"/>
  <c r="O34" i="8"/>
  <c r="M32" i="8"/>
  <c r="K30" i="8"/>
  <c r="Q23" i="8"/>
  <c r="K21" i="8"/>
  <c r="M18" i="8"/>
  <c r="K88" i="8"/>
  <c r="K95" i="8"/>
  <c r="K104" i="8"/>
  <c r="K135" i="8"/>
  <c r="K144" i="8"/>
  <c r="K151" i="8"/>
  <c r="K94" i="8"/>
  <c r="K103" i="8"/>
  <c r="K139" i="8"/>
  <c r="K150" i="8"/>
  <c r="K157" i="8"/>
  <c r="K170" i="8"/>
  <c r="K179" i="8"/>
  <c r="K160" i="8"/>
  <c r="K167" i="8"/>
  <c r="K175" i="8"/>
  <c r="K184" i="8"/>
  <c r="K192" i="8"/>
  <c r="K195" i="8"/>
  <c r="K219" i="8"/>
  <c r="K232" i="8"/>
  <c r="Q86" i="8"/>
  <c r="O79" i="8"/>
  <c r="O75" i="8"/>
  <c r="K65" i="8"/>
  <c r="O56" i="8"/>
  <c r="K40" i="8"/>
  <c r="K24" i="8"/>
  <c r="N134" i="8"/>
  <c r="J104" i="8"/>
  <c r="J207" i="8"/>
  <c r="J83" i="8"/>
  <c r="J66" i="8"/>
  <c r="J51" i="8"/>
  <c r="J32" i="8"/>
  <c r="J19" i="8"/>
  <c r="N176" i="8"/>
  <c r="J169" i="8"/>
  <c r="J190" i="8"/>
  <c r="J221" i="8"/>
  <c r="K224" i="8"/>
  <c r="K231" i="8"/>
  <c r="K89" i="8"/>
  <c r="K81" i="8"/>
  <c r="K79" i="8"/>
  <c r="K75" i="8"/>
  <c r="O70" i="8"/>
  <c r="O63" i="8"/>
  <c r="M58" i="8"/>
  <c r="K54" i="8"/>
  <c r="K49" i="8"/>
  <c r="O22" i="8"/>
  <c r="K72" i="8"/>
  <c r="K70" i="8"/>
  <c r="Q65" i="8"/>
  <c r="J64" i="8"/>
  <c r="J57" i="8"/>
  <c r="J55" i="8"/>
  <c r="J53" i="8"/>
  <c r="N48" i="8"/>
  <c r="N46" i="8"/>
  <c r="K43" i="8"/>
  <c r="O38" i="8"/>
  <c r="K33" i="8"/>
  <c r="O31" i="8"/>
  <c r="J25" i="8"/>
  <c r="J23" i="8"/>
  <c r="J21" i="8"/>
  <c r="K17" i="8"/>
  <c r="O15" i="8"/>
  <c r="N224" i="8"/>
  <c r="J89" i="8"/>
  <c r="J150" i="8"/>
  <c r="J210" i="8"/>
  <c r="J224" i="8"/>
  <c r="J18" i="8"/>
  <c r="J30" i="8"/>
  <c r="J72" i="8"/>
  <c r="J62" i="8"/>
  <c r="O102" i="7"/>
  <c r="M99" i="7"/>
  <c r="O91" i="7"/>
  <c r="O87" i="7"/>
  <c r="O83" i="7"/>
  <c r="L43" i="5"/>
  <c r="J138" i="5"/>
  <c r="J150" i="5"/>
  <c r="J177" i="5"/>
  <c r="J194" i="5"/>
  <c r="J183" i="5"/>
  <c r="J202" i="5"/>
  <c r="J199" i="5"/>
  <c r="J217" i="5"/>
  <c r="J219" i="5"/>
  <c r="P56" i="5"/>
  <c r="P48" i="5"/>
  <c r="J47" i="5"/>
  <c r="P54" i="5"/>
  <c r="P49" i="5"/>
  <c r="J106" i="5"/>
  <c r="J107" i="5"/>
  <c r="L39" i="5"/>
  <c r="L134" i="5"/>
  <c r="J105" i="5"/>
  <c r="J102" i="5"/>
  <c r="J49" i="5"/>
  <c r="J54" i="5"/>
  <c r="J46" i="5"/>
  <c r="J50" i="5"/>
  <c r="J55" i="5"/>
  <c r="J234" i="5"/>
  <c r="J225" i="5"/>
  <c r="J233" i="5"/>
  <c r="J222" i="5"/>
  <c r="J211" i="5"/>
  <c r="J216" i="5"/>
  <c r="J207" i="5"/>
  <c r="J198" i="5"/>
  <c r="J179" i="5"/>
  <c r="J170" i="5"/>
  <c r="J161" i="5"/>
  <c r="J190" i="5"/>
  <c r="J182" i="5"/>
  <c r="J162" i="5"/>
  <c r="J154" i="5"/>
  <c r="J145" i="5"/>
  <c r="J139" i="5"/>
  <c r="J136" i="5"/>
  <c r="J158" i="5"/>
  <c r="J153" i="5"/>
  <c r="J147" i="5"/>
  <c r="J144" i="5"/>
  <c r="J135" i="5"/>
  <c r="J87" i="5"/>
  <c r="J83" i="5"/>
  <c r="J80" i="5"/>
  <c r="J73" i="5"/>
  <c r="J69" i="5"/>
  <c r="J66" i="5"/>
  <c r="J62" i="5"/>
  <c r="J41" i="5"/>
  <c r="J37" i="5"/>
  <c r="J90" i="5"/>
  <c r="J86" i="5"/>
  <c r="J79" i="5"/>
  <c r="J75" i="5"/>
  <c r="J72" i="5"/>
  <c r="J65" i="5"/>
  <c r="P97" i="5"/>
  <c r="P99" i="5"/>
  <c r="P107" i="5"/>
  <c r="P94" i="5"/>
  <c r="P98" i="5"/>
  <c r="P103" i="5"/>
  <c r="P105" i="5"/>
  <c r="P106" i="5"/>
  <c r="P50" i="5"/>
  <c r="P55" i="5"/>
  <c r="P58" i="5"/>
  <c r="P59" i="5"/>
  <c r="P57" i="5"/>
  <c r="L225" i="5"/>
  <c r="L81" i="5"/>
  <c r="L71" i="5"/>
  <c r="L161" i="5"/>
  <c r="L79" i="5"/>
  <c r="L66" i="5"/>
  <c r="L185" i="5"/>
  <c r="L224" i="5"/>
  <c r="L63" i="5"/>
  <c r="L87" i="5"/>
  <c r="L135" i="5"/>
  <c r="L163" i="5"/>
  <c r="L222" i="5"/>
  <c r="L126" i="5"/>
  <c r="L38" i="5"/>
  <c r="L74" i="5"/>
  <c r="L91" i="5"/>
  <c r="L64" i="5"/>
  <c r="L80" i="5"/>
  <c r="L142" i="5"/>
  <c r="L150" i="5"/>
  <c r="L175" i="5"/>
  <c r="L72" i="5"/>
  <c r="L90" i="5"/>
  <c r="L41" i="5"/>
  <c r="L78" i="5"/>
  <c r="L145" i="5"/>
  <c r="L158" i="5"/>
  <c r="L159" i="5"/>
  <c r="L209" i="5"/>
  <c r="L104" i="5"/>
  <c r="N99" i="5"/>
  <c r="N98" i="5"/>
  <c r="N97" i="5"/>
  <c r="J130" i="5"/>
  <c r="J94" i="5"/>
  <c r="J97" i="5"/>
  <c r="J95" i="5"/>
  <c r="J96" i="5"/>
  <c r="J99" i="5"/>
  <c r="J48" i="5"/>
  <c r="J51" i="5"/>
  <c r="J53" i="5"/>
  <c r="J57" i="5"/>
  <c r="J59" i="5"/>
  <c r="J235" i="5"/>
  <c r="J232" i="5"/>
  <c r="J221" i="5"/>
  <c r="J224" i="5"/>
  <c r="J210" i="5"/>
  <c r="J206" i="5"/>
  <c r="J201" i="5"/>
  <c r="J218" i="5"/>
  <c r="J214" i="5"/>
  <c r="J209" i="5"/>
  <c r="J203" i="5"/>
  <c r="J200" i="5"/>
  <c r="J191" i="5"/>
  <c r="J185" i="5"/>
  <c r="J181" i="5"/>
  <c r="J178" i="5"/>
  <c r="J174" i="5"/>
  <c r="J171" i="5"/>
  <c r="J168" i="5"/>
  <c r="J195" i="5"/>
  <c r="J192" i="5"/>
  <c r="J187" i="5"/>
  <c r="J184" i="5"/>
  <c r="J175" i="5"/>
  <c r="J169" i="5"/>
  <c r="J163" i="5"/>
  <c r="J160" i="5"/>
  <c r="J155" i="5"/>
  <c r="J152" i="5"/>
  <c r="N96" i="5"/>
  <c r="N103" i="5"/>
  <c r="N105" i="5"/>
  <c r="N107" i="5"/>
  <c r="N102" i="5"/>
  <c r="N106" i="5"/>
  <c r="N49" i="5"/>
  <c r="N50" i="5"/>
  <c r="N54" i="5"/>
  <c r="N55" i="5"/>
  <c r="N58" i="5"/>
  <c r="N46" i="5"/>
  <c r="N47" i="5"/>
  <c r="N56" i="5"/>
  <c r="L137" i="5"/>
  <c r="L193" i="5"/>
  <c r="L208" i="5"/>
  <c r="L221" i="5"/>
  <c r="L97" i="5"/>
  <c r="L210" i="5"/>
  <c r="L46" i="5"/>
  <c r="L223" i="5"/>
  <c r="L51" i="5"/>
  <c r="L130" i="5"/>
  <c r="L129" i="5"/>
  <c r="L127" i="5"/>
  <c r="L56" i="5"/>
  <c r="L105" i="5"/>
  <c r="L107" i="5"/>
  <c r="L99" i="5"/>
  <c r="L106" i="5"/>
  <c r="L49" i="5"/>
  <c r="L54" i="5"/>
  <c r="L53" i="5"/>
  <c r="L230" i="5"/>
  <c r="L219" i="5"/>
  <c r="L227" i="5"/>
  <c r="L217" i="5"/>
  <c r="L206" i="5"/>
  <c r="L197" i="5"/>
  <c r="L207" i="5"/>
  <c r="L200" i="5"/>
  <c r="L191" i="5"/>
  <c r="L192" i="5"/>
  <c r="L181" i="5"/>
  <c r="L96" i="5"/>
  <c r="L98" i="5"/>
  <c r="L95" i="5"/>
  <c r="L55" i="5"/>
  <c r="L58" i="5"/>
  <c r="L47" i="5"/>
  <c r="L50" i="5"/>
  <c r="L235" i="5"/>
  <c r="L233" i="5"/>
  <c r="L226" i="5"/>
  <c r="L218" i="5"/>
  <c r="L211" i="5"/>
  <c r="L214" i="5"/>
  <c r="L198" i="5"/>
  <c r="L190" i="5"/>
  <c r="L179" i="5"/>
  <c r="L171" i="5"/>
  <c r="L186" i="5"/>
  <c r="L177" i="5"/>
  <c r="L167" i="5"/>
  <c r="L160" i="5"/>
  <c r="L152" i="5"/>
  <c r="L143" i="5"/>
  <c r="L136" i="5"/>
  <c r="L151" i="5"/>
  <c r="L144" i="5"/>
  <c r="L174" i="5"/>
  <c r="L166" i="5"/>
  <c r="L169" i="5"/>
  <c r="L154" i="5"/>
  <c r="L138" i="5"/>
  <c r="L146" i="5"/>
  <c r="L89" i="5"/>
  <c r="L82" i="5"/>
  <c r="L73" i="5"/>
  <c r="L131" i="5"/>
  <c r="L102" i="5"/>
  <c r="L59" i="5"/>
  <c r="L234" i="5"/>
  <c r="L231" i="5"/>
  <c r="L216" i="5"/>
  <c r="L201" i="5"/>
  <c r="L203" i="5"/>
  <c r="L195" i="5"/>
  <c r="L94" i="5"/>
  <c r="L103" i="5"/>
  <c r="L57" i="5"/>
  <c r="L48" i="5"/>
  <c r="L232" i="5"/>
  <c r="L215" i="5"/>
  <c r="L199" i="5"/>
  <c r="L202" i="5"/>
  <c r="L194" i="5"/>
  <c r="L176" i="5"/>
  <c r="L168" i="5"/>
  <c r="L182" i="5"/>
  <c r="L155" i="5"/>
  <c r="L139" i="5"/>
  <c r="L147" i="5"/>
  <c r="L187" i="5"/>
  <c r="L162" i="5"/>
  <c r="L153" i="5"/>
  <c r="L85" i="5"/>
  <c r="L69" i="5"/>
  <c r="L62" i="5"/>
  <c r="L37" i="5"/>
  <c r="L86" i="5"/>
  <c r="L75" i="5"/>
  <c r="L65" i="5"/>
  <c r="L40" i="5"/>
  <c r="L178" i="5"/>
  <c r="L170" i="5"/>
  <c r="L184" i="5"/>
  <c r="L157" i="5"/>
  <c r="L141" i="5"/>
  <c r="L83" i="5"/>
  <c r="L67" i="5"/>
  <c r="L88" i="5"/>
  <c r="L70" i="5"/>
  <c r="L42" i="5"/>
  <c r="L183" i="5"/>
  <c r="P105" i="4"/>
  <c r="P235" i="4"/>
  <c r="P65" i="4"/>
  <c r="P99" i="4"/>
  <c r="P66" i="4"/>
  <c r="P199" i="4"/>
  <c r="P107" i="4"/>
  <c r="P147" i="4"/>
  <c r="P17" i="4"/>
  <c r="P225" i="4"/>
  <c r="P226" i="4"/>
  <c r="P211" i="4"/>
  <c r="P207" i="4"/>
  <c r="P181" i="4"/>
  <c r="N203" i="4"/>
  <c r="N74" i="4"/>
  <c r="N160" i="4"/>
  <c r="N53" i="4"/>
  <c r="N217" i="4"/>
  <c r="N80" i="4"/>
  <c r="N35" i="4"/>
  <c r="N143" i="4"/>
  <c r="N163" i="4"/>
  <c r="N232" i="4"/>
  <c r="N56" i="4"/>
  <c r="N134" i="4"/>
  <c r="N138" i="4"/>
  <c r="N192" i="4"/>
  <c r="N182" i="4"/>
  <c r="N144" i="4"/>
  <c r="N154" i="4"/>
  <c r="N22" i="4"/>
  <c r="N38" i="4"/>
  <c r="N54" i="4"/>
  <c r="N70" i="4"/>
  <c r="N86" i="4"/>
  <c r="N219" i="4"/>
  <c r="N208" i="4"/>
  <c r="N218" i="4"/>
  <c r="M198" i="4"/>
  <c r="M56" i="4"/>
  <c r="M30" i="4"/>
  <c r="M26" i="4"/>
  <c r="M50" i="4"/>
  <c r="M157" i="4"/>
  <c r="M234" i="4"/>
  <c r="M89" i="4"/>
  <c r="M48" i="4"/>
  <c r="M144" i="4"/>
  <c r="M62" i="4"/>
  <c r="M192" i="4"/>
  <c r="M152" i="4"/>
  <c r="M203" i="4"/>
  <c r="M72" i="4"/>
  <c r="M226" i="4"/>
  <c r="M217" i="4"/>
  <c r="M183" i="4"/>
  <c r="M143" i="4"/>
  <c r="M74" i="4"/>
  <c r="M158" i="4"/>
  <c r="M78" i="4"/>
  <c r="M214" i="4"/>
  <c r="M105" i="4"/>
  <c r="M135" i="4"/>
  <c r="M21" i="4"/>
  <c r="M53" i="4"/>
  <c r="M80" i="4"/>
  <c r="M15" i="4"/>
  <c r="M58" i="4"/>
  <c r="M225" i="4"/>
  <c r="M191" i="4"/>
  <c r="M150" i="4"/>
  <c r="M102" i="4"/>
  <c r="M194" i="4"/>
  <c r="M162" i="4"/>
  <c r="M137" i="4"/>
  <c r="P187" i="4"/>
  <c r="P145" i="4"/>
  <c r="P30" i="4"/>
  <c r="P72" i="4"/>
  <c r="N31" i="4"/>
  <c r="N202" i="4"/>
  <c r="N16" i="4"/>
  <c r="N200" i="4"/>
  <c r="N139" i="4"/>
  <c r="N105" i="4"/>
  <c r="P192" i="4"/>
  <c r="P208" i="4"/>
  <c r="N222" i="4"/>
  <c r="N101" i="4"/>
  <c r="J73" i="4"/>
  <c r="J41" i="4"/>
  <c r="J99" i="4"/>
  <c r="J185" i="4"/>
  <c r="P131" i="4"/>
  <c r="P214" i="4"/>
  <c r="P203" i="4"/>
  <c r="P73" i="4"/>
  <c r="P26" i="4"/>
  <c r="P230" i="4"/>
  <c r="P142" i="4"/>
  <c r="P98" i="4"/>
  <c r="P46" i="4"/>
  <c r="P78" i="4"/>
  <c r="P160" i="4"/>
  <c r="P58" i="4"/>
  <c r="P74" i="4"/>
  <c r="P88" i="4"/>
  <c r="P86" i="4"/>
  <c r="N131" i="4"/>
  <c r="N225" i="4"/>
  <c r="N95" i="4"/>
  <c r="N26" i="4"/>
  <c r="N58" i="4"/>
  <c r="N90" i="4"/>
  <c r="N199" i="4"/>
  <c r="N194" i="4"/>
  <c r="N184" i="4"/>
  <c r="N146" i="4"/>
  <c r="N155" i="4"/>
  <c r="N99" i="4"/>
  <c r="N46" i="4"/>
  <c r="N62" i="4"/>
  <c r="N89" i="4"/>
  <c r="N234" i="4"/>
  <c r="N221" i="4"/>
  <c r="N226" i="4"/>
  <c r="N210" i="4"/>
  <c r="N207" i="4"/>
  <c r="N191" i="4"/>
  <c r="N83" i="4"/>
  <c r="N71" i="4"/>
  <c r="N64" i="4"/>
  <c r="N51" i="4"/>
  <c r="N39" i="4"/>
  <c r="N32" i="4"/>
  <c r="N19" i="4"/>
  <c r="N96" i="4"/>
  <c r="N136" i="4"/>
  <c r="N152" i="4"/>
  <c r="N102" i="4"/>
  <c r="N142" i="4"/>
  <c r="N158" i="4"/>
  <c r="N187" i="4"/>
  <c r="N190" i="4"/>
  <c r="N195" i="4"/>
  <c r="N211" i="4"/>
  <c r="N227" i="4"/>
  <c r="N223" i="4"/>
  <c r="N91" i="4"/>
  <c r="N79" i="4"/>
  <c r="N72" i="4"/>
  <c r="N59" i="4"/>
  <c r="N47" i="4"/>
  <c r="N40" i="4"/>
  <c r="N27" i="4"/>
  <c r="N94" i="4"/>
  <c r="N150" i="4"/>
  <c r="N147" i="4"/>
  <c r="N186" i="4"/>
  <c r="N41" i="4"/>
  <c r="M88" i="4"/>
  <c r="M32" i="4"/>
  <c r="M141" i="4"/>
  <c r="M40" i="4"/>
  <c r="M219" i="4"/>
  <c r="M224" i="4"/>
  <c r="M185" i="4"/>
  <c r="M64" i="4"/>
  <c r="M209" i="4"/>
  <c r="M34" i="4"/>
  <c r="O62" i="4"/>
  <c r="O55" i="4"/>
  <c r="O46" i="4"/>
  <c r="O39" i="4"/>
  <c r="O30" i="4"/>
  <c r="O23" i="4"/>
  <c r="O99" i="4"/>
  <c r="O141" i="4"/>
  <c r="O159" i="4"/>
  <c r="O177" i="4"/>
  <c r="O194" i="4"/>
  <c r="O211" i="4"/>
  <c r="O207" i="4"/>
  <c r="O223" i="4"/>
  <c r="O222" i="4"/>
  <c r="O67" i="4"/>
  <c r="O50" i="4"/>
  <c r="O32" i="4"/>
  <c r="O107" i="4"/>
  <c r="O98" i="4"/>
  <c r="O150" i="4"/>
  <c r="O176" i="4"/>
  <c r="O160" i="4"/>
  <c r="O186" i="4"/>
  <c r="O199" i="4"/>
  <c r="O198" i="4"/>
  <c r="O217" i="4"/>
  <c r="O230" i="4"/>
  <c r="O86" i="4"/>
  <c r="O70" i="4"/>
  <c r="O54" i="4"/>
  <c r="O38" i="4"/>
  <c r="O22" i="4"/>
  <c r="K64" i="4"/>
  <c r="K16" i="4"/>
  <c r="K143" i="4"/>
  <c r="K191" i="4"/>
  <c r="K192" i="4"/>
  <c r="K203" i="4"/>
  <c r="K222" i="4"/>
  <c r="K49" i="4"/>
  <c r="K73" i="4"/>
  <c r="K41" i="4"/>
  <c r="K95" i="4"/>
  <c r="K151" i="4"/>
  <c r="K145" i="4"/>
  <c r="K193" i="4"/>
  <c r="K210" i="4"/>
  <c r="K221" i="4"/>
  <c r="K91" i="4"/>
  <c r="K88" i="4"/>
  <c r="K56" i="4"/>
  <c r="K27" i="4"/>
  <c r="P182" i="4"/>
  <c r="P34" i="4"/>
  <c r="P151" i="4"/>
  <c r="P49" i="4"/>
  <c r="P81" i="4"/>
  <c r="P62" i="4"/>
  <c r="P154" i="4"/>
  <c r="P215" i="4"/>
  <c r="P179" i="4"/>
  <c r="P63" i="4"/>
  <c r="N141" i="4"/>
  <c r="N206" i="4"/>
  <c r="N179" i="4"/>
  <c r="N107" i="4"/>
  <c r="N24" i="4"/>
  <c r="N43" i="4"/>
  <c r="N63" i="4"/>
  <c r="N88" i="4"/>
  <c r="N174" i="4"/>
  <c r="N103" i="4"/>
  <c r="N23" i="4"/>
  <c r="N48" i="4"/>
  <c r="N67" i="4"/>
  <c r="N87" i="4"/>
  <c r="N216" i="4"/>
  <c r="N233" i="4"/>
  <c r="P227" i="4"/>
  <c r="N69" i="4"/>
  <c r="N18" i="4"/>
  <c r="N106" i="4"/>
  <c r="N178" i="4"/>
  <c r="N231" i="4"/>
  <c r="N42" i="4"/>
  <c r="N151" i="4"/>
  <c r="M175" i="4"/>
  <c r="M221" i="4"/>
  <c r="J103" i="4"/>
  <c r="J197" i="4"/>
  <c r="J159" i="4"/>
  <c r="J163" i="4"/>
  <c r="J81" i="4"/>
  <c r="J43" i="4"/>
  <c r="J22" i="4"/>
  <c r="J80" i="4"/>
  <c r="J64" i="4"/>
  <c r="J39" i="4"/>
  <c r="J19" i="4"/>
  <c r="J101" i="4"/>
  <c r="J102" i="4"/>
  <c r="J144" i="4"/>
  <c r="J162" i="4"/>
  <c r="J198" i="4"/>
  <c r="J216" i="4"/>
  <c r="J218" i="4"/>
  <c r="J235" i="4"/>
  <c r="J31" i="4"/>
  <c r="J91" i="4"/>
  <c r="J65" i="4"/>
  <c r="J27" i="4"/>
  <c r="J82" i="4"/>
  <c r="J66" i="4"/>
  <c r="J50" i="4"/>
  <c r="J34" i="4"/>
  <c r="J18" i="4"/>
  <c r="J145" i="4"/>
  <c r="J142" i="4"/>
  <c r="J161" i="4"/>
  <c r="J211" i="4"/>
  <c r="L157" i="4"/>
  <c r="L223" i="4"/>
  <c r="P31" i="4"/>
  <c r="N201" i="4"/>
  <c r="N177" i="4"/>
  <c r="M87" i="4"/>
  <c r="N73" i="4"/>
  <c r="Q131" i="4"/>
  <c r="Q22" i="4"/>
  <c r="Q38" i="4"/>
  <c r="Q54" i="4"/>
  <c r="Q70" i="4"/>
  <c r="Q86" i="4"/>
  <c r="Q222" i="4"/>
  <c r="Q232" i="4"/>
  <c r="Q223" i="4"/>
  <c r="Q216" i="4"/>
  <c r="Q207" i="4"/>
  <c r="Q200" i="4"/>
  <c r="Q206" i="4"/>
  <c r="Q197" i="4"/>
  <c r="Q190" i="4"/>
  <c r="Q182" i="4"/>
  <c r="Q179" i="4"/>
  <c r="Q155" i="4"/>
  <c r="Q139" i="4"/>
  <c r="Q99" i="4"/>
  <c r="Q158" i="4"/>
  <c r="Q142" i="4"/>
  <c r="Q102" i="4"/>
  <c r="Q19" i="4"/>
  <c r="Q25" i="4"/>
  <c r="Q37" i="4"/>
  <c r="Q41" i="4"/>
  <c r="Q53" i="4"/>
  <c r="Q57" i="4"/>
  <c r="Q69" i="4"/>
  <c r="Q73" i="4"/>
  <c r="Q85" i="4"/>
  <c r="Q89" i="4"/>
  <c r="Q47" i="4"/>
  <c r="Q63" i="4"/>
  <c r="Q227" i="4"/>
  <c r="K85" i="4"/>
  <c r="Q81" i="4"/>
  <c r="Q49" i="4"/>
  <c r="Q88" i="4"/>
  <c r="Q72" i="4"/>
  <c r="Q56" i="4"/>
  <c r="Q40" i="4"/>
  <c r="Q24" i="4"/>
  <c r="K230" i="4"/>
  <c r="K67" i="4"/>
  <c r="K50" i="4"/>
  <c r="K32" i="4"/>
  <c r="K102" i="4"/>
  <c r="K142" i="4"/>
  <c r="K158" i="4"/>
  <c r="K134" i="4"/>
  <c r="K154" i="4"/>
  <c r="K179" i="4"/>
  <c r="K162" i="4"/>
  <c r="K186" i="4"/>
  <c r="K199" i="4"/>
  <c r="K215" i="4"/>
  <c r="K232" i="4"/>
  <c r="K65" i="4"/>
  <c r="K33" i="4"/>
  <c r="K78" i="4"/>
  <c r="K69" i="4"/>
  <c r="K53" i="4"/>
  <c r="K37" i="4"/>
  <c r="K18" i="4"/>
  <c r="K104" i="4"/>
  <c r="K144" i="4"/>
  <c r="K94" i="4"/>
  <c r="K138" i="4"/>
  <c r="K155" i="4"/>
  <c r="K181" i="4"/>
  <c r="K163" i="4"/>
  <c r="K187" i="4"/>
  <c r="K201" i="4"/>
  <c r="K198" i="4"/>
  <c r="K217" i="4"/>
  <c r="K234" i="4"/>
  <c r="K231" i="4"/>
  <c r="K79" i="4"/>
  <c r="K47" i="4"/>
  <c r="K75" i="4"/>
  <c r="K59" i="4"/>
  <c r="K43" i="4"/>
  <c r="K31" i="4"/>
  <c r="K24" i="4"/>
  <c r="Q27" i="4"/>
  <c r="Q83" i="4"/>
  <c r="Q80" i="4"/>
  <c r="Q66" i="4"/>
  <c r="Q51" i="4"/>
  <c r="Q48" i="4"/>
  <c r="Q34" i="4"/>
  <c r="Q21" i="4"/>
  <c r="Q95" i="4"/>
  <c r="Q104" i="4"/>
  <c r="Q135" i="4"/>
  <c r="Q144" i="4"/>
  <c r="Q151" i="4"/>
  <c r="Q94" i="4"/>
  <c r="Q101" i="4"/>
  <c r="Q134" i="4"/>
  <c r="Q141" i="4"/>
  <c r="Q150" i="4"/>
  <c r="Q157" i="4"/>
  <c r="Q174" i="4"/>
  <c r="Q181" i="4"/>
  <c r="Q160" i="4"/>
  <c r="Q175" i="4"/>
  <c r="Q184" i="4"/>
  <c r="Q191" i="4"/>
  <c r="Q192" i="4"/>
  <c r="Q199" i="4"/>
  <c r="Q208" i="4"/>
  <c r="Q215" i="4"/>
  <c r="Q202" i="4"/>
  <c r="Q209" i="4"/>
  <c r="Q218" i="4"/>
  <c r="Q225" i="4"/>
  <c r="Q234" i="4"/>
  <c r="Q224" i="4"/>
  <c r="Q91" i="4"/>
  <c r="Q87" i="4"/>
  <c r="Q71" i="4"/>
  <c r="Q55" i="4"/>
  <c r="Q39" i="4"/>
  <c r="Q23" i="4"/>
  <c r="Q97" i="4"/>
  <c r="Q137" i="4"/>
  <c r="Q153" i="4"/>
  <c r="Q103" i="4"/>
  <c r="Q143" i="4"/>
  <c r="Q159" i="4"/>
  <c r="Q183" i="4"/>
  <c r="Q177" i="4"/>
  <c r="Q193" i="4"/>
  <c r="Q201" i="4"/>
  <c r="Q217" i="4"/>
  <c r="Q226" i="4"/>
  <c r="Q74" i="4"/>
  <c r="Q42" i="4"/>
  <c r="Q15" i="4"/>
  <c r="L88" i="4"/>
  <c r="L59" i="4"/>
  <c r="L26" i="4"/>
  <c r="L102" i="4"/>
  <c r="L161" i="4"/>
  <c r="L222" i="4"/>
  <c r="L78" i="4"/>
  <c r="L41" i="4"/>
  <c r="L101" i="4"/>
  <c r="L224" i="4"/>
  <c r="L209" i="4"/>
  <c r="L194" i="4"/>
  <c r="L147" i="4"/>
  <c r="L141" i="4"/>
  <c r="L16" i="4"/>
  <c r="L34" i="4"/>
  <c r="L51" i="4"/>
  <c r="L69" i="4"/>
  <c r="L85" i="4"/>
  <c r="L218" i="4"/>
  <c r="L185" i="4"/>
  <c r="L182" i="4"/>
  <c r="L142" i="4"/>
  <c r="L152" i="4"/>
  <c r="L96" i="4"/>
  <c r="L33" i="4"/>
  <c r="L70" i="4"/>
  <c r="L79" i="4"/>
  <c r="L81" i="4"/>
  <c r="L104" i="4"/>
  <c r="L144" i="4"/>
  <c r="K214" i="4"/>
  <c r="L203" i="4"/>
  <c r="L179" i="4"/>
  <c r="L160" i="4"/>
  <c r="N25" i="4"/>
  <c r="N82" i="4"/>
  <c r="J131" i="4"/>
  <c r="J215" i="4"/>
  <c r="J15" i="4"/>
  <c r="J230" i="4"/>
  <c r="J219" i="4"/>
  <c r="J226" i="4"/>
  <c r="J217" i="4"/>
  <c r="J208" i="4"/>
  <c r="J199" i="4"/>
  <c r="J209" i="4"/>
  <c r="J200" i="4"/>
  <c r="J191" i="4"/>
  <c r="J190" i="4"/>
  <c r="J181" i="4"/>
  <c r="J174" i="4"/>
  <c r="J184" i="4"/>
  <c r="J175" i="4"/>
  <c r="J146" i="4"/>
  <c r="J137" i="4"/>
  <c r="J104" i="4"/>
  <c r="J157" i="4"/>
  <c r="J150" i="4"/>
  <c r="J139" i="4"/>
  <c r="J105" i="4"/>
  <c r="J96" i="4"/>
  <c r="J143" i="4"/>
  <c r="J231" i="4"/>
  <c r="J151" i="4"/>
  <c r="J47" i="4"/>
  <c r="J86" i="4"/>
  <c r="J75" i="4"/>
  <c r="J58" i="4"/>
  <c r="J49" i="4"/>
  <c r="J40" i="4"/>
  <c r="J26" i="4"/>
  <c r="J83" i="4"/>
  <c r="J67" i="4"/>
  <c r="J55" i="4"/>
  <c r="J48" i="4"/>
  <c r="J35" i="4"/>
  <c r="J23" i="4"/>
  <c r="J16" i="4"/>
  <c r="J98" i="4"/>
  <c r="J141" i="4"/>
  <c r="J152" i="4"/>
  <c r="J97" i="4"/>
  <c r="J106" i="4"/>
  <c r="J147" i="4"/>
  <c r="J158" i="4"/>
  <c r="J177" i="4"/>
  <c r="J186" i="4"/>
  <c r="J176" i="4"/>
  <c r="J183" i="4"/>
  <c r="J192" i="4"/>
  <c r="J193" i="4"/>
  <c r="J202" i="4"/>
  <c r="J201" i="4"/>
  <c r="J210" i="4"/>
  <c r="J233" i="4"/>
  <c r="J221" i="4"/>
  <c r="J232" i="4"/>
  <c r="J63" i="4"/>
  <c r="J17" i="4"/>
  <c r="J107" i="4"/>
  <c r="J88" i="4"/>
  <c r="J70" i="4"/>
  <c r="J59" i="4"/>
  <c r="J42" i="4"/>
  <c r="J33" i="4"/>
  <c r="J24" i="4"/>
  <c r="J85" i="4"/>
  <c r="J78" i="4"/>
  <c r="J69" i="4"/>
  <c r="J62" i="4"/>
  <c r="J53" i="4"/>
  <c r="J46" i="4"/>
  <c r="J37" i="4"/>
  <c r="J30" i="4"/>
  <c r="J21" i="4"/>
  <c r="J136" i="4"/>
  <c r="J154" i="4"/>
  <c r="J178" i="4"/>
  <c r="J194" i="4"/>
  <c r="J203" i="4"/>
  <c r="J222" i="4"/>
  <c r="J225" i="4"/>
  <c r="J223" i="4"/>
  <c r="L131" i="4"/>
  <c r="L235" i="4"/>
  <c r="L219" i="4"/>
  <c r="L227" i="4"/>
  <c r="L216" i="4"/>
  <c r="L210" i="4"/>
  <c r="L201" i="4"/>
  <c r="L214" i="4"/>
  <c r="L198" i="4"/>
  <c r="L190" i="4"/>
  <c r="L184" i="4"/>
  <c r="L175" i="4"/>
  <c r="L151" i="4"/>
  <c r="L135" i="4"/>
  <c r="L95" i="4"/>
  <c r="L154" i="4"/>
  <c r="L145" i="4"/>
  <c r="L138" i="4"/>
  <c r="L105" i="4"/>
  <c r="L98" i="4"/>
  <c r="L18" i="4"/>
  <c r="L21" i="4"/>
  <c r="L25" i="4"/>
  <c r="L32" i="4"/>
  <c r="L35" i="4"/>
  <c r="L39" i="4"/>
  <c r="L46" i="4"/>
  <c r="L50" i="4"/>
  <c r="L53" i="4"/>
  <c r="L57" i="4"/>
  <c r="L64" i="4"/>
  <c r="L67" i="4"/>
  <c r="L71" i="4"/>
  <c r="L80" i="4"/>
  <c r="L83" i="4"/>
  <c r="L87" i="4"/>
  <c r="L234" i="4"/>
  <c r="L221" i="4"/>
  <c r="L233" i="4"/>
  <c r="L226" i="4"/>
  <c r="L217" i="4"/>
  <c r="L208" i="4"/>
  <c r="L199" i="4"/>
  <c r="L200" i="4"/>
  <c r="L191" i="4"/>
  <c r="L181" i="4"/>
  <c r="L174" i="4"/>
  <c r="L192" i="4"/>
  <c r="L186" i="4"/>
  <c r="L177" i="4"/>
  <c r="L162" i="4"/>
  <c r="L153" i="4"/>
  <c r="L146" i="4"/>
  <c r="L137" i="4"/>
  <c r="L106" i="4"/>
  <c r="L97" i="4"/>
  <c r="L155" i="4"/>
  <c r="L139" i="4"/>
  <c r="L99" i="4"/>
  <c r="L17" i="4"/>
  <c r="L24" i="4"/>
  <c r="L27" i="4"/>
  <c r="L31" i="4"/>
  <c r="L38" i="4"/>
  <c r="L42" i="4"/>
  <c r="L49" i="4"/>
  <c r="L54" i="4"/>
  <c r="L58" i="4"/>
  <c r="L65" i="4"/>
  <c r="L72" i="4"/>
  <c r="M24" i="4"/>
  <c r="M136" i="4"/>
  <c r="M83" i="4"/>
  <c r="M66" i="4"/>
  <c r="K83" i="4"/>
  <c r="K80" i="4"/>
  <c r="K66" i="4"/>
  <c r="K51" i="4"/>
  <c r="K48" i="4"/>
  <c r="K34" i="4"/>
  <c r="K21" i="4"/>
  <c r="K97" i="4"/>
  <c r="K106" i="4"/>
  <c r="K137" i="4"/>
  <c r="K146" i="4"/>
  <c r="K153" i="4"/>
  <c r="K96" i="4"/>
  <c r="K103" i="4"/>
  <c r="K139" i="4"/>
  <c r="K150" i="4"/>
  <c r="K157" i="4"/>
  <c r="K176" i="4"/>
  <c r="K183" i="4"/>
  <c r="K182" i="4"/>
  <c r="K195" i="4"/>
  <c r="K211" i="4"/>
  <c r="K200" i="4"/>
  <c r="K207" i="4"/>
  <c r="K216" i="4"/>
  <c r="K223" i="4"/>
  <c r="K235" i="4"/>
  <c r="K226" i="4"/>
  <c r="K233" i="4"/>
  <c r="K87" i="4"/>
  <c r="K71" i="4"/>
  <c r="K62" i="4"/>
  <c r="K55" i="4"/>
  <c r="K46" i="4"/>
  <c r="K39" i="4"/>
  <c r="K30" i="4"/>
  <c r="K19" i="4"/>
  <c r="K107" i="4"/>
  <c r="K147" i="4"/>
  <c r="K98" i="4"/>
  <c r="K105" i="4"/>
  <c r="K141" i="4"/>
  <c r="K152" i="4"/>
  <c r="K159" i="4"/>
  <c r="K178" i="4"/>
  <c r="K185" i="4"/>
  <c r="K160" i="4"/>
  <c r="K175" i="4"/>
  <c r="K184" i="4"/>
  <c r="K190" i="4"/>
  <c r="K197" i="4"/>
  <c r="K206" i="4"/>
  <c r="K202" i="4"/>
  <c r="K209" i="4"/>
  <c r="K218" i="4"/>
  <c r="K225" i="4"/>
  <c r="K227" i="4"/>
  <c r="K90" i="4"/>
  <c r="K86" i="4"/>
  <c r="K74" i="4"/>
  <c r="K70" i="4"/>
  <c r="K58" i="4"/>
  <c r="K54" i="4"/>
  <c r="K42" i="4"/>
  <c r="K38" i="4"/>
  <c r="K26" i="4"/>
  <c r="K22" i="4"/>
  <c r="K15" i="4"/>
  <c r="L15" i="4"/>
  <c r="L86" i="4"/>
  <c r="L91" i="4"/>
  <c r="L74" i="4"/>
  <c r="L63" i="4"/>
  <c r="L56" i="4"/>
  <c r="L47" i="4"/>
  <c r="L40" i="4"/>
  <c r="L22" i="4"/>
  <c r="L103" i="4"/>
  <c r="L143" i="4"/>
  <c r="L159" i="4"/>
  <c r="L178" i="4"/>
  <c r="L195" i="4"/>
  <c r="L215" i="4"/>
  <c r="L230" i="4"/>
  <c r="L89" i="4"/>
  <c r="L82" i="4"/>
  <c r="L73" i="4"/>
  <c r="L66" i="4"/>
  <c r="L55" i="4"/>
  <c r="L48" i="4"/>
  <c r="L37" i="4"/>
  <c r="L30" i="4"/>
  <c r="L19" i="4"/>
  <c r="L94" i="4"/>
  <c r="L134" i="4"/>
  <c r="L150" i="4"/>
  <c r="L107" i="4"/>
  <c r="L163" i="4"/>
  <c r="L187" i="4"/>
  <c r="L176" i="4"/>
  <c r="L202" i="4"/>
  <c r="L197" i="4"/>
  <c r="L231" i="4"/>
  <c r="L232" i="4"/>
  <c r="M94" i="4"/>
  <c r="K126" i="4"/>
  <c r="M126" i="4"/>
  <c r="O126" i="4"/>
  <c r="Q126" i="4"/>
  <c r="K127" i="4"/>
  <c r="M127" i="4"/>
  <c r="O127" i="4"/>
  <c r="Q127" i="4"/>
  <c r="K128" i="4"/>
  <c r="M128" i="4"/>
  <c r="O128" i="4"/>
  <c r="Q128" i="4"/>
  <c r="K129" i="4"/>
  <c r="M129" i="4"/>
  <c r="O129" i="4"/>
  <c r="Q129" i="4"/>
  <c r="K130" i="4"/>
  <c r="M130" i="4"/>
  <c r="O130" i="4"/>
  <c r="Q130" i="4"/>
  <c r="M131" i="4"/>
  <c r="P222" i="4"/>
  <c r="J126" i="4"/>
  <c r="L126" i="4"/>
  <c r="N126" i="4"/>
  <c r="P126" i="4"/>
  <c r="J127" i="4"/>
  <c r="L127" i="4"/>
  <c r="N127" i="4"/>
  <c r="P127" i="4"/>
  <c r="J128" i="4"/>
  <c r="L128" i="4"/>
  <c r="N128" i="4"/>
  <c r="P128" i="4"/>
  <c r="J129" i="4"/>
  <c r="L129" i="4"/>
  <c r="N129" i="4"/>
  <c r="P129" i="4"/>
  <c r="J130" i="4"/>
  <c r="L130" i="4"/>
  <c r="N130" i="4"/>
  <c r="P130" i="4"/>
  <c r="O19" i="6"/>
  <c r="O35" i="6"/>
  <c r="O51" i="6"/>
  <c r="O83" i="6"/>
  <c r="O115" i="6"/>
  <c r="O139" i="6"/>
  <c r="J211" i="6"/>
  <c r="J208" i="6"/>
  <c r="J195" i="6"/>
  <c r="J209" i="6"/>
  <c r="J192" i="6"/>
  <c r="J171" i="6"/>
  <c r="J168" i="6"/>
  <c r="J161" i="6"/>
  <c r="J157" i="6"/>
  <c r="J154" i="6"/>
  <c r="J150" i="6"/>
  <c r="J167" i="6"/>
  <c r="J162" i="6"/>
  <c r="J158" i="6"/>
  <c r="J151" i="6"/>
  <c r="J147" i="6"/>
  <c r="J141" i="6"/>
  <c r="J138" i="6"/>
  <c r="J134" i="6"/>
  <c r="J117" i="6"/>
  <c r="J114" i="6"/>
  <c r="J110" i="6"/>
  <c r="J85" i="6"/>
  <c r="J82" i="6"/>
  <c r="J144" i="6"/>
  <c r="J137" i="6"/>
  <c r="J123" i="6"/>
  <c r="J120" i="6"/>
  <c r="J113" i="6"/>
  <c r="J90" i="6"/>
  <c r="J86" i="6"/>
  <c r="J79" i="6"/>
  <c r="J75" i="6"/>
  <c r="J72" i="6"/>
  <c r="J65" i="6"/>
  <c r="J58" i="6"/>
  <c r="J54" i="6"/>
  <c r="J47" i="6"/>
  <c r="J43" i="6"/>
  <c r="J40" i="6"/>
  <c r="J33" i="6"/>
  <c r="J26" i="6"/>
  <c r="J22" i="6"/>
  <c r="J80" i="6"/>
  <c r="J73" i="6"/>
  <c r="J69" i="6"/>
  <c r="J66" i="6"/>
  <c r="J62" i="6"/>
  <c r="J55" i="6"/>
  <c r="J51" i="6"/>
  <c r="J48" i="6"/>
  <c r="J41" i="6"/>
  <c r="J37" i="6"/>
  <c r="J34" i="6"/>
  <c r="J30" i="6"/>
  <c r="J23" i="6"/>
  <c r="J19" i="6"/>
  <c r="J16" i="6"/>
  <c r="J206" i="6"/>
  <c r="J207" i="6"/>
  <c r="J194" i="6"/>
  <c r="J170" i="6"/>
  <c r="J159" i="6"/>
  <c r="J152" i="6"/>
  <c r="J163" i="6"/>
  <c r="J153" i="6"/>
  <c r="J145" i="6"/>
  <c r="J136" i="6"/>
  <c r="J115" i="6"/>
  <c r="J89" i="6"/>
  <c r="J146" i="6"/>
  <c r="J118" i="6"/>
  <c r="J91" i="6"/>
  <c r="J81" i="6"/>
  <c r="J74" i="6"/>
  <c r="J63" i="6"/>
  <c r="J56" i="6"/>
  <c r="J38" i="6"/>
  <c r="J27" i="6"/>
  <c r="J17" i="6"/>
  <c r="J71" i="6"/>
  <c r="J64" i="6"/>
  <c r="J53" i="6"/>
  <c r="J46" i="6"/>
  <c r="J35" i="6"/>
  <c r="J25" i="6"/>
  <c r="J18" i="6"/>
  <c r="L15" i="6"/>
  <c r="L211" i="6"/>
  <c r="L208" i="6"/>
  <c r="L195" i="6"/>
  <c r="L207" i="6"/>
  <c r="L193" i="6"/>
  <c r="L192" i="6"/>
  <c r="L171" i="6"/>
  <c r="L168" i="6"/>
  <c r="L161" i="6"/>
  <c r="L155" i="6"/>
  <c r="L152" i="6"/>
  <c r="L169" i="6"/>
  <c r="L162" i="6"/>
  <c r="L158" i="6"/>
  <c r="L151" i="6"/>
  <c r="L210" i="6"/>
  <c r="L209" i="6"/>
  <c r="L194" i="6"/>
  <c r="L190" i="6"/>
  <c r="L166" i="6"/>
  <c r="L154" i="6"/>
  <c r="L167" i="6"/>
  <c r="L160" i="6"/>
  <c r="L145" i="6"/>
  <c r="L141" i="6"/>
  <c r="L138" i="6"/>
  <c r="L134" i="6"/>
  <c r="L119" i="6"/>
  <c r="L115" i="6"/>
  <c r="L112" i="6"/>
  <c r="L89" i="6"/>
  <c r="L85" i="6"/>
  <c r="L82" i="6"/>
  <c r="L144" i="6"/>
  <c r="L137" i="6"/>
  <c r="L122" i="6"/>
  <c r="L118" i="6"/>
  <c r="L111" i="6"/>
  <c r="L91" i="6"/>
  <c r="L88" i="6"/>
  <c r="L81" i="6"/>
  <c r="L70" i="6"/>
  <c r="L63" i="6"/>
  <c r="L59" i="6"/>
  <c r="L56" i="6"/>
  <c r="L49" i="6"/>
  <c r="L38" i="6"/>
  <c r="L31" i="6"/>
  <c r="L27" i="6"/>
  <c r="L24" i="6"/>
  <c r="L17" i="6"/>
  <c r="L71" i="6"/>
  <c r="L67" i="6"/>
  <c r="L64" i="6"/>
  <c r="L57" i="6"/>
  <c r="L53" i="6"/>
  <c r="L50" i="6"/>
  <c r="L46" i="6"/>
  <c r="L39" i="6"/>
  <c r="L35" i="6"/>
  <c r="L32" i="6"/>
  <c r="L25" i="6"/>
  <c r="L21" i="6"/>
  <c r="L14" i="6"/>
  <c r="N210" i="6"/>
  <c r="N206" i="6"/>
  <c r="N207" i="6"/>
  <c r="N193" i="6"/>
  <c r="N192" i="6"/>
  <c r="N171" i="6"/>
  <c r="N168" i="6"/>
  <c r="N161" i="6"/>
  <c r="N155" i="6"/>
  <c r="N152" i="6"/>
  <c r="N167" i="6"/>
  <c r="N163" i="6"/>
  <c r="N160" i="6"/>
  <c r="N151" i="6"/>
  <c r="N147" i="6"/>
  <c r="N143" i="6"/>
  <c r="N134" i="6"/>
  <c r="N119" i="6"/>
  <c r="N110" i="6"/>
  <c r="N87" i="6"/>
  <c r="N144" i="6"/>
  <c r="N137" i="6"/>
  <c r="N122" i="6"/>
  <c r="N118" i="6"/>
  <c r="N111" i="6"/>
  <c r="N91" i="6"/>
  <c r="N88" i="6"/>
  <c r="N81" i="6"/>
  <c r="N74" i="6"/>
  <c r="N70" i="6"/>
  <c r="N63" i="6"/>
  <c r="N59" i="6"/>
  <c r="N56" i="6"/>
  <c r="N49" i="6"/>
  <c r="N42" i="6"/>
  <c r="N38" i="6"/>
  <c r="N31" i="6"/>
  <c r="N27" i="6"/>
  <c r="N24" i="6"/>
  <c r="N17" i="6"/>
  <c r="N71" i="6"/>
  <c r="N67" i="6"/>
  <c r="N64" i="6"/>
  <c r="N57" i="6"/>
  <c r="N53" i="6"/>
  <c r="N46" i="6"/>
  <c r="N39" i="6"/>
  <c r="N35" i="6"/>
  <c r="N32" i="6"/>
  <c r="N25" i="6"/>
  <c r="N21" i="6"/>
  <c r="N18" i="6"/>
  <c r="N14" i="6"/>
  <c r="P179" i="6"/>
  <c r="P210" i="6"/>
  <c r="P206" i="6"/>
  <c r="P207" i="6"/>
  <c r="P193" i="6"/>
  <c r="P192" i="6"/>
  <c r="P171" i="6"/>
  <c r="P170" i="6"/>
  <c r="P166" i="6"/>
  <c r="P159" i="6"/>
  <c r="P155" i="6"/>
  <c r="P152" i="6"/>
  <c r="P169" i="6"/>
  <c r="P162" i="6"/>
  <c r="P158" i="6"/>
  <c r="P151" i="6"/>
  <c r="O113" i="6"/>
  <c r="O120" i="6"/>
  <c r="O123" i="6"/>
  <c r="O135" i="6"/>
  <c r="O142" i="6"/>
  <c r="O146" i="6"/>
  <c r="O150" i="6"/>
  <c r="O154" i="6"/>
  <c r="O157" i="6"/>
  <c r="O168" i="6"/>
  <c r="O171" i="6"/>
  <c r="O153" i="6"/>
  <c r="O160" i="6"/>
  <c r="O163" i="6"/>
  <c r="O167" i="6"/>
  <c r="O190" i="6"/>
  <c r="O192" i="6"/>
  <c r="O195" i="6"/>
  <c r="O208" i="6"/>
  <c r="O211" i="6"/>
  <c r="O209" i="6"/>
  <c r="M15" i="6"/>
  <c r="M22" i="6"/>
  <c r="M26" i="6"/>
  <c r="M38" i="6"/>
  <c r="M42" i="6"/>
  <c r="M54" i="6"/>
  <c r="M58" i="6"/>
  <c r="M70" i="6"/>
  <c r="M74" i="6"/>
  <c r="M18" i="6"/>
  <c r="M25" i="6"/>
  <c r="M35" i="6"/>
  <c r="M48" i="6"/>
  <c r="M57" i="6"/>
  <c r="M67" i="6"/>
  <c r="M80" i="6"/>
  <c r="M87" i="6"/>
  <c r="M114" i="6"/>
  <c r="M121" i="6"/>
  <c r="M139" i="6"/>
  <c r="M86" i="6"/>
  <c r="M142" i="6"/>
  <c r="M155" i="6"/>
  <c r="M171" i="6"/>
  <c r="M163" i="6"/>
  <c r="M192" i="6"/>
  <c r="M208" i="6"/>
  <c r="K17" i="6"/>
  <c r="K31" i="6"/>
  <c r="K49" i="6"/>
  <c r="K65" i="6"/>
  <c r="K81" i="6"/>
  <c r="K35" i="6"/>
  <c r="K55" i="6"/>
  <c r="K112" i="6"/>
  <c r="K138" i="6"/>
  <c r="K91" i="6"/>
  <c r="K135" i="6"/>
  <c r="K157" i="6"/>
  <c r="K151" i="6"/>
  <c r="K167" i="6"/>
  <c r="K194" i="6"/>
  <c r="K179" i="6"/>
  <c r="K206" i="6"/>
  <c r="K193" i="6"/>
  <c r="K163" i="6"/>
  <c r="K171" i="6"/>
  <c r="K161" i="6"/>
  <c r="K154" i="6"/>
  <c r="K144" i="6"/>
  <c r="K123" i="6"/>
  <c r="K111" i="6"/>
  <c r="K88" i="6"/>
  <c r="K141" i="6"/>
  <c r="K134" i="6"/>
  <c r="K115" i="6"/>
  <c r="K89" i="6"/>
  <c r="K82" i="6"/>
  <c r="K73" i="6"/>
  <c r="K64" i="6"/>
  <c r="K50" i="6"/>
  <c r="K39" i="6"/>
  <c r="K32" i="6"/>
  <c r="K19" i="6"/>
  <c r="K70" i="6"/>
  <c r="K54" i="6"/>
  <c r="K38" i="6"/>
  <c r="K27" i="6"/>
  <c r="K22" i="6"/>
  <c r="K15" i="6"/>
  <c r="M207" i="6"/>
  <c r="M210" i="6"/>
  <c r="M206" i="6"/>
  <c r="M194" i="6"/>
  <c r="M190" i="6"/>
  <c r="M169" i="6"/>
  <c r="M158" i="6"/>
  <c r="M153" i="6"/>
  <c r="M166" i="6"/>
  <c r="M161" i="6"/>
  <c r="M157" i="6"/>
  <c r="M150" i="6"/>
  <c r="M147" i="6"/>
  <c r="M144" i="6"/>
  <c r="M135" i="6"/>
  <c r="M123" i="6"/>
  <c r="M120" i="6"/>
  <c r="M111" i="6"/>
  <c r="M91" i="6"/>
  <c r="M88" i="6"/>
  <c r="M145" i="6"/>
  <c r="M141" i="6"/>
  <c r="M138" i="6"/>
  <c r="M134" i="6"/>
  <c r="M119" i="6"/>
  <c r="M115" i="6"/>
  <c r="M112" i="6"/>
  <c r="M89" i="6"/>
  <c r="M85" i="6"/>
  <c r="M82" i="6"/>
  <c r="M69" i="6"/>
  <c r="M66" i="6"/>
  <c r="M62" i="6"/>
  <c r="M53" i="6"/>
  <c r="M50" i="6"/>
  <c r="M46" i="6"/>
  <c r="M37" i="6"/>
  <c r="M34" i="6"/>
  <c r="M30" i="6"/>
  <c r="M23" i="6"/>
  <c r="M19" i="6"/>
  <c r="M79" i="6"/>
  <c r="M75" i="6"/>
  <c r="K26" i="6"/>
  <c r="K33" i="6"/>
  <c r="K40" i="6"/>
  <c r="K43" i="6"/>
  <c r="K47" i="6"/>
  <c r="K56" i="6"/>
  <c r="K59" i="6"/>
  <c r="K63" i="6"/>
  <c r="K72" i="6"/>
  <c r="K75" i="6"/>
  <c r="K79" i="6"/>
  <c r="K18" i="6"/>
  <c r="K21" i="6"/>
  <c r="K30" i="6"/>
  <c r="K34" i="6"/>
  <c r="K37" i="6"/>
  <c r="K41" i="6"/>
  <c r="K48" i="6"/>
  <c r="K51" i="6"/>
  <c r="K57" i="6"/>
  <c r="K62" i="6"/>
  <c r="K66" i="6"/>
  <c r="K71" i="6"/>
  <c r="K80" i="6"/>
  <c r="K83" i="6"/>
  <c r="K87" i="6"/>
  <c r="K110" i="6"/>
  <c r="K114" i="6"/>
  <c r="K117" i="6"/>
  <c r="K121" i="6"/>
  <c r="K136" i="6"/>
  <c r="K139" i="6"/>
  <c r="K143" i="6"/>
  <c r="K147" i="6"/>
  <c r="K86" i="6"/>
  <c r="K90" i="6"/>
  <c r="K113" i="6"/>
  <c r="K118" i="6"/>
  <c r="K122" i="6"/>
  <c r="K137" i="6"/>
  <c r="K142" i="6"/>
  <c r="K146" i="6"/>
  <c r="K152" i="6"/>
  <c r="K155" i="6"/>
  <c r="K159" i="6"/>
  <c r="K166" i="6"/>
  <c r="K170" i="6"/>
  <c r="K153" i="6"/>
  <c r="K158" i="6"/>
  <c r="K162" i="6"/>
  <c r="K169" i="6"/>
  <c r="K190" i="6"/>
  <c r="K192" i="6"/>
  <c r="K195" i="6"/>
  <c r="K208" i="6"/>
  <c r="K211" i="6"/>
  <c r="K209" i="6"/>
  <c r="Q14" i="6"/>
  <c r="P15" i="6"/>
  <c r="P197" i="6"/>
  <c r="J197" i="6"/>
  <c r="L197" i="6"/>
  <c r="N197" i="6"/>
  <c r="Q197" i="6"/>
  <c r="K198" i="6"/>
  <c r="J198" i="6"/>
  <c r="M198" i="6"/>
  <c r="O198" i="6"/>
  <c r="Q198" i="6"/>
  <c r="J199" i="6"/>
  <c r="K199" i="6"/>
  <c r="M199" i="6"/>
  <c r="O199" i="6"/>
  <c r="Q199" i="6"/>
  <c r="K200" i="6"/>
  <c r="M200" i="6"/>
  <c r="O200" i="6"/>
  <c r="Q200" i="6"/>
  <c r="K201" i="6"/>
  <c r="N201" i="6"/>
  <c r="P201" i="6"/>
  <c r="J202" i="6"/>
  <c r="L202" i="6"/>
  <c r="O202" i="6"/>
  <c r="Q202" i="6"/>
  <c r="O203" i="6"/>
  <c r="J203" i="6"/>
  <c r="L203" i="6"/>
  <c r="N203" i="6"/>
  <c r="Q203" i="6"/>
  <c r="L173" i="6"/>
  <c r="N173" i="6"/>
  <c r="P173" i="6"/>
  <c r="J174" i="6"/>
  <c r="M174" i="6"/>
  <c r="O174" i="6"/>
  <c r="Q174" i="6"/>
  <c r="K175" i="6"/>
  <c r="M175" i="6"/>
  <c r="O175" i="6"/>
  <c r="Q175" i="6"/>
  <c r="J176" i="6"/>
  <c r="L176" i="6"/>
  <c r="N176" i="6"/>
  <c r="Q176" i="6"/>
  <c r="J177" i="6"/>
  <c r="L177" i="6"/>
  <c r="N177" i="6"/>
  <c r="P177" i="6"/>
  <c r="K178" i="6"/>
  <c r="N178" i="6"/>
  <c r="P178" i="6"/>
  <c r="L179" i="6"/>
  <c r="J179" i="6"/>
  <c r="M179" i="6"/>
  <c r="O179" i="6"/>
  <c r="Q179" i="6"/>
  <c r="K197" i="6"/>
  <c r="M197" i="6"/>
  <c r="O197" i="6"/>
  <c r="L198" i="6"/>
  <c r="N198" i="6"/>
  <c r="P198" i="6"/>
  <c r="L199" i="6"/>
  <c r="N199" i="6"/>
  <c r="P199" i="6"/>
  <c r="J200" i="6"/>
  <c r="L200" i="6"/>
  <c r="N200" i="6"/>
  <c r="P200" i="6"/>
  <c r="J201" i="6"/>
  <c r="L201" i="6"/>
  <c r="O201" i="6"/>
  <c r="Q201" i="6"/>
  <c r="K202" i="6"/>
  <c r="M202" i="6"/>
  <c r="P202" i="6"/>
  <c r="K203" i="6"/>
  <c r="M203" i="6"/>
  <c r="P203" i="6"/>
  <c r="K173" i="6"/>
  <c r="M173" i="6"/>
  <c r="O173" i="6"/>
  <c r="Q173" i="6"/>
  <c r="L174" i="6"/>
  <c r="N174" i="6"/>
  <c r="P174" i="6"/>
  <c r="J175" i="6"/>
  <c r="N175" i="6"/>
  <c r="P175" i="6"/>
  <c r="K176" i="6"/>
  <c r="M176" i="6"/>
  <c r="O176" i="6"/>
  <c r="K177" i="6"/>
  <c r="M177" i="6"/>
  <c r="O177" i="6"/>
  <c r="Q177" i="6"/>
  <c r="J178" i="6"/>
  <c r="L178" i="6"/>
  <c r="Q178" i="6"/>
  <c r="N179" i="6"/>
  <c r="D40" i="4"/>
  <c r="D126" i="5"/>
  <c r="D126" i="4"/>
  <c r="D128" i="4"/>
  <c r="D130" i="4"/>
  <c r="D128" i="5"/>
  <c r="D129" i="5"/>
  <c r="D130" i="5"/>
  <c r="D131" i="5"/>
  <c r="D198" i="6"/>
  <c r="D203" i="6"/>
  <c r="D177" i="6"/>
  <c r="D127" i="4"/>
  <c r="D129" i="4"/>
  <c r="D131" i="4"/>
  <c r="D127" i="5"/>
  <c r="D197" i="6"/>
  <c r="D200" i="6"/>
  <c r="D201" i="6"/>
  <c r="D202" i="6"/>
  <c r="D174" i="6"/>
  <c r="D175" i="6"/>
  <c r="D176" i="6"/>
  <c r="D178" i="6"/>
  <c r="D22" i="4"/>
  <c r="D56" i="4"/>
  <c r="D103" i="4"/>
  <c r="D199" i="6"/>
  <c r="D173" i="6"/>
  <c r="P32" i="3"/>
  <c r="P35" i="3"/>
  <c r="P59" i="3"/>
  <c r="P89" i="3"/>
  <c r="P54" i="3"/>
  <c r="K194" i="3"/>
  <c r="K135" i="3"/>
  <c r="K192" i="3"/>
  <c r="K122" i="3"/>
  <c r="K83" i="3"/>
  <c r="K58" i="3"/>
  <c r="K41" i="3"/>
  <c r="K56" i="3"/>
  <c r="K46" i="3"/>
  <c r="K73" i="3"/>
  <c r="K74" i="3"/>
  <c r="K115" i="3"/>
  <c r="K146" i="3"/>
  <c r="K78" i="3"/>
  <c r="K151" i="3"/>
  <c r="K22" i="3"/>
  <c r="K72" i="3"/>
  <c r="K24" i="3"/>
  <c r="P27" i="3"/>
  <c r="P160" i="3"/>
  <c r="P138" i="3"/>
  <c r="P114" i="3"/>
  <c r="P82" i="3"/>
  <c r="P118" i="3"/>
  <c r="P86" i="3"/>
  <c r="P72" i="3"/>
  <c r="P43" i="3"/>
  <c r="P51" i="3"/>
  <c r="P16" i="3"/>
  <c r="P25" i="3"/>
  <c r="P66" i="3"/>
  <c r="P58" i="3"/>
  <c r="P88" i="3"/>
  <c r="P144" i="3"/>
  <c r="P136" i="3"/>
  <c r="P193" i="3"/>
  <c r="P190" i="3"/>
  <c r="P191" i="3"/>
  <c r="P33" i="3"/>
  <c r="P46" i="3"/>
  <c r="P157" i="3"/>
  <c r="P170" i="3"/>
  <c r="P171" i="3"/>
  <c r="P169" i="3"/>
  <c r="P162" i="3"/>
  <c r="P146" i="3"/>
  <c r="P207" i="3"/>
  <c r="P143" i="3"/>
  <c r="P87" i="3"/>
  <c r="P111" i="3"/>
  <c r="P65" i="3"/>
  <c r="P73" i="3"/>
  <c r="P41" i="3"/>
  <c r="P30" i="3"/>
  <c r="P18" i="3"/>
  <c r="P39" i="3"/>
  <c r="P55" i="3"/>
  <c r="P71" i="3"/>
  <c r="P47" i="3"/>
  <c r="P75" i="3"/>
  <c r="P90" i="3"/>
  <c r="P122" i="3"/>
  <c r="P117" i="3"/>
  <c r="P141" i="3"/>
  <c r="P167" i="3"/>
  <c r="P195" i="3"/>
  <c r="P62" i="3"/>
  <c r="N230" i="4"/>
  <c r="N162" i="4"/>
  <c r="K37" i="3"/>
  <c r="P21" i="3"/>
  <c r="K53" i="3"/>
  <c r="L90" i="4"/>
  <c r="L43" i="4"/>
  <c r="L23" i="4"/>
  <c r="K51" i="8"/>
  <c r="K183" i="8"/>
  <c r="M170" i="3"/>
  <c r="D179" i="6"/>
  <c r="N202" i="3"/>
  <c r="O211" i="3"/>
  <c r="N144" i="3"/>
  <c r="M19" i="8"/>
  <c r="K223" i="8"/>
  <c r="L26" i="8"/>
  <c r="M27" i="8"/>
  <c r="O227" i="8"/>
  <c r="M129" i="5"/>
  <c r="M201" i="6"/>
  <c r="J173" i="6"/>
  <c r="K174" i="6"/>
  <c r="L175" i="6"/>
  <c r="P176" i="6"/>
  <c r="L26" i="6"/>
  <c r="L42" i="6"/>
  <c r="L58" i="6"/>
  <c r="L74" i="6"/>
  <c r="M90" i="6"/>
  <c r="M122" i="6"/>
  <c r="M146" i="6"/>
  <c r="M162" i="6"/>
  <c r="M178" i="6"/>
  <c r="N202" i="6"/>
  <c r="P197" i="3"/>
  <c r="K198" i="3"/>
  <c r="J199" i="3"/>
  <c r="L200" i="3"/>
  <c r="J126" i="5"/>
  <c r="P127" i="5"/>
  <c r="K128" i="5"/>
  <c r="N130" i="5"/>
  <c r="L18" i="6"/>
  <c r="N34" i="6"/>
  <c r="N50" i="6"/>
  <c r="N66" i="6"/>
  <c r="N82" i="6"/>
  <c r="N114" i="6"/>
  <c r="N138" i="6"/>
  <c r="M154" i="6"/>
  <c r="M170" i="6"/>
  <c r="N194" i="6"/>
  <c r="J126" i="7"/>
  <c r="J127" i="7"/>
  <c r="D129" i="7"/>
  <c r="J129" i="7"/>
  <c r="D131" i="7"/>
  <c r="J131" i="7"/>
  <c r="D126" i="7"/>
  <c r="D127" i="7"/>
  <c r="D128" i="7"/>
  <c r="J128" i="7"/>
  <c r="D130" i="7"/>
  <c r="K102" i="8"/>
  <c r="F183" i="7" l="1"/>
  <c r="F159" i="7"/>
  <c r="L181" i="3"/>
  <c r="C205" i="8"/>
  <c r="C173" i="7"/>
  <c r="D13" i="7"/>
  <c r="C189" i="8"/>
  <c r="C77" i="8"/>
  <c r="C165" i="7"/>
  <c r="C45" i="7"/>
  <c r="C133" i="6"/>
  <c r="C13" i="6"/>
  <c r="C173" i="5"/>
  <c r="C109" i="5"/>
  <c r="C45" i="5"/>
  <c r="C165" i="4"/>
  <c r="C45" i="4"/>
  <c r="D173" i="8"/>
  <c r="D229" i="5"/>
  <c r="C173" i="4"/>
  <c r="D205" i="5"/>
  <c r="D165" i="6"/>
  <c r="D149" i="7"/>
  <c r="D133" i="8"/>
  <c r="D125" i="3"/>
  <c r="C109" i="3"/>
  <c r="D77" i="4"/>
  <c r="D61" i="5"/>
  <c r="D45" i="6"/>
  <c r="D29" i="7"/>
  <c r="D13" i="8"/>
  <c r="C93" i="5"/>
  <c r="C189" i="3"/>
  <c r="C77" i="3"/>
  <c r="C165" i="5"/>
  <c r="C61" i="4"/>
  <c r="C61" i="8"/>
  <c r="C149" i="7"/>
  <c r="C29" i="7"/>
  <c r="C125" i="6"/>
  <c r="C117" i="5"/>
  <c r="C149" i="4"/>
  <c r="C29" i="4"/>
  <c r="C173" i="8"/>
  <c r="D213" i="5"/>
  <c r="D189" i="4"/>
  <c r="D205" i="6"/>
  <c r="D181" i="6"/>
  <c r="D165" i="7"/>
  <c r="D149" i="8"/>
  <c r="D133" i="3"/>
  <c r="C125" i="3"/>
  <c r="D93" i="4"/>
  <c r="D77" i="5"/>
  <c r="D61" i="6"/>
  <c r="D45" i="7"/>
  <c r="D29" i="8"/>
  <c r="D13" i="3"/>
  <c r="C165" i="6"/>
  <c r="C77" i="4"/>
  <c r="D165" i="4"/>
  <c r="D133" i="6"/>
  <c r="D29" i="5"/>
  <c r="C93" i="8"/>
  <c r="C213" i="8"/>
  <c r="D125" i="8"/>
  <c r="D29" i="6"/>
  <c r="C165" i="8"/>
  <c r="C45" i="8"/>
  <c r="C133" i="7"/>
  <c r="C13" i="7"/>
  <c r="C109" i="6"/>
  <c r="C189" i="5"/>
  <c r="C125" i="5"/>
  <c r="C61" i="5"/>
  <c r="C133" i="4"/>
  <c r="C13" i="4"/>
  <c r="D213" i="7"/>
  <c r="D173" i="5"/>
  <c r="D189" i="5"/>
  <c r="D205" i="7"/>
  <c r="D165" i="8"/>
  <c r="D149" i="3"/>
  <c r="C133" i="3"/>
  <c r="D109" i="4"/>
  <c r="D93" i="5"/>
  <c r="D77" i="6"/>
  <c r="D61" i="7"/>
  <c r="D45" i="8"/>
  <c r="D29" i="3"/>
  <c r="C13" i="3"/>
  <c r="C45" i="6"/>
  <c r="C29" i="5"/>
  <c r="C213" i="4"/>
  <c r="D125" i="7"/>
  <c r="D13" i="6"/>
  <c r="C61" i="7"/>
  <c r="D173" i="4"/>
  <c r="D133" i="7"/>
  <c r="D61" i="4"/>
  <c r="C149" i="8"/>
  <c r="C29" i="8"/>
  <c r="C125" i="7"/>
  <c r="C205" i="6"/>
  <c r="C93" i="6"/>
  <c r="C133" i="5"/>
  <c r="C125" i="4"/>
  <c r="D229" i="7"/>
  <c r="D229" i="4"/>
  <c r="D189" i="6"/>
  <c r="D205" i="8"/>
  <c r="D165" i="3"/>
  <c r="C149" i="3"/>
  <c r="D125" i="4"/>
  <c r="D109" i="5"/>
  <c r="D93" i="6"/>
  <c r="D77" i="7"/>
  <c r="D61" i="8"/>
  <c r="D45" i="3"/>
  <c r="C29" i="3"/>
  <c r="C109" i="8"/>
  <c r="C189" i="4"/>
  <c r="D189" i="3"/>
  <c r="D109" i="8"/>
  <c r="C149" i="6"/>
  <c r="D149" i="6"/>
  <c r="C93" i="3"/>
  <c r="C133" i="8"/>
  <c r="C13" i="8"/>
  <c r="C109" i="7"/>
  <c r="C189" i="6"/>
  <c r="C77" i="6"/>
  <c r="C205" i="5"/>
  <c r="C77" i="5"/>
  <c r="C13" i="5"/>
  <c r="D229" i="8"/>
  <c r="C229" i="7"/>
  <c r="C229" i="4"/>
  <c r="D189" i="7"/>
  <c r="D205" i="3"/>
  <c r="D181" i="3"/>
  <c r="C165" i="3"/>
  <c r="D133" i="4"/>
  <c r="D125" i="5"/>
  <c r="D109" i="6"/>
  <c r="D93" i="7"/>
  <c r="D77" i="8"/>
  <c r="D61" i="3"/>
  <c r="C45" i="3"/>
  <c r="D13" i="4"/>
  <c r="C77" i="7"/>
  <c r="D173" i="7"/>
  <c r="D93" i="3"/>
  <c r="C229" i="5"/>
  <c r="D165" i="5"/>
  <c r="D109" i="3"/>
  <c r="C125" i="8"/>
  <c r="C205" i="7"/>
  <c r="C93" i="7"/>
  <c r="C181" i="6"/>
  <c r="C61" i="6"/>
  <c r="C213" i="5"/>
  <c r="C149" i="5"/>
  <c r="C205" i="4"/>
  <c r="C93" i="4"/>
  <c r="C229" i="8"/>
  <c r="C213" i="7"/>
  <c r="D213" i="4"/>
  <c r="D189" i="8"/>
  <c r="C205" i="3"/>
  <c r="C181" i="3"/>
  <c r="D149" i="4"/>
  <c r="D133" i="5"/>
  <c r="D125" i="6"/>
  <c r="D109" i="7"/>
  <c r="D93" i="8"/>
  <c r="D77" i="3"/>
  <c r="C61" i="3"/>
  <c r="D29" i="4"/>
  <c r="D13" i="5"/>
  <c r="C189" i="7"/>
  <c r="D213" i="8"/>
  <c r="D149" i="5"/>
  <c r="D45" i="4"/>
  <c r="C29" i="6"/>
  <c r="D205" i="4"/>
  <c r="D45" i="5"/>
  <c r="Q181" i="3"/>
  <c r="Q125" i="3"/>
  <c r="D117" i="4"/>
  <c r="C117" i="4"/>
  <c r="D101" i="8"/>
  <c r="D117" i="5"/>
  <c r="F109" i="5"/>
  <c r="F117" i="5"/>
  <c r="F111" i="5"/>
  <c r="F119" i="5"/>
  <c r="F115" i="5"/>
  <c r="F123" i="5"/>
  <c r="F112" i="5"/>
  <c r="F120" i="5"/>
  <c r="F113" i="5"/>
  <c r="F121" i="5"/>
  <c r="F118" i="5"/>
  <c r="F110" i="5"/>
  <c r="F122" i="5"/>
  <c r="F114" i="5"/>
  <c r="L93" i="3"/>
  <c r="L101" i="3"/>
  <c r="F117" i="4"/>
  <c r="F109" i="4"/>
  <c r="C101" i="8"/>
  <c r="C101" i="3"/>
  <c r="D101" i="3"/>
  <c r="F110" i="4"/>
  <c r="F118" i="4"/>
  <c r="F71" i="5"/>
  <c r="F111" i="4"/>
  <c r="F119" i="4"/>
  <c r="F120" i="4"/>
  <c r="F112" i="4"/>
  <c r="F123" i="4"/>
  <c r="F115" i="4"/>
  <c r="F113" i="4"/>
  <c r="F121" i="4"/>
  <c r="F122" i="4"/>
  <c r="F114" i="4"/>
  <c r="F207" i="7"/>
  <c r="F95" i="8"/>
  <c r="F87" i="3"/>
  <c r="C7" i="3"/>
  <c r="F63" i="8"/>
  <c r="F71" i="8"/>
  <c r="F87" i="8"/>
  <c r="F95" i="3"/>
  <c r="F103" i="3"/>
  <c r="F104" i="3"/>
  <c r="F96" i="3"/>
  <c r="F97" i="3"/>
  <c r="F105" i="3"/>
  <c r="F98" i="3"/>
  <c r="F106" i="3"/>
  <c r="C117" i="8"/>
  <c r="D117" i="8"/>
  <c r="F99" i="3"/>
  <c r="F107" i="3"/>
  <c r="F151" i="3"/>
  <c r="F149" i="6"/>
  <c r="F93" i="3"/>
  <c r="F101" i="3"/>
  <c r="F94" i="3"/>
  <c r="F102" i="3"/>
  <c r="Q165" i="3"/>
  <c r="Q93" i="3"/>
  <c r="D78" i="6"/>
  <c r="L189" i="3"/>
  <c r="F122" i="8"/>
  <c r="F114" i="8"/>
  <c r="F34" i="5"/>
  <c r="Q109" i="3"/>
  <c r="F109" i="8"/>
  <c r="F117" i="8"/>
  <c r="F123" i="8"/>
  <c r="F115" i="8"/>
  <c r="F118" i="8"/>
  <c r="F110" i="8"/>
  <c r="F119" i="8"/>
  <c r="F111" i="8"/>
  <c r="F58" i="8"/>
  <c r="F112" i="8"/>
  <c r="F120" i="8"/>
  <c r="F113" i="8"/>
  <c r="F121" i="8"/>
  <c r="F118" i="7"/>
  <c r="F110" i="7"/>
  <c r="L149" i="3"/>
  <c r="F111" i="7"/>
  <c r="F119" i="7"/>
  <c r="F117" i="7"/>
  <c r="F109" i="7"/>
  <c r="F112" i="7"/>
  <c r="F120" i="7"/>
  <c r="F173" i="7"/>
  <c r="L45" i="3"/>
  <c r="L109" i="3"/>
  <c r="L13" i="3"/>
  <c r="L133" i="3"/>
  <c r="F113" i="7"/>
  <c r="F121" i="7"/>
  <c r="F122" i="7"/>
  <c r="F114" i="7"/>
  <c r="L165" i="3"/>
  <c r="D95" i="6"/>
  <c r="C95" i="6"/>
  <c r="D102" i="6"/>
  <c r="D94" i="6"/>
  <c r="C94" i="6"/>
  <c r="D101" i="6"/>
  <c r="C101" i="6"/>
  <c r="D117" i="7"/>
  <c r="C117" i="7"/>
  <c r="C102" i="6"/>
  <c r="F115" i="7"/>
  <c r="F123" i="7"/>
  <c r="C78" i="6"/>
  <c r="F133" i="7"/>
  <c r="F205" i="6"/>
  <c r="L29" i="3"/>
  <c r="Q77" i="3"/>
  <c r="Q149" i="3"/>
  <c r="L61" i="3"/>
  <c r="L77" i="3"/>
  <c r="Q133" i="3"/>
  <c r="Q13" i="3"/>
  <c r="F169" i="8"/>
  <c r="F105" i="6"/>
  <c r="F97" i="6"/>
  <c r="F26" i="4"/>
  <c r="F98" i="6"/>
  <c r="F106" i="6"/>
  <c r="E3" i="4"/>
  <c r="F131" i="3"/>
  <c r="F107" i="6"/>
  <c r="F99" i="6"/>
  <c r="F64" i="7"/>
  <c r="F104" i="6"/>
  <c r="F96" i="6"/>
  <c r="F229" i="4"/>
  <c r="F101" i="6"/>
  <c r="F93" i="6"/>
  <c r="F126" i="7"/>
  <c r="F94" i="6"/>
  <c r="F102" i="6"/>
  <c r="F47" i="6"/>
  <c r="F95" i="6"/>
  <c r="F103" i="6"/>
  <c r="F133" i="4"/>
  <c r="F21" i="3"/>
  <c r="F173" i="5"/>
  <c r="F173" i="3"/>
  <c r="F13" i="5"/>
  <c r="F29" i="3"/>
  <c r="F190" i="5"/>
  <c r="F165" i="7"/>
  <c r="F169" i="7"/>
  <c r="F167" i="7"/>
  <c r="F171" i="7"/>
  <c r="F168" i="7"/>
  <c r="F166" i="7"/>
  <c r="F170" i="7"/>
  <c r="F131" i="6"/>
  <c r="F127" i="6"/>
  <c r="F231" i="7"/>
  <c r="F39" i="8"/>
  <c r="F103" i="8"/>
  <c r="F151" i="7"/>
  <c r="F207" i="3"/>
  <c r="F95" i="4"/>
  <c r="F128" i="6"/>
  <c r="F54" i="8"/>
  <c r="F222" i="5"/>
  <c r="F231" i="8"/>
  <c r="F23" i="8"/>
  <c r="F167" i="8"/>
  <c r="F95" i="7"/>
  <c r="F167" i="6"/>
  <c r="F127" i="5"/>
  <c r="F95" i="5"/>
  <c r="F135" i="6"/>
  <c r="F47" i="4"/>
  <c r="F15" i="7"/>
  <c r="F207" i="6"/>
  <c r="F183" i="8"/>
  <c r="F79" i="7"/>
  <c r="F187" i="6"/>
  <c r="F125" i="6"/>
  <c r="F129" i="6"/>
  <c r="F46" i="6"/>
  <c r="F207" i="8"/>
  <c r="F23" i="7"/>
  <c r="F199" i="8"/>
  <c r="F191" i="8"/>
  <c r="F55" i="7"/>
  <c r="F63" i="6"/>
  <c r="F134" i="8"/>
  <c r="F158" i="4"/>
  <c r="F15" i="5"/>
  <c r="F134" i="3"/>
  <c r="F31" i="7"/>
  <c r="F175" i="8"/>
  <c r="F215" i="8"/>
  <c r="F47" i="7"/>
  <c r="F175" i="6"/>
  <c r="F71" i="6"/>
  <c r="F199" i="5"/>
  <c r="F151" i="6"/>
  <c r="F126" i="6"/>
  <c r="F130" i="6"/>
  <c r="F22" i="5"/>
  <c r="F143" i="7"/>
  <c r="F55" i="8"/>
  <c r="F191" i="7"/>
  <c r="F127" i="8"/>
  <c r="F199" i="3"/>
  <c r="F183" i="6"/>
  <c r="F64" i="3"/>
  <c r="F136" i="3"/>
  <c r="F184" i="6"/>
  <c r="C182" i="6"/>
  <c r="L129" i="1"/>
  <c r="F192" i="4"/>
  <c r="F48" i="3"/>
  <c r="F181" i="6"/>
  <c r="F185" i="6"/>
  <c r="F88" i="6"/>
  <c r="D182" i="6"/>
  <c r="F96" i="4"/>
  <c r="F182" i="6"/>
  <c r="F186" i="6"/>
  <c r="F208" i="8"/>
  <c r="F168" i="5"/>
  <c r="F80" i="8"/>
  <c r="F88" i="8"/>
  <c r="F190" i="4"/>
  <c r="F158" i="5"/>
  <c r="F214" i="8"/>
  <c r="F174" i="4"/>
  <c r="F38" i="8"/>
  <c r="F190" i="8"/>
  <c r="F126" i="8"/>
  <c r="F46" i="5"/>
  <c r="F62" i="7"/>
  <c r="F230" i="4"/>
  <c r="F62" i="8"/>
  <c r="F190" i="6"/>
  <c r="F150" i="6"/>
  <c r="F134" i="4"/>
  <c r="F206" i="5"/>
  <c r="F14" i="8"/>
  <c r="F86" i="7"/>
  <c r="F54" i="3"/>
  <c r="F214" i="5"/>
  <c r="F230" i="7"/>
  <c r="F94" i="8"/>
  <c r="F94" i="7"/>
  <c r="F230" i="8"/>
  <c r="F38" i="7"/>
  <c r="F198" i="3"/>
  <c r="F118" i="6"/>
  <c r="F134" i="6"/>
  <c r="F54" i="7"/>
  <c r="F206" i="6"/>
  <c r="F22" i="8"/>
  <c r="F206" i="3"/>
  <c r="F169" i="4"/>
  <c r="F170" i="4"/>
  <c r="F171" i="4"/>
  <c r="F165" i="4"/>
  <c r="F166" i="4"/>
  <c r="F73" i="7"/>
  <c r="F167" i="4"/>
  <c r="F97" i="5"/>
  <c r="F168" i="4"/>
  <c r="F73" i="6"/>
  <c r="F137" i="6"/>
  <c r="F57" i="6"/>
  <c r="F41" i="8"/>
  <c r="F161" i="4"/>
  <c r="F209" i="7"/>
  <c r="F89" i="7"/>
  <c r="F185" i="5"/>
  <c r="F126" i="3"/>
  <c r="F96" i="7"/>
  <c r="F129" i="3"/>
  <c r="F201" i="8"/>
  <c r="F48" i="7"/>
  <c r="F65" i="7"/>
  <c r="F80" i="4"/>
  <c r="F136" i="5"/>
  <c r="F152" i="6"/>
  <c r="F232" i="5"/>
  <c r="F145" i="5"/>
  <c r="F137" i="3"/>
  <c r="F73" i="3"/>
  <c r="F80" i="3"/>
  <c r="F137" i="4"/>
  <c r="F25" i="7"/>
  <c r="F33" i="3"/>
  <c r="F72" i="3"/>
  <c r="F57" i="3"/>
  <c r="F88" i="3"/>
  <c r="F48" i="8"/>
  <c r="F56" i="8"/>
  <c r="F160" i="8"/>
  <c r="F200" i="8"/>
  <c r="F127" i="3"/>
  <c r="F144" i="5"/>
  <c r="F25" i="8"/>
  <c r="F56" i="6"/>
  <c r="F200" i="3"/>
  <c r="F176" i="6"/>
  <c r="F144" i="4"/>
  <c r="F32" i="3"/>
  <c r="F41" i="5"/>
  <c r="F89" i="3"/>
  <c r="F105" i="5"/>
  <c r="F25" i="3"/>
  <c r="F73" i="4"/>
  <c r="F130" i="3"/>
  <c r="F184" i="4"/>
  <c r="F16" i="7"/>
  <c r="F72" i="4"/>
  <c r="F25" i="5"/>
  <c r="F104" i="5"/>
  <c r="F57" i="8"/>
  <c r="F17" i="7"/>
  <c r="F64" i="4"/>
  <c r="F136" i="6"/>
  <c r="F185" i="7"/>
  <c r="F168" i="8"/>
  <c r="F144" i="7"/>
  <c r="F209" i="8"/>
  <c r="F96" i="5"/>
  <c r="F40" i="6"/>
  <c r="F152" i="4"/>
  <c r="F201" i="5"/>
  <c r="F137" i="5"/>
  <c r="F168" i="3"/>
  <c r="F136" i="8"/>
  <c r="F216" i="7"/>
  <c r="F125" i="3"/>
  <c r="F176" i="8"/>
  <c r="F56" i="5"/>
  <c r="F225" i="7"/>
  <c r="F48" i="5"/>
  <c r="F64" i="6"/>
  <c r="F201" i="3"/>
  <c r="F40" i="3"/>
  <c r="F17" i="4"/>
  <c r="F104" i="8"/>
  <c r="F128" i="3"/>
  <c r="F88" i="4"/>
  <c r="F144" i="6"/>
  <c r="F56" i="3"/>
  <c r="F16" i="5"/>
  <c r="F192" i="8"/>
  <c r="F224" i="5"/>
  <c r="F72" i="6"/>
  <c r="F176" i="4"/>
  <c r="F193" i="5"/>
  <c r="F209" i="6"/>
  <c r="F169" i="6"/>
  <c r="F160" i="3"/>
  <c r="F24" i="3"/>
  <c r="F16" i="8"/>
  <c r="F24" i="8"/>
  <c r="F137" i="8"/>
  <c r="J1" i="6"/>
  <c r="J1" i="4"/>
  <c r="J1" i="8"/>
  <c r="I1" i="5"/>
  <c r="J1" i="7"/>
  <c r="P97" i="1"/>
  <c r="N195" i="1"/>
  <c r="B113" i="1"/>
  <c r="B31" i="1"/>
  <c r="F79" i="5"/>
  <c r="F191" i="5"/>
  <c r="F167" i="5"/>
  <c r="F135" i="3"/>
  <c r="F191" i="6"/>
  <c r="F55" i="6"/>
  <c r="F23" i="5"/>
  <c r="F207" i="5"/>
  <c r="F231" i="5"/>
  <c r="F23" i="6"/>
  <c r="F199" i="4"/>
  <c r="F63" i="3"/>
  <c r="F87" i="4"/>
  <c r="F159" i="6"/>
  <c r="F31" i="5"/>
  <c r="F143" i="5"/>
  <c r="F103" i="5"/>
  <c r="F15" i="3"/>
  <c r="F47" i="3"/>
  <c r="F79" i="4"/>
  <c r="F39" i="5"/>
  <c r="F159" i="3"/>
  <c r="F111" i="6"/>
  <c r="F207" i="4"/>
  <c r="F231" i="4"/>
  <c r="F119" i="6"/>
  <c r="F159" i="5"/>
  <c r="F223" i="5"/>
  <c r="F71" i="3"/>
  <c r="F135" i="5"/>
  <c r="F183" i="4"/>
  <c r="F55" i="4"/>
  <c r="F87" i="6"/>
  <c r="F183" i="5"/>
  <c r="F47" i="5"/>
  <c r="F39" i="3"/>
  <c r="F55" i="3"/>
  <c r="F159" i="4"/>
  <c r="F39" i="4"/>
  <c r="B129" i="1"/>
  <c r="L31" i="1"/>
  <c r="C8" i="5"/>
  <c r="C8" i="3"/>
  <c r="L14" i="1"/>
  <c r="L163" i="1"/>
  <c r="L65" i="1"/>
  <c r="D18" i="5"/>
  <c r="L49" i="1"/>
  <c r="L147" i="1"/>
  <c r="L113" i="1"/>
  <c r="L83" i="1"/>
  <c r="L195" i="1"/>
  <c r="L181" i="1"/>
  <c r="L97" i="1"/>
  <c r="L15" i="1"/>
  <c r="C6" i="8"/>
  <c r="L205" i="3"/>
  <c r="D197" i="3"/>
  <c r="Q12" i="4"/>
  <c r="Q117" i="4" s="1"/>
  <c r="Q12" i="7"/>
  <c r="Q13" i="7" s="1"/>
  <c r="Q12" i="6"/>
  <c r="Q181" i="6" s="1"/>
  <c r="Q12" i="5"/>
  <c r="Q12" i="8"/>
  <c r="P129" i="1"/>
  <c r="D34" i="5"/>
  <c r="F186" i="8"/>
  <c r="N97" i="1"/>
  <c r="N163" i="1"/>
  <c r="F98" i="5"/>
  <c r="F18" i="6"/>
  <c r="F42" i="4"/>
  <c r="F154" i="4"/>
  <c r="F170" i="5"/>
  <c r="F58" i="5"/>
  <c r="F162" i="4"/>
  <c r="F146" i="5"/>
  <c r="F154" i="3"/>
  <c r="F178" i="4"/>
  <c r="F138" i="5"/>
  <c r="F98" i="8"/>
  <c r="F114" i="6"/>
  <c r="F146" i="7"/>
  <c r="F170" i="3"/>
  <c r="F146" i="6"/>
  <c r="F154" i="5"/>
  <c r="F154" i="6"/>
  <c r="F162" i="5"/>
  <c r="F210" i="7"/>
  <c r="D26" i="5"/>
  <c r="C4" i="4"/>
  <c r="D14" i="5"/>
  <c r="D32" i="5"/>
  <c r="D30" i="5"/>
  <c r="D35" i="5"/>
  <c r="F59" i="3"/>
  <c r="F19" i="8"/>
  <c r="D23" i="5"/>
  <c r="F205" i="5"/>
  <c r="D16" i="5"/>
  <c r="F85" i="8"/>
  <c r="F46" i="4"/>
  <c r="F14" i="7"/>
  <c r="F222" i="7"/>
  <c r="F213" i="7"/>
  <c r="F230" i="5"/>
  <c r="F78" i="7"/>
  <c r="F150" i="4"/>
  <c r="F70" i="3"/>
  <c r="F30" i="3"/>
  <c r="F213" i="8"/>
  <c r="F109" i="6"/>
  <c r="F157" i="8"/>
  <c r="F14" i="6"/>
  <c r="D15" i="5"/>
  <c r="F45" i="4"/>
  <c r="D17" i="5"/>
  <c r="F119" i="3"/>
  <c r="F31" i="3"/>
  <c r="F63" i="4"/>
  <c r="F30" i="5"/>
  <c r="F102" i="4"/>
  <c r="F141" i="8"/>
  <c r="F14" i="5"/>
  <c r="F142" i="5"/>
  <c r="F182" i="4"/>
  <c r="F78" i="8"/>
  <c r="F30" i="8"/>
  <c r="P65" i="1"/>
  <c r="F189" i="7"/>
  <c r="J14" i="1"/>
  <c r="Q45" i="3"/>
  <c r="D19" i="5"/>
  <c r="F141" i="4"/>
  <c r="F221" i="4"/>
  <c r="F86" i="3"/>
  <c r="F174" i="5"/>
  <c r="F70" i="6"/>
  <c r="F158" i="6"/>
  <c r="F14" i="3"/>
  <c r="F206" i="8"/>
  <c r="F150" i="3"/>
  <c r="F141" i="5"/>
  <c r="F117" i="3"/>
  <c r="D27" i="5"/>
  <c r="F151" i="4"/>
  <c r="F15" i="4"/>
  <c r="F135" i="8"/>
  <c r="F78" i="5"/>
  <c r="F222" i="8"/>
  <c r="F174" i="6"/>
  <c r="F30" i="4"/>
  <c r="F78" i="3"/>
  <c r="F158" i="7"/>
  <c r="Q189" i="3"/>
  <c r="D33" i="5"/>
  <c r="F165" i="6"/>
  <c r="D21" i="5"/>
  <c r="F103" i="4"/>
  <c r="F41" i="7"/>
  <c r="J147" i="1"/>
  <c r="C7" i="5"/>
  <c r="J195" i="1"/>
  <c r="B147" i="1"/>
  <c r="B163" i="1"/>
  <c r="B97" i="1"/>
  <c r="F202" i="8"/>
  <c r="F130" i="4"/>
  <c r="F146" i="3"/>
  <c r="F34" i="6"/>
  <c r="F138" i="3"/>
  <c r="F50" i="4"/>
  <c r="F218" i="5"/>
  <c r="F146" i="8"/>
  <c r="F202" i="5"/>
  <c r="F146" i="4"/>
  <c r="F74" i="3"/>
  <c r="F122" i="6"/>
  <c r="F50" i="5"/>
  <c r="F138" i="4"/>
  <c r="F18" i="7"/>
  <c r="F162" i="8"/>
  <c r="F18" i="5"/>
  <c r="F82" i="8"/>
  <c r="F26" i="8"/>
  <c r="F66" i="3"/>
  <c r="F82" i="7"/>
  <c r="F74" i="7"/>
  <c r="F194" i="8"/>
  <c r="F130" i="5"/>
  <c r="F234" i="5"/>
  <c r="F18" i="4"/>
  <c r="F234" i="8"/>
  <c r="F170" i="8"/>
  <c r="F26" i="6"/>
  <c r="F138" i="6"/>
  <c r="F90" i="7"/>
  <c r="F211" i="7"/>
  <c r="F19" i="6"/>
  <c r="F218" i="8"/>
  <c r="N83" i="1"/>
  <c r="C9" i="6"/>
  <c r="N65" i="1"/>
  <c r="N147" i="1"/>
  <c r="C9" i="8"/>
  <c r="N129" i="1"/>
  <c r="N15" i="1"/>
  <c r="P83" i="1"/>
  <c r="P195" i="1"/>
  <c r="P31" i="1"/>
  <c r="P163" i="1"/>
  <c r="P181" i="1"/>
  <c r="P15" i="1"/>
  <c r="P113" i="1"/>
  <c r="P147" i="1"/>
  <c r="F85" i="5"/>
  <c r="F173" i="6"/>
  <c r="F221" i="7"/>
  <c r="F149" i="8"/>
  <c r="F229" i="7"/>
  <c r="F157" i="4"/>
  <c r="F29" i="5"/>
  <c r="F61" i="3"/>
  <c r="F149" i="3"/>
  <c r="F101" i="4"/>
  <c r="F189" i="5"/>
  <c r="F37" i="5"/>
  <c r="F189" i="6"/>
  <c r="F221" i="8"/>
  <c r="F157" i="6"/>
  <c r="F133" i="5"/>
  <c r="F125" i="5"/>
  <c r="F165" i="8"/>
  <c r="F21" i="5"/>
  <c r="F69" i="3"/>
  <c r="F181" i="5"/>
  <c r="F45" i="5"/>
  <c r="F85" i="6"/>
  <c r="F21" i="7"/>
  <c r="F93" i="7"/>
  <c r="F205" i="8"/>
  <c r="F133" i="6"/>
  <c r="F21" i="4"/>
  <c r="F157" i="5"/>
  <c r="F61" i="7"/>
  <c r="F53" i="7"/>
  <c r="F37" i="4"/>
  <c r="F221" i="5"/>
  <c r="F69" i="6"/>
  <c r="F29" i="7"/>
  <c r="F37" i="8"/>
  <c r="F77" i="7"/>
  <c r="F213" i="5"/>
  <c r="F53" i="5"/>
  <c r="F162" i="7"/>
  <c r="F34" i="4"/>
  <c r="F82" i="5"/>
  <c r="F22" i="6"/>
  <c r="F46" i="7"/>
  <c r="F86" i="6"/>
  <c r="F142" i="4"/>
  <c r="F166" i="8"/>
  <c r="F223" i="8"/>
  <c r="F39" i="7"/>
  <c r="F199" i="6"/>
  <c r="Q61" i="3"/>
  <c r="Q205" i="3"/>
  <c r="F87" i="5"/>
  <c r="F143" i="3"/>
  <c r="F39" i="6"/>
  <c r="F23" i="3"/>
  <c r="F111" i="3"/>
  <c r="F143" i="4"/>
  <c r="F31" i="4"/>
  <c r="F200" i="7"/>
  <c r="F150" i="5"/>
  <c r="F102" i="7"/>
  <c r="F142" i="7"/>
  <c r="F30" i="6"/>
  <c r="F198" i="4"/>
  <c r="F102" i="5"/>
  <c r="F182" i="5"/>
  <c r="F70" i="7"/>
  <c r="F86" i="8"/>
  <c r="F158" i="8"/>
  <c r="F198" i="6"/>
  <c r="F174" i="7"/>
  <c r="F30" i="7"/>
  <c r="F150" i="7"/>
  <c r="F22" i="7"/>
  <c r="F46" i="8"/>
  <c r="F38" i="6"/>
  <c r="F62" i="3"/>
  <c r="F198" i="8"/>
  <c r="F38" i="5"/>
  <c r="F206" i="4"/>
  <c r="F38" i="4"/>
  <c r="F198" i="5"/>
  <c r="F110" i="6"/>
  <c r="F158" i="3"/>
  <c r="F150" i="8"/>
  <c r="F174" i="8"/>
  <c r="F134" i="7"/>
  <c r="F15" i="6"/>
  <c r="F215" i="7"/>
  <c r="F79" i="6"/>
  <c r="F175" i="3"/>
  <c r="Q29" i="3"/>
  <c r="F143" i="6"/>
  <c r="F215" i="5"/>
  <c r="F135" i="4"/>
  <c r="F191" i="3"/>
  <c r="F79" i="3"/>
  <c r="F23" i="4"/>
  <c r="F79" i="8"/>
  <c r="F14" i="4"/>
  <c r="F166" i="6"/>
  <c r="F54" i="6"/>
  <c r="F54" i="5"/>
  <c r="F78" i="6"/>
  <c r="F214" i="4"/>
  <c r="F222" i="4"/>
  <c r="F142" i="8"/>
  <c r="F102" i="8"/>
  <c r="F94" i="5"/>
  <c r="F62" i="4"/>
  <c r="F142" i="6"/>
  <c r="F126" i="5"/>
  <c r="F62" i="5"/>
  <c r="F134" i="5"/>
  <c r="F86" i="5"/>
  <c r="F86" i="4"/>
  <c r="F38" i="3"/>
  <c r="F142" i="3"/>
  <c r="F94" i="4"/>
  <c r="F190" i="7"/>
  <c r="F223" i="7"/>
  <c r="F151" i="8"/>
  <c r="F198" i="7"/>
  <c r="F143" i="8"/>
  <c r="F135" i="7"/>
  <c r="F70" i="5"/>
  <c r="F22" i="4"/>
  <c r="F174" i="3"/>
  <c r="F55" i="5"/>
  <c r="F175" i="4"/>
  <c r="F167" i="3"/>
  <c r="F223" i="4"/>
  <c r="F47" i="8"/>
  <c r="F62" i="6"/>
  <c r="F166" i="3"/>
  <c r="F182" i="8"/>
  <c r="F78" i="4"/>
  <c r="F110" i="3"/>
  <c r="F54" i="4"/>
  <c r="F70" i="4"/>
  <c r="F166" i="5"/>
  <c r="F206" i="7"/>
  <c r="F22" i="3"/>
  <c r="F190" i="3"/>
  <c r="F214" i="7"/>
  <c r="F70" i="8"/>
  <c r="F182" i="7"/>
  <c r="F159" i="8"/>
  <c r="F103" i="7"/>
  <c r="F31" i="6"/>
  <c r="D173" i="3"/>
  <c r="F63" i="5"/>
  <c r="F175" i="5"/>
  <c r="F151" i="5"/>
  <c r="F191" i="4"/>
  <c r="D85" i="3"/>
  <c r="F215" i="4"/>
  <c r="F71" i="4"/>
  <c r="F65" i="1"/>
  <c r="F97" i="1"/>
  <c r="C5" i="7"/>
  <c r="F181" i="1"/>
  <c r="C5" i="6"/>
  <c r="F83" i="1"/>
  <c r="F113" i="1"/>
  <c r="F147" i="1"/>
  <c r="F195" i="1"/>
  <c r="C5" i="3"/>
  <c r="F187" i="4"/>
  <c r="C6" i="5"/>
  <c r="H163" i="1"/>
  <c r="H14" i="1"/>
  <c r="H49" i="1"/>
  <c r="H195" i="1"/>
  <c r="C6" i="7"/>
  <c r="H15" i="1"/>
  <c r="H129" i="1"/>
  <c r="H83" i="1"/>
  <c r="C6" i="3"/>
  <c r="H31" i="1"/>
  <c r="H181" i="1"/>
  <c r="H97" i="1"/>
  <c r="F107" i="7"/>
  <c r="F59" i="4"/>
  <c r="E6" i="7"/>
  <c r="E6" i="5"/>
  <c r="E7" i="8"/>
  <c r="N12" i="6"/>
  <c r="N181" i="6" s="1"/>
  <c r="J13" i="1"/>
  <c r="E7" i="7"/>
  <c r="E7" i="6"/>
  <c r="F235" i="5"/>
  <c r="F203" i="3"/>
  <c r="O12" i="3"/>
  <c r="O12" i="6"/>
  <c r="O181" i="6" s="1"/>
  <c r="O12" i="7"/>
  <c r="F75" i="7"/>
  <c r="C5" i="5"/>
  <c r="F67" i="8"/>
  <c r="F83" i="3"/>
  <c r="F123" i="6"/>
  <c r="F107" i="5"/>
  <c r="F107" i="8"/>
  <c r="E8" i="5"/>
  <c r="F131" i="5"/>
  <c r="F195" i="7"/>
  <c r="F139" i="8"/>
  <c r="F51" i="4"/>
  <c r="F59" i="6"/>
  <c r="F51" i="3"/>
  <c r="F91" i="3"/>
  <c r="F73" i="5"/>
  <c r="F139" i="5"/>
  <c r="F203" i="7"/>
  <c r="F217" i="8"/>
  <c r="F67" i="6"/>
  <c r="F43" i="4"/>
  <c r="F43" i="6"/>
  <c r="F129" i="5"/>
  <c r="F195" i="3"/>
  <c r="F161" i="5"/>
  <c r="F153" i="3"/>
  <c r="F65" i="4"/>
  <c r="F40" i="5"/>
  <c r="F104" i="4"/>
  <c r="F176" i="3"/>
  <c r="F72" i="5"/>
  <c r="F24" i="7"/>
  <c r="F64" i="5"/>
  <c r="F24" i="4"/>
  <c r="F16" i="6"/>
  <c r="F192" i="7"/>
  <c r="F152" i="8"/>
  <c r="F40" i="4"/>
  <c r="F232" i="7"/>
  <c r="F160" i="6"/>
  <c r="F120" i="6"/>
  <c r="F208" i="5"/>
  <c r="F216" i="5"/>
  <c r="F56" i="4"/>
  <c r="F136" i="7"/>
  <c r="F232" i="8"/>
  <c r="F96" i="8"/>
  <c r="F64" i="8"/>
  <c r="F32" i="8"/>
  <c r="F152" i="3"/>
  <c r="F232" i="4"/>
  <c r="F24" i="5"/>
  <c r="F40" i="7"/>
  <c r="F80" i="6"/>
  <c r="F88" i="5"/>
  <c r="F192" i="5"/>
  <c r="F32" i="4"/>
  <c r="F72" i="7"/>
  <c r="F208" i="7"/>
  <c r="F32" i="7"/>
  <c r="F208" i="6"/>
  <c r="F128" i="7"/>
  <c r="F160" i="7"/>
  <c r="F120" i="3"/>
  <c r="F216" i="4"/>
  <c r="F144" i="3"/>
  <c r="F200" i="4"/>
  <c r="F128" i="5"/>
  <c r="F168" i="6"/>
  <c r="F80" i="7"/>
  <c r="F184" i="5"/>
  <c r="F80" i="5"/>
  <c r="F48" i="4"/>
  <c r="F104" i="7"/>
  <c r="F224" i="8"/>
  <c r="F216" i="8"/>
  <c r="F72" i="8"/>
  <c r="F40" i="8"/>
  <c r="F112" i="3"/>
  <c r="F224" i="4"/>
  <c r="F128" i="4"/>
  <c r="F224" i="7"/>
  <c r="F144" i="8"/>
  <c r="F192" i="3"/>
  <c r="F136" i="4"/>
  <c r="F208" i="3"/>
  <c r="F176" i="5"/>
  <c r="F32" i="6"/>
  <c r="F32" i="5"/>
  <c r="F192" i="6"/>
  <c r="F176" i="7"/>
  <c r="F160" i="4"/>
  <c r="F208" i="4"/>
  <c r="F56" i="7"/>
  <c r="F160" i="5"/>
  <c r="F200" i="5"/>
  <c r="F88" i="7"/>
  <c r="F184" i="8"/>
  <c r="F16" i="3"/>
  <c r="F200" i="6"/>
  <c r="F152" i="5"/>
  <c r="F24" i="6"/>
  <c r="F16" i="4"/>
  <c r="F128" i="8"/>
  <c r="F48" i="6"/>
  <c r="F184" i="7"/>
  <c r="F152" i="7"/>
  <c r="F112" i="6"/>
  <c r="F203" i="5"/>
  <c r="F163" i="8"/>
  <c r="F163" i="7"/>
  <c r="F51" i="7"/>
  <c r="F67" i="5"/>
  <c r="F147" i="3"/>
  <c r="F179" i="6"/>
  <c r="F195" i="8"/>
  <c r="F83" i="4"/>
  <c r="F211" i="4"/>
  <c r="F139" i="6"/>
  <c r="F235" i="8"/>
  <c r="F163" i="3"/>
  <c r="F179" i="3"/>
  <c r="F27" i="6"/>
  <c r="F99" i="8"/>
  <c r="F19" i="4"/>
  <c r="F139" i="4"/>
  <c r="F211" i="6"/>
  <c r="F155" i="7"/>
  <c r="F43" i="7"/>
  <c r="F171" i="5"/>
  <c r="F59" i="5"/>
  <c r="F27" i="3"/>
  <c r="F19" i="3"/>
  <c r="F139" i="3"/>
  <c r="F203" i="6"/>
  <c r="F179" i="8"/>
  <c r="F91" i="4"/>
  <c r="F219" i="4"/>
  <c r="F155" i="6"/>
  <c r="F219" i="8"/>
  <c r="F211" i="3"/>
  <c r="F227" i="4"/>
  <c r="F147" i="7"/>
  <c r="F35" i="7"/>
  <c r="F163" i="5"/>
  <c r="F51" i="5"/>
  <c r="F139" i="7"/>
  <c r="F27" i="7"/>
  <c r="F155" i="5"/>
  <c r="F43" i="5"/>
  <c r="F43" i="3"/>
  <c r="F35" i="3"/>
  <c r="F155" i="3"/>
  <c r="F123" i="3"/>
  <c r="F131" i="8"/>
  <c r="F155" i="8"/>
  <c r="F107" i="4"/>
  <c r="F235" i="4"/>
  <c r="F195" i="6"/>
  <c r="F187" i="8"/>
  <c r="F235" i="7"/>
  <c r="F131" i="7"/>
  <c r="F19" i="7"/>
  <c r="F147" i="5"/>
  <c r="F35" i="5"/>
  <c r="F187" i="7"/>
  <c r="F67" i="7"/>
  <c r="F195" i="5"/>
  <c r="F83" i="5"/>
  <c r="F147" i="6"/>
  <c r="F227" i="8"/>
  <c r="F67" i="4"/>
  <c r="F195" i="4"/>
  <c r="F83" i="6"/>
  <c r="F43" i="8"/>
  <c r="F147" i="8"/>
  <c r="F99" i="4"/>
  <c r="F203" i="8"/>
  <c r="F179" i="7"/>
  <c r="F59" i="7"/>
  <c r="F179" i="5"/>
  <c r="F75" i="5"/>
  <c r="F115" i="3"/>
  <c r="F163" i="6"/>
  <c r="F211" i="8"/>
  <c r="F75" i="4"/>
  <c r="F203" i="4"/>
  <c r="F115" i="6"/>
  <c r="F27" i="8"/>
  <c r="F171" i="8"/>
  <c r="F171" i="6"/>
  <c r="F227" i="5"/>
  <c r="F35" i="8"/>
  <c r="F131" i="4"/>
  <c r="F83" i="7"/>
  <c r="F163" i="4"/>
  <c r="F91" i="5"/>
  <c r="F155" i="4"/>
  <c r="C5" i="4"/>
  <c r="F99" i="5"/>
  <c r="F147" i="4"/>
  <c r="F75" i="6"/>
  <c r="F35" i="4"/>
  <c r="F15" i="1"/>
  <c r="C5" i="8"/>
  <c r="F51" i="8"/>
  <c r="F19" i="5"/>
  <c r="F179" i="4"/>
  <c r="F27" i="5"/>
  <c r="F129" i="1"/>
  <c r="F59" i="8"/>
  <c r="F83" i="8"/>
  <c r="F91" i="7"/>
  <c r="F75" i="8"/>
  <c r="F163" i="1"/>
  <c r="F99" i="7"/>
  <c r="F91" i="8"/>
  <c r="F91" i="6"/>
  <c r="F14" i="1"/>
  <c r="F67" i="3"/>
  <c r="F51" i="6"/>
  <c r="F75" i="3"/>
  <c r="B15" i="1"/>
  <c r="C3" i="7"/>
  <c r="C3" i="4"/>
  <c r="C3" i="5"/>
  <c r="B181" i="1"/>
  <c r="B14" i="1"/>
  <c r="B65" i="1"/>
  <c r="B83" i="1"/>
  <c r="B195" i="1"/>
  <c r="C3" i="6"/>
  <c r="F33" i="4"/>
  <c r="F185" i="4"/>
  <c r="F161" i="3"/>
  <c r="F17" i="6"/>
  <c r="F233" i="4"/>
  <c r="F65" i="3"/>
  <c r="F233" i="5"/>
  <c r="F65" i="6"/>
  <c r="F81" i="6"/>
  <c r="F121" i="6"/>
  <c r="F65" i="5"/>
  <c r="F177" i="6"/>
  <c r="F129" i="8"/>
  <c r="F145" i="7"/>
  <c r="F161" i="8"/>
  <c r="F97" i="8"/>
  <c r="F225" i="5"/>
  <c r="F105" i="8"/>
  <c r="F49" i="7"/>
  <c r="F25" i="6"/>
  <c r="F193" i="7"/>
  <c r="F73" i="8"/>
  <c r="F193" i="3"/>
  <c r="F17" i="5"/>
  <c r="F49" i="6"/>
  <c r="F113" i="6"/>
  <c r="F217" i="5"/>
  <c r="F153" i="7"/>
  <c r="F145" i="8"/>
  <c r="F233" i="8"/>
  <c r="F41" i="4"/>
  <c r="F177" i="3"/>
  <c r="F201" i="7"/>
  <c r="F153" i="5"/>
  <c r="F177" i="7"/>
  <c r="F89" i="8"/>
  <c r="F153" i="8"/>
  <c r="F81" i="8"/>
  <c r="F49" i="8"/>
  <c r="F17" i="8"/>
  <c r="F49" i="4"/>
  <c r="F105" i="4"/>
  <c r="F225" i="4"/>
  <c r="F169" i="3"/>
  <c r="F49" i="3"/>
  <c r="F57" i="7"/>
  <c r="F177" i="4"/>
  <c r="F121" i="3"/>
  <c r="F81" i="3"/>
  <c r="F153" i="6"/>
  <c r="F145" i="6"/>
  <c r="F97" i="7"/>
  <c r="F185" i="8"/>
  <c r="F41" i="6"/>
  <c r="F65" i="8"/>
  <c r="F105" i="7"/>
  <c r="F193" i="8"/>
  <c r="F217" i="4"/>
  <c r="F41" i="3"/>
  <c r="F17" i="3"/>
  <c r="F81" i="7"/>
  <c r="F33" i="8"/>
  <c r="F81" i="4"/>
  <c r="F145" i="3"/>
  <c r="F33" i="6"/>
  <c r="F49" i="5"/>
  <c r="F209" i="5"/>
  <c r="F201" i="6"/>
  <c r="F137" i="7"/>
  <c r="F177" i="8"/>
  <c r="F97" i="4"/>
  <c r="F209" i="3"/>
  <c r="F169" i="5"/>
  <c r="F89" i="5"/>
  <c r="F161" i="7"/>
  <c r="F233" i="7"/>
  <c r="F33" i="5"/>
  <c r="F211" i="5"/>
  <c r="F219" i="7"/>
  <c r="F49" i="1"/>
  <c r="F217" i="7"/>
  <c r="F35" i="6"/>
  <c r="F27" i="4"/>
  <c r="H113" i="1"/>
  <c r="F171" i="3"/>
  <c r="F177" i="5"/>
  <c r="C4" i="3"/>
  <c r="D65" i="1"/>
  <c r="D49" i="1"/>
  <c r="F50" i="3"/>
  <c r="F58" i="6"/>
  <c r="F178" i="6"/>
  <c r="F58" i="7"/>
  <c r="F66" i="5"/>
  <c r="F186" i="5"/>
  <c r="F74" i="4"/>
  <c r="F202" i="4"/>
  <c r="F98" i="7"/>
  <c r="F194" i="7"/>
  <c r="F90" i="4"/>
  <c r="F90" i="6"/>
  <c r="F234" i="4"/>
  <c r="F90" i="5"/>
  <c r="F106" i="4"/>
  <c r="F74" i="8"/>
  <c r="F42" i="8"/>
  <c r="F26" i="3"/>
  <c r="F194" i="3"/>
  <c r="F34" i="3"/>
  <c r="F66" i="6"/>
  <c r="F194" i="6"/>
  <c r="F210" i="6"/>
  <c r="F130" i="8"/>
  <c r="F82" i="4"/>
  <c r="F210" i="4"/>
  <c r="F138" i="7"/>
  <c r="F202" i="7"/>
  <c r="F154" i="8"/>
  <c r="F106" i="8"/>
  <c r="F130" i="7"/>
  <c r="F162" i="3"/>
  <c r="F82" i="6"/>
  <c r="F210" i="5"/>
  <c r="F98" i="4"/>
  <c r="F226" i="4"/>
  <c r="F194" i="5"/>
  <c r="F226" i="7"/>
  <c r="F106" i="7"/>
  <c r="F50" i="8"/>
  <c r="F66" i="7"/>
  <c r="F66" i="8"/>
  <c r="F82" i="3"/>
  <c r="F42" i="6"/>
  <c r="F162" i="6"/>
  <c r="F26" i="7"/>
  <c r="F106" i="5"/>
  <c r="F58" i="4"/>
  <c r="F186" i="4"/>
  <c r="F34" i="7"/>
  <c r="F178" i="7"/>
  <c r="F226" i="8"/>
  <c r="F178" i="8"/>
  <c r="F210" i="3"/>
  <c r="F202" i="6"/>
  <c r="F218" i="7"/>
  <c r="F90" i="8"/>
  <c r="F58" i="3"/>
  <c r="F42" i="3"/>
  <c r="F202" i="3"/>
  <c r="F50" i="6"/>
  <c r="F170" i="6"/>
  <c r="F42" i="7"/>
  <c r="F26" i="5"/>
  <c r="F42" i="5"/>
  <c r="F178" i="5"/>
  <c r="F66" i="4"/>
  <c r="F194" i="4"/>
  <c r="F50" i="7"/>
  <c r="F186" i="7"/>
  <c r="F210" i="8"/>
  <c r="F18" i="3"/>
  <c r="F74" i="6"/>
  <c r="F74" i="5"/>
  <c r="F218" i="4"/>
  <c r="F154" i="7"/>
  <c r="F178" i="3"/>
  <c r="F129" i="4"/>
  <c r="F219" i="5"/>
  <c r="F227" i="7"/>
  <c r="N31" i="1"/>
  <c r="N14" i="1"/>
  <c r="F127" i="4"/>
  <c r="C9" i="7"/>
  <c r="C9" i="4"/>
  <c r="J65" i="1"/>
  <c r="C9" i="3"/>
  <c r="P12" i="5"/>
  <c r="F125" i="8"/>
  <c r="N113" i="1"/>
  <c r="N49" i="1"/>
  <c r="F71" i="7"/>
  <c r="F125" i="4"/>
  <c r="C9" i="5"/>
  <c r="F126" i="4"/>
  <c r="E6" i="6"/>
  <c r="C6" i="6"/>
  <c r="F129" i="7"/>
  <c r="F127" i="7"/>
  <c r="F125" i="7"/>
  <c r="C3" i="3"/>
  <c r="B49" i="1"/>
  <c r="L12" i="8"/>
  <c r="D15" i="1"/>
  <c r="D31" i="1"/>
  <c r="C4" i="7"/>
  <c r="D14" i="1"/>
  <c r="D129" i="1"/>
  <c r="D97" i="1"/>
  <c r="D113" i="1"/>
  <c r="D195" i="1"/>
  <c r="E9" i="6"/>
  <c r="E9" i="5"/>
  <c r="E9" i="3"/>
  <c r="E9" i="8"/>
  <c r="P12" i="6"/>
  <c r="P181" i="6" s="1"/>
  <c r="E9" i="4"/>
  <c r="P12" i="8"/>
  <c r="P12" i="7"/>
  <c r="N13" i="1"/>
  <c r="E5" i="4"/>
  <c r="L12" i="7"/>
  <c r="L12" i="4"/>
  <c r="K12" i="8"/>
  <c r="O12" i="8"/>
  <c r="E8" i="7"/>
  <c r="L13" i="1"/>
  <c r="E8" i="6"/>
  <c r="E8" i="4"/>
  <c r="O12" i="4"/>
  <c r="O12" i="5"/>
  <c r="N12" i="5"/>
  <c r="E7" i="4"/>
  <c r="N12" i="3"/>
  <c r="E7" i="3"/>
  <c r="E7" i="5"/>
  <c r="N12" i="8"/>
  <c r="N12" i="7"/>
  <c r="N12" i="4"/>
  <c r="H13" i="1"/>
  <c r="E6" i="8"/>
  <c r="M12" i="4"/>
  <c r="M12" i="5"/>
  <c r="E6" i="3"/>
  <c r="M12" i="3"/>
  <c r="M12" i="7"/>
  <c r="M12" i="8"/>
  <c r="M12" i="6"/>
  <c r="M181" i="6" s="1"/>
  <c r="E6" i="4"/>
  <c r="E4" i="6"/>
  <c r="J12" i="7"/>
  <c r="E3" i="5"/>
  <c r="E3" i="7"/>
  <c r="E3" i="8"/>
  <c r="J12" i="3"/>
  <c r="E3" i="6"/>
  <c r="J12" i="8"/>
  <c r="J12" i="6"/>
  <c r="J181" i="6" s="1"/>
  <c r="J12" i="4"/>
  <c r="J117" i="4" s="1"/>
  <c r="E3" i="3"/>
  <c r="E5" i="3"/>
  <c r="L12" i="6"/>
  <c r="L181" i="6" s="1"/>
  <c r="E5" i="5"/>
  <c r="E5" i="7"/>
  <c r="E5" i="8"/>
  <c r="F13" i="1"/>
  <c r="E5" i="6"/>
  <c r="L12" i="5"/>
  <c r="E4" i="5"/>
  <c r="K12" i="7"/>
  <c r="K12" i="4"/>
  <c r="E4" i="7"/>
  <c r="E4" i="4"/>
  <c r="E4" i="8"/>
  <c r="K12" i="6"/>
  <c r="K181" i="6" s="1"/>
  <c r="K12" i="3"/>
  <c r="J12" i="5"/>
  <c r="B13" i="1"/>
  <c r="R179" i="6"/>
  <c r="R147" i="5"/>
  <c r="R59" i="8"/>
  <c r="R27" i="7"/>
  <c r="F157" i="3"/>
  <c r="F69" i="4"/>
  <c r="F77" i="6"/>
  <c r="F85" i="4"/>
  <c r="F197" i="4"/>
  <c r="F141" i="3"/>
  <c r="F61" i="4"/>
  <c r="F205" i="3"/>
  <c r="F37" i="3"/>
  <c r="F53" i="4"/>
  <c r="F85" i="7"/>
  <c r="F13" i="8"/>
  <c r="F109" i="3"/>
  <c r="F77" i="4"/>
  <c r="F165" i="3"/>
  <c r="F13" i="3"/>
  <c r="F165" i="5"/>
  <c r="F21" i="6"/>
  <c r="F45" i="6"/>
  <c r="F205" i="7"/>
  <c r="R163" i="6"/>
  <c r="F61" i="8"/>
  <c r="F29" i="6"/>
  <c r="F101" i="8"/>
  <c r="F229" i="8"/>
  <c r="F101" i="7"/>
  <c r="F13" i="6"/>
  <c r="F197" i="6"/>
  <c r="F197" i="3"/>
  <c r="C7" i="4"/>
  <c r="R147" i="8"/>
  <c r="F29" i="4"/>
  <c r="F141" i="6"/>
  <c r="F149" i="4"/>
  <c r="F189" i="3"/>
  <c r="F149" i="5"/>
  <c r="F213" i="4"/>
  <c r="C8" i="7"/>
  <c r="C8" i="8"/>
  <c r="C8" i="6"/>
  <c r="F46" i="3"/>
  <c r="F118" i="3"/>
  <c r="J31" i="1"/>
  <c r="F157" i="7"/>
  <c r="F13" i="7"/>
  <c r="C7" i="6"/>
  <c r="J113" i="1"/>
  <c r="R91" i="4"/>
  <c r="R163" i="5"/>
  <c r="F93" i="5"/>
  <c r="F61" i="5"/>
  <c r="F229" i="5"/>
  <c r="F189" i="4"/>
  <c r="F173" i="4"/>
  <c r="F85" i="3"/>
  <c r="F93" i="4"/>
  <c r="F45" i="3"/>
  <c r="C7" i="8"/>
  <c r="P12" i="3"/>
  <c r="P12" i="4"/>
  <c r="F33" i="7"/>
  <c r="F145" i="4"/>
  <c r="F193" i="4"/>
  <c r="F25" i="4"/>
  <c r="F57" i="4"/>
  <c r="F89" i="4"/>
  <c r="F201" i="4"/>
  <c r="F113" i="3"/>
  <c r="F57" i="5"/>
  <c r="F225" i="8"/>
  <c r="F153" i="4"/>
  <c r="F209" i="4"/>
  <c r="F89" i="6"/>
  <c r="F161" i="6"/>
  <c r="F193" i="6"/>
  <c r="F81" i="5"/>
  <c r="F93" i="8"/>
  <c r="F53" i="8"/>
  <c r="F149" i="7"/>
  <c r="F13" i="4"/>
  <c r="F117" i="6"/>
  <c r="F53" i="6"/>
  <c r="F69" i="5"/>
  <c r="F197" i="5"/>
  <c r="F205" i="4"/>
  <c r="F61" i="6"/>
  <c r="F53" i="3"/>
  <c r="E4" i="3"/>
  <c r="K12" i="5"/>
  <c r="F226" i="5"/>
  <c r="F122" i="3"/>
  <c r="F138" i="8"/>
  <c r="F18" i="8"/>
  <c r="F114" i="3"/>
  <c r="F234" i="7"/>
  <c r="F34" i="8"/>
  <c r="F90" i="3"/>
  <c r="R43" i="6"/>
  <c r="F173" i="8"/>
  <c r="C7" i="7"/>
  <c r="F189" i="8"/>
  <c r="J129" i="1"/>
  <c r="R75" i="4"/>
  <c r="F21" i="8"/>
  <c r="J97" i="1"/>
  <c r="F69" i="8"/>
  <c r="F197" i="8"/>
  <c r="F141" i="7"/>
  <c r="F37" i="6"/>
  <c r="J181" i="1"/>
  <c r="J163" i="1"/>
  <c r="R147" i="4"/>
  <c r="R27" i="8"/>
  <c r="F77" i="5"/>
  <c r="F101" i="5"/>
  <c r="F181" i="4"/>
  <c r="F133" i="3"/>
  <c r="F77" i="3"/>
  <c r="H65" i="1"/>
  <c r="H147" i="1"/>
  <c r="R203" i="3"/>
  <c r="F199" i="7"/>
  <c r="R107" i="4"/>
  <c r="R187" i="4"/>
  <c r="R227" i="4"/>
  <c r="R59" i="5"/>
  <c r="R91" i="8"/>
  <c r="R203" i="6"/>
  <c r="R59" i="4"/>
  <c r="R203" i="5"/>
  <c r="R43" i="4"/>
  <c r="R27" i="6"/>
  <c r="R75" i="8"/>
  <c r="R123" i="6"/>
  <c r="R147" i="6"/>
  <c r="R163" i="4"/>
  <c r="R163" i="7"/>
  <c r="R91" i="7"/>
  <c r="R27" i="3"/>
  <c r="R163" i="3"/>
  <c r="R227" i="7"/>
  <c r="R227" i="8"/>
  <c r="R59" i="6"/>
  <c r="R91" i="6"/>
  <c r="R75" i="6"/>
  <c r="R203" i="4"/>
  <c r="R43" i="3"/>
  <c r="R75" i="3"/>
  <c r="R187" i="5"/>
  <c r="R163" i="8"/>
  <c r="R75" i="5"/>
  <c r="R227" i="5"/>
  <c r="R43" i="5"/>
  <c r="R91" i="5"/>
  <c r="R27" i="4"/>
  <c r="R203" i="8"/>
  <c r="R123" i="3"/>
  <c r="R147" i="3"/>
  <c r="R43" i="8"/>
  <c r="R59" i="3"/>
  <c r="R187" i="8"/>
  <c r="C4" i="8"/>
  <c r="D83" i="1"/>
  <c r="D181" i="1"/>
  <c r="C4" i="5"/>
  <c r="D163" i="1"/>
  <c r="C4" i="6"/>
  <c r="D147" i="1"/>
  <c r="R203" i="7"/>
  <c r="R59" i="7"/>
  <c r="R75" i="7"/>
  <c r="J83" i="1"/>
  <c r="J49" i="1"/>
  <c r="F181" i="7"/>
  <c r="F181" i="8"/>
  <c r="F77" i="8"/>
  <c r="F45" i="8"/>
  <c r="F133" i="8"/>
  <c r="F45" i="7"/>
  <c r="F197" i="7"/>
  <c r="F29" i="8"/>
  <c r="R43" i="7"/>
  <c r="R107" i="7"/>
  <c r="R147" i="7"/>
  <c r="R187" i="7"/>
  <c r="E8" i="8"/>
  <c r="E8" i="3"/>
  <c r="F63" i="7"/>
  <c r="F87" i="7"/>
  <c r="F31" i="8"/>
  <c r="F15" i="8"/>
  <c r="F69" i="7"/>
  <c r="F37" i="7"/>
  <c r="P125" i="3" l="1"/>
  <c r="P181" i="3"/>
  <c r="M181" i="3"/>
  <c r="M125" i="3"/>
  <c r="N125" i="3"/>
  <c r="N181" i="3"/>
  <c r="K181" i="3"/>
  <c r="K125" i="3"/>
  <c r="J181" i="3"/>
  <c r="J125" i="3"/>
  <c r="O125" i="3"/>
  <c r="O181" i="3"/>
  <c r="P109" i="4"/>
  <c r="P117" i="4"/>
  <c r="L109" i="4"/>
  <c r="L117" i="4"/>
  <c r="M109" i="4"/>
  <c r="M117" i="4"/>
  <c r="O109" i="4"/>
  <c r="O117" i="4"/>
  <c r="K109" i="4"/>
  <c r="K117" i="4"/>
  <c r="N109" i="4"/>
  <c r="N117" i="4"/>
  <c r="J109" i="4"/>
  <c r="N109" i="5"/>
  <c r="N117" i="5"/>
  <c r="Q109" i="5"/>
  <c r="Q117" i="5"/>
  <c r="O109" i="5"/>
  <c r="O117" i="5"/>
  <c r="J109" i="5"/>
  <c r="J117" i="5"/>
  <c r="K109" i="5"/>
  <c r="K117" i="5"/>
  <c r="L109" i="5"/>
  <c r="L117" i="5"/>
  <c r="P109" i="5"/>
  <c r="P117" i="5"/>
  <c r="M109" i="5"/>
  <c r="M117" i="5"/>
  <c r="J93" i="3"/>
  <c r="J101" i="3"/>
  <c r="O93" i="3"/>
  <c r="O101" i="3"/>
  <c r="P93" i="3"/>
  <c r="P101" i="3"/>
  <c r="M93" i="3"/>
  <c r="M101" i="3"/>
  <c r="K93" i="3"/>
  <c r="K101" i="3"/>
  <c r="N93" i="3"/>
  <c r="N101" i="3"/>
  <c r="Q165" i="4"/>
  <c r="Q109" i="4"/>
  <c r="Q117" i="8"/>
  <c r="Q101" i="8"/>
  <c r="L109" i="8"/>
  <c r="L117" i="8"/>
  <c r="L101" i="8"/>
  <c r="P109" i="8"/>
  <c r="P117" i="8"/>
  <c r="P101" i="8"/>
  <c r="J109" i="8"/>
  <c r="J117" i="8"/>
  <c r="J101" i="8"/>
  <c r="O109" i="8"/>
  <c r="O117" i="8"/>
  <c r="O101" i="8"/>
  <c r="N109" i="8"/>
  <c r="N117" i="8"/>
  <c r="N101" i="8"/>
  <c r="M109" i="8"/>
  <c r="M117" i="8"/>
  <c r="M101" i="8"/>
  <c r="K109" i="8"/>
  <c r="K117" i="8"/>
  <c r="K101" i="8"/>
  <c r="Q13" i="8"/>
  <c r="Q109" i="8"/>
  <c r="Q45" i="4"/>
  <c r="Q13" i="4"/>
  <c r="Q61" i="4"/>
  <c r="Q125" i="4"/>
  <c r="J109" i="7"/>
  <c r="J117" i="7"/>
  <c r="P109" i="7"/>
  <c r="P117" i="7"/>
  <c r="O109" i="7"/>
  <c r="O117" i="7"/>
  <c r="Q109" i="7"/>
  <c r="Q117" i="7"/>
  <c r="K117" i="7"/>
  <c r="K109" i="7"/>
  <c r="M109" i="7"/>
  <c r="M117" i="7"/>
  <c r="N117" i="7"/>
  <c r="N109" i="7"/>
  <c r="L109" i="7"/>
  <c r="L117" i="7"/>
  <c r="M165" i="7"/>
  <c r="L165" i="7"/>
  <c r="K165" i="7"/>
  <c r="N165" i="7"/>
  <c r="J165" i="7"/>
  <c r="P165" i="7"/>
  <c r="O165" i="7"/>
  <c r="Q205" i="7"/>
  <c r="J93" i="6"/>
  <c r="J95" i="6"/>
  <c r="J94" i="6"/>
  <c r="J102" i="6"/>
  <c r="J101" i="6"/>
  <c r="J78" i="6"/>
  <c r="M93" i="6"/>
  <c r="M102" i="6"/>
  <c r="M94" i="6"/>
  <c r="M101" i="6"/>
  <c r="M95" i="6"/>
  <c r="M78" i="6"/>
  <c r="P93" i="6"/>
  <c r="P101" i="6"/>
  <c r="P95" i="6"/>
  <c r="P102" i="6"/>
  <c r="P94" i="6"/>
  <c r="P78" i="6"/>
  <c r="Q165" i="6"/>
  <c r="Q102" i="6"/>
  <c r="Q101" i="6"/>
  <c r="Q95" i="6"/>
  <c r="Q94" i="6"/>
  <c r="Q78" i="6"/>
  <c r="K93" i="6"/>
  <c r="K102" i="6"/>
  <c r="K94" i="6"/>
  <c r="K101" i="6"/>
  <c r="K95" i="6"/>
  <c r="K78" i="6"/>
  <c r="N93" i="6"/>
  <c r="N95" i="6"/>
  <c r="N94" i="6"/>
  <c r="N101" i="6"/>
  <c r="N102" i="6"/>
  <c r="N78" i="6"/>
  <c r="L93" i="6"/>
  <c r="L101" i="6"/>
  <c r="L95" i="6"/>
  <c r="L102" i="6"/>
  <c r="L94" i="6"/>
  <c r="L78" i="6"/>
  <c r="O93" i="6"/>
  <c r="O95" i="6"/>
  <c r="O101" i="6"/>
  <c r="O102" i="6"/>
  <c r="O94" i="6"/>
  <c r="O78" i="6"/>
  <c r="Q133" i="4"/>
  <c r="Q213" i="7"/>
  <c r="Q173" i="4"/>
  <c r="Q189" i="4"/>
  <c r="D5" i="3"/>
  <c r="G46" i="2" s="1"/>
  <c r="Q149" i="6"/>
  <c r="Q109" i="6"/>
  <c r="Q93" i="6"/>
  <c r="Q133" i="6"/>
  <c r="Q13" i="6"/>
  <c r="Q29" i="6"/>
  <c r="Q45" i="6"/>
  <c r="N182" i="6"/>
  <c r="N125" i="6"/>
  <c r="P182" i="6"/>
  <c r="P125" i="6"/>
  <c r="O182" i="6"/>
  <c r="O125" i="6"/>
  <c r="Q213" i="8"/>
  <c r="Q173" i="8"/>
  <c r="Q61" i="8"/>
  <c r="Q149" i="8"/>
  <c r="Q77" i="8"/>
  <c r="Q133" i="8"/>
  <c r="Q165" i="8"/>
  <c r="Q29" i="8"/>
  <c r="Q205" i="8"/>
  <c r="Q45" i="8"/>
  <c r="Q189" i="8"/>
  <c r="Q125" i="8"/>
  <c r="Q93" i="8"/>
  <c r="K182" i="6"/>
  <c r="K125" i="6"/>
  <c r="Q61" i="6"/>
  <c r="Q189" i="6"/>
  <c r="Q125" i="6"/>
  <c r="Q77" i="6"/>
  <c r="L182" i="6"/>
  <c r="L125" i="6"/>
  <c r="Q133" i="7"/>
  <c r="Q77" i="7"/>
  <c r="Q93" i="7"/>
  <c r="Q149" i="7"/>
  <c r="Q61" i="7"/>
  <c r="Q29" i="7"/>
  <c r="Q189" i="7"/>
  <c r="Q45" i="7"/>
  <c r="Q165" i="7"/>
  <c r="Q173" i="7"/>
  <c r="M182" i="6"/>
  <c r="M125" i="6"/>
  <c r="J182" i="6"/>
  <c r="J125" i="6"/>
  <c r="Q29" i="4"/>
  <c r="Q77" i="4"/>
  <c r="Q93" i="4"/>
  <c r="Q77" i="5"/>
  <c r="Q173" i="5"/>
  <c r="Q133" i="5"/>
  <c r="Q213" i="5"/>
  <c r="Q165" i="5"/>
  <c r="Q61" i="5"/>
  <c r="Q93" i="5"/>
  <c r="Q125" i="5"/>
  <c r="Q45" i="5"/>
  <c r="Q149" i="5"/>
  <c r="Q189" i="5"/>
  <c r="Q205" i="5"/>
  <c r="Q149" i="4"/>
  <c r="Q205" i="4"/>
  <c r="Q213" i="4"/>
  <c r="Q182" i="6"/>
  <c r="K14" i="4"/>
  <c r="K165" i="4"/>
  <c r="N14" i="4"/>
  <c r="N165" i="4"/>
  <c r="O14" i="4"/>
  <c r="O165" i="4"/>
  <c r="P14" i="4"/>
  <c r="P165" i="4"/>
  <c r="L14" i="4"/>
  <c r="L165" i="4"/>
  <c r="J14" i="4"/>
  <c r="J165" i="4"/>
  <c r="M14" i="4"/>
  <c r="M165" i="4"/>
  <c r="Q229" i="4"/>
  <c r="Q14" i="4"/>
  <c r="Q31" i="5"/>
  <c r="Q23" i="5"/>
  <c r="Q33" i="5"/>
  <c r="Q13" i="5"/>
  <c r="Q25" i="5"/>
  <c r="Q18" i="5"/>
  <c r="Q35" i="5"/>
  <c r="Q205" i="6"/>
  <c r="Q15" i="5"/>
  <c r="Q17" i="5"/>
  <c r="Q19" i="5"/>
  <c r="Q14" i="5"/>
  <c r="Q30" i="5"/>
  <c r="Q21" i="5"/>
  <c r="Q22" i="5"/>
  <c r="Q229" i="5"/>
  <c r="Q32" i="5"/>
  <c r="Q29" i="5"/>
  <c r="Q34" i="5"/>
  <c r="Q16" i="5"/>
  <c r="Q26" i="5"/>
  <c r="Q24" i="5"/>
  <c r="Q27" i="5"/>
  <c r="Q229" i="8"/>
  <c r="Q125" i="7"/>
  <c r="Q229" i="7"/>
  <c r="J35" i="5"/>
  <c r="J34" i="5"/>
  <c r="J32" i="5"/>
  <c r="J30" i="5"/>
  <c r="J25" i="5"/>
  <c r="J23" i="5"/>
  <c r="J21" i="5"/>
  <c r="J33" i="5"/>
  <c r="J27" i="5"/>
  <c r="J19" i="5"/>
  <c r="J14" i="5"/>
  <c r="J15" i="5"/>
  <c r="J26" i="5"/>
  <c r="J17" i="5"/>
  <c r="J24" i="5"/>
  <c r="J22" i="5"/>
  <c r="J31" i="5"/>
  <c r="J18" i="5"/>
  <c r="J16" i="5"/>
  <c r="P25" i="5"/>
  <c r="P24" i="5"/>
  <c r="P23" i="5"/>
  <c r="P26" i="5"/>
  <c r="P19" i="5"/>
  <c r="P27" i="5"/>
  <c r="P31" i="5"/>
  <c r="P34" i="5"/>
  <c r="P32" i="5"/>
  <c r="P35" i="5"/>
  <c r="P21" i="5"/>
  <c r="P30" i="5"/>
  <c r="P33" i="5"/>
  <c r="P22" i="5"/>
  <c r="L18" i="5"/>
  <c r="L31" i="5"/>
  <c r="L30" i="5"/>
  <c r="L21" i="5"/>
  <c r="L34" i="5"/>
  <c r="L17" i="5"/>
  <c r="L35" i="5"/>
  <c r="L32" i="5"/>
  <c r="L24" i="5"/>
  <c r="L25" i="5"/>
  <c r="L23" i="5"/>
  <c r="L19" i="5"/>
  <c r="L16" i="5"/>
  <c r="L27" i="5"/>
  <c r="L14" i="5"/>
  <c r="L22" i="5"/>
  <c r="L26" i="5"/>
  <c r="L33" i="5"/>
  <c r="L15" i="5"/>
  <c r="N19" i="5"/>
  <c r="N18" i="5"/>
  <c r="N16" i="5"/>
  <c r="N14" i="5"/>
  <c r="N34" i="5"/>
  <c r="N32" i="5"/>
  <c r="N25" i="5"/>
  <c r="N17" i="5"/>
  <c r="N30" i="5"/>
  <c r="N33" i="5"/>
  <c r="N15" i="5"/>
  <c r="N31" i="5"/>
  <c r="N23" i="5"/>
  <c r="N26" i="5"/>
  <c r="N24" i="5"/>
  <c r="N27" i="5"/>
  <c r="N22" i="5"/>
  <c r="N21" i="5"/>
  <c r="N35" i="5"/>
  <c r="M14" i="5"/>
  <c r="M31" i="5"/>
  <c r="M16" i="5"/>
  <c r="M27" i="5"/>
  <c r="M18" i="5"/>
  <c r="M24" i="5"/>
  <c r="M34" i="5"/>
  <c r="M15" i="5"/>
  <c r="M30" i="5"/>
  <c r="M35" i="5"/>
  <c r="M25" i="5"/>
  <c r="M26" i="5"/>
  <c r="M22" i="5"/>
  <c r="M17" i="5"/>
  <c r="M32" i="5"/>
  <c r="M19" i="5"/>
  <c r="M21" i="5"/>
  <c r="M33" i="5"/>
  <c r="M23" i="5"/>
  <c r="O14" i="5"/>
  <c r="O16" i="5"/>
  <c r="O18" i="5"/>
  <c r="O19" i="5"/>
  <c r="O33" i="5"/>
  <c r="O32" i="5"/>
  <c r="O21" i="5"/>
  <c r="O17" i="5"/>
  <c r="O24" i="5"/>
  <c r="O26" i="5"/>
  <c r="O34" i="5"/>
  <c r="O23" i="5"/>
  <c r="O22" i="5"/>
  <c r="O31" i="5"/>
  <c r="O27" i="5"/>
  <c r="O25" i="5"/>
  <c r="O30" i="5"/>
  <c r="O35" i="5"/>
  <c r="O15" i="5"/>
  <c r="K18" i="5"/>
  <c r="K19" i="5"/>
  <c r="K27" i="5"/>
  <c r="K30" i="5"/>
  <c r="K21" i="5"/>
  <c r="K26" i="5"/>
  <c r="K14" i="5"/>
  <c r="K23" i="5"/>
  <c r="K22" i="5"/>
  <c r="K31" i="5"/>
  <c r="K15" i="5"/>
  <c r="K25" i="5"/>
  <c r="K17" i="5"/>
  <c r="K24" i="5"/>
  <c r="K34" i="5"/>
  <c r="K35" i="5"/>
  <c r="K32" i="5"/>
  <c r="K33" i="5"/>
  <c r="K16" i="5"/>
  <c r="P77" i="6"/>
  <c r="P149" i="6"/>
  <c r="P165" i="6"/>
  <c r="P45" i="6"/>
  <c r="P189" i="6"/>
  <c r="P109" i="6"/>
  <c r="P133" i="6"/>
  <c r="P205" i="6"/>
  <c r="P29" i="6"/>
  <c r="P13" i="6"/>
  <c r="P61" i="6"/>
  <c r="P101" i="5"/>
  <c r="P125" i="5"/>
  <c r="P149" i="5"/>
  <c r="P13" i="5"/>
  <c r="P61" i="5"/>
  <c r="P229" i="5"/>
  <c r="P189" i="5"/>
  <c r="P133" i="5"/>
  <c r="P213" i="5"/>
  <c r="P205" i="5"/>
  <c r="P77" i="5"/>
  <c r="P15" i="5"/>
  <c r="P93" i="5"/>
  <c r="P45" i="5"/>
  <c r="P173" i="5"/>
  <c r="P16" i="5"/>
  <c r="P14" i="5"/>
  <c r="P29" i="5"/>
  <c r="P165" i="5"/>
  <c r="P18" i="5"/>
  <c r="P17" i="5"/>
  <c r="P189" i="7"/>
  <c r="P133" i="7"/>
  <c r="P173" i="7"/>
  <c r="P29" i="7"/>
  <c r="P45" i="7"/>
  <c r="P213" i="7"/>
  <c r="P149" i="7"/>
  <c r="P229" i="7"/>
  <c r="P77" i="7"/>
  <c r="P93" i="7"/>
  <c r="P125" i="7"/>
  <c r="P13" i="7"/>
  <c r="P205" i="7"/>
  <c r="P61" i="7"/>
  <c r="P205" i="8"/>
  <c r="P189" i="8"/>
  <c r="P133" i="8"/>
  <c r="P45" i="8"/>
  <c r="P229" i="8"/>
  <c r="P213" i="8"/>
  <c r="P173" i="8"/>
  <c r="P93" i="8"/>
  <c r="P61" i="8"/>
  <c r="P13" i="8"/>
  <c r="P125" i="8"/>
  <c r="P77" i="8"/>
  <c r="P165" i="8"/>
  <c r="P29" i="8"/>
  <c r="P149" i="8"/>
  <c r="P61" i="4"/>
  <c r="P29" i="4"/>
  <c r="P133" i="4"/>
  <c r="P125" i="4"/>
  <c r="P149" i="4"/>
  <c r="P213" i="4"/>
  <c r="P93" i="4"/>
  <c r="P173" i="4"/>
  <c r="P13" i="4"/>
  <c r="P189" i="4"/>
  <c r="P205" i="4"/>
  <c r="P229" i="4"/>
  <c r="P77" i="4"/>
  <c r="P45" i="4"/>
  <c r="O93" i="5"/>
  <c r="O229" i="5"/>
  <c r="O61" i="5"/>
  <c r="O125" i="5"/>
  <c r="O77" i="5"/>
  <c r="O29" i="5"/>
  <c r="O189" i="5"/>
  <c r="O45" i="5"/>
  <c r="O133" i="5"/>
  <c r="O173" i="5"/>
  <c r="O149" i="5"/>
  <c r="O213" i="5"/>
  <c r="O101" i="5"/>
  <c r="O205" i="5"/>
  <c r="O13" i="5"/>
  <c r="O165" i="5"/>
  <c r="O165" i="6"/>
  <c r="O149" i="6"/>
  <c r="O109" i="6"/>
  <c r="O29" i="6"/>
  <c r="O13" i="6"/>
  <c r="O77" i="6"/>
  <c r="O189" i="6"/>
  <c r="O45" i="6"/>
  <c r="O61" i="6"/>
  <c r="O205" i="6"/>
  <c r="O133" i="6"/>
  <c r="O213" i="4"/>
  <c r="O93" i="4"/>
  <c r="O13" i="4"/>
  <c r="O125" i="4"/>
  <c r="O189" i="4"/>
  <c r="O77" i="4"/>
  <c r="O61" i="4"/>
  <c r="O149" i="4"/>
  <c r="O229" i="4"/>
  <c r="O29" i="4"/>
  <c r="O173" i="4"/>
  <c r="O133" i="4"/>
  <c r="O45" i="4"/>
  <c r="O205" i="4"/>
  <c r="O165" i="8"/>
  <c r="O229" i="8"/>
  <c r="O133" i="8"/>
  <c r="O77" i="8"/>
  <c r="O45" i="8"/>
  <c r="O125" i="8"/>
  <c r="O61" i="8"/>
  <c r="O189" i="8"/>
  <c r="O205" i="8"/>
  <c r="O149" i="8"/>
  <c r="O93" i="8"/>
  <c r="O173" i="8"/>
  <c r="O213" i="8"/>
  <c r="O29" i="8"/>
  <c r="O13" i="8"/>
  <c r="O29" i="7"/>
  <c r="O13" i="7"/>
  <c r="O173" i="7"/>
  <c r="O61" i="7"/>
  <c r="O133" i="7"/>
  <c r="O45" i="7"/>
  <c r="O77" i="7"/>
  <c r="O93" i="7"/>
  <c r="O189" i="7"/>
  <c r="O205" i="7"/>
  <c r="O213" i="7"/>
  <c r="O229" i="7"/>
  <c r="O149" i="7"/>
  <c r="O125" i="7"/>
  <c r="N229" i="5"/>
  <c r="N189" i="5"/>
  <c r="N93" i="5"/>
  <c r="N133" i="5"/>
  <c r="N173" i="5"/>
  <c r="N125" i="5"/>
  <c r="N77" i="5"/>
  <c r="N149" i="5"/>
  <c r="N205" i="5"/>
  <c r="N101" i="5"/>
  <c r="N45" i="5"/>
  <c r="N29" i="5"/>
  <c r="N13" i="5"/>
  <c r="N165" i="5"/>
  <c r="N61" i="5"/>
  <c r="N213" i="5"/>
  <c r="N13" i="4"/>
  <c r="N189" i="4"/>
  <c r="N29" i="4"/>
  <c r="N229" i="4"/>
  <c r="N149" i="4"/>
  <c r="N213" i="4"/>
  <c r="N45" i="4"/>
  <c r="N173" i="4"/>
  <c r="N93" i="4"/>
  <c r="N125" i="4"/>
  <c r="N205" i="4"/>
  <c r="N61" i="4"/>
  <c r="N77" i="4"/>
  <c r="N133" i="4"/>
  <c r="N61" i="7"/>
  <c r="N189" i="7"/>
  <c r="N29" i="7"/>
  <c r="N125" i="7"/>
  <c r="N45" i="7"/>
  <c r="N173" i="7"/>
  <c r="N205" i="7"/>
  <c r="N93" i="7"/>
  <c r="N13" i="7"/>
  <c r="N133" i="7"/>
  <c r="N229" i="7"/>
  <c r="N77" i="7"/>
  <c r="N213" i="7"/>
  <c r="N149" i="7"/>
  <c r="N173" i="8"/>
  <c r="N205" i="8"/>
  <c r="N77" i="8"/>
  <c r="N213" i="8"/>
  <c r="N61" i="8"/>
  <c r="N125" i="8"/>
  <c r="N165" i="8"/>
  <c r="N45" i="8"/>
  <c r="N229" i="8"/>
  <c r="N29" i="8"/>
  <c r="N149" i="8"/>
  <c r="N13" i="8"/>
  <c r="N133" i="8"/>
  <c r="N189" i="8"/>
  <c r="N93" i="8"/>
  <c r="N205" i="6"/>
  <c r="N165" i="6"/>
  <c r="N29" i="6"/>
  <c r="N77" i="6"/>
  <c r="N61" i="6"/>
  <c r="N13" i="6"/>
  <c r="N109" i="6"/>
  <c r="N189" i="6"/>
  <c r="N45" i="6"/>
  <c r="N133" i="6"/>
  <c r="N149" i="6"/>
  <c r="M125" i="7"/>
  <c r="M213" i="7"/>
  <c r="M133" i="7"/>
  <c r="M93" i="7"/>
  <c r="M205" i="7"/>
  <c r="M229" i="7"/>
  <c r="M61" i="7"/>
  <c r="M189" i="7"/>
  <c r="M13" i="7"/>
  <c r="M45" i="7"/>
  <c r="M149" i="7"/>
  <c r="M173" i="7"/>
  <c r="M77" i="7"/>
  <c r="M29" i="7"/>
  <c r="M29" i="8"/>
  <c r="M77" i="8"/>
  <c r="M149" i="8"/>
  <c r="M189" i="8"/>
  <c r="M13" i="8"/>
  <c r="M133" i="8"/>
  <c r="M229" i="8"/>
  <c r="M205" i="8"/>
  <c r="M165" i="8"/>
  <c r="M125" i="8"/>
  <c r="M45" i="8"/>
  <c r="M61" i="8"/>
  <c r="M173" i="8"/>
  <c r="M213" i="8"/>
  <c r="M93" i="8"/>
  <c r="M77" i="4"/>
  <c r="M229" i="4"/>
  <c r="M173" i="4"/>
  <c r="M149" i="4"/>
  <c r="M125" i="4"/>
  <c r="M13" i="4"/>
  <c r="M189" i="4"/>
  <c r="M93" i="4"/>
  <c r="M61" i="4"/>
  <c r="M29" i="4"/>
  <c r="M205" i="4"/>
  <c r="M45" i="4"/>
  <c r="M133" i="4"/>
  <c r="M213" i="4"/>
  <c r="M45" i="5"/>
  <c r="M205" i="5"/>
  <c r="M229" i="5"/>
  <c r="M125" i="5"/>
  <c r="M165" i="5"/>
  <c r="M133" i="5"/>
  <c r="M213" i="5"/>
  <c r="M101" i="5"/>
  <c r="M13" i="5"/>
  <c r="M189" i="5"/>
  <c r="M61" i="5"/>
  <c r="M29" i="5"/>
  <c r="M77" i="5"/>
  <c r="M93" i="5"/>
  <c r="M173" i="5"/>
  <c r="M149" i="5"/>
  <c r="M133" i="6"/>
  <c r="M109" i="6"/>
  <c r="M61" i="6"/>
  <c r="M189" i="6"/>
  <c r="M149" i="6"/>
  <c r="M77" i="6"/>
  <c r="M29" i="6"/>
  <c r="M13" i="6"/>
  <c r="M165" i="6"/>
  <c r="M45" i="6"/>
  <c r="M205" i="6"/>
  <c r="L125" i="7"/>
  <c r="L13" i="7"/>
  <c r="L213" i="7"/>
  <c r="L45" i="7"/>
  <c r="L29" i="7"/>
  <c r="L133" i="7"/>
  <c r="L77" i="7"/>
  <c r="L189" i="7"/>
  <c r="L173" i="7"/>
  <c r="L229" i="7"/>
  <c r="L61" i="7"/>
  <c r="L93" i="7"/>
  <c r="L149" i="7"/>
  <c r="L205" i="7"/>
  <c r="L45" i="8"/>
  <c r="L133" i="8"/>
  <c r="L229" i="8"/>
  <c r="L61" i="8"/>
  <c r="L125" i="8"/>
  <c r="L205" i="8"/>
  <c r="L149" i="8"/>
  <c r="L213" i="8"/>
  <c r="L189" i="8"/>
  <c r="L93" i="8"/>
  <c r="L29" i="8"/>
  <c r="L173" i="8"/>
  <c r="L77" i="8"/>
  <c r="L165" i="8"/>
  <c r="L13" i="8"/>
  <c r="L205" i="6"/>
  <c r="L45" i="6"/>
  <c r="L133" i="6"/>
  <c r="L149" i="6"/>
  <c r="L61" i="6"/>
  <c r="L189" i="6"/>
  <c r="L165" i="6"/>
  <c r="L77" i="6"/>
  <c r="L29" i="6"/>
  <c r="L13" i="6"/>
  <c r="L109" i="6"/>
  <c r="L125" i="4"/>
  <c r="L45" i="4"/>
  <c r="L149" i="4"/>
  <c r="L13" i="4"/>
  <c r="L133" i="4"/>
  <c r="L93" i="4"/>
  <c r="L173" i="4"/>
  <c r="L29" i="4"/>
  <c r="L189" i="4"/>
  <c r="L213" i="4"/>
  <c r="L61" i="4"/>
  <c r="L77" i="4"/>
  <c r="L205" i="4"/>
  <c r="L229" i="4"/>
  <c r="L45" i="5"/>
  <c r="L133" i="5"/>
  <c r="L77" i="5"/>
  <c r="L125" i="5"/>
  <c r="L173" i="5"/>
  <c r="L93" i="5"/>
  <c r="L205" i="5"/>
  <c r="L229" i="5"/>
  <c r="L189" i="5"/>
  <c r="L213" i="5"/>
  <c r="L13" i="5"/>
  <c r="L165" i="5"/>
  <c r="L101" i="5"/>
  <c r="L29" i="5"/>
  <c r="L61" i="5"/>
  <c r="L149" i="5"/>
  <c r="K61" i="5"/>
  <c r="K173" i="5"/>
  <c r="K213" i="5"/>
  <c r="K133" i="5"/>
  <c r="K125" i="5"/>
  <c r="K189" i="5"/>
  <c r="K165" i="5"/>
  <c r="K93" i="5"/>
  <c r="K13" i="5"/>
  <c r="K205" i="5"/>
  <c r="K229" i="5"/>
  <c r="K77" i="5"/>
  <c r="K29" i="5"/>
  <c r="K45" i="5"/>
  <c r="K149" i="5"/>
  <c r="K101" i="5"/>
  <c r="K125" i="7"/>
  <c r="K61" i="7"/>
  <c r="K45" i="7"/>
  <c r="K213" i="7"/>
  <c r="K229" i="7"/>
  <c r="K77" i="7"/>
  <c r="K205" i="7"/>
  <c r="K13" i="7"/>
  <c r="K93" i="7"/>
  <c r="K149" i="7"/>
  <c r="K29" i="7"/>
  <c r="K189" i="7"/>
  <c r="K133" i="7"/>
  <c r="K173" i="7"/>
  <c r="K77" i="6"/>
  <c r="K189" i="6"/>
  <c r="K205" i="6"/>
  <c r="K61" i="6"/>
  <c r="K29" i="6"/>
  <c r="K133" i="6"/>
  <c r="K149" i="6"/>
  <c r="K13" i="6"/>
  <c r="K45" i="6"/>
  <c r="K109" i="6"/>
  <c r="K165" i="6"/>
  <c r="K125" i="4"/>
  <c r="K93" i="4"/>
  <c r="K189" i="4"/>
  <c r="K213" i="4"/>
  <c r="K149" i="4"/>
  <c r="K133" i="4"/>
  <c r="K77" i="4"/>
  <c r="K13" i="4"/>
  <c r="K229" i="4"/>
  <c r="K205" i="4"/>
  <c r="K61" i="4"/>
  <c r="K29" i="4"/>
  <c r="K173" i="4"/>
  <c r="K45" i="4"/>
  <c r="K125" i="8"/>
  <c r="K93" i="8"/>
  <c r="K45" i="8"/>
  <c r="K149" i="8"/>
  <c r="K61" i="8"/>
  <c r="K77" i="8"/>
  <c r="K29" i="8"/>
  <c r="K213" i="8"/>
  <c r="K165" i="8"/>
  <c r="K189" i="8"/>
  <c r="K173" i="8"/>
  <c r="K133" i="8"/>
  <c r="K13" i="8"/>
  <c r="K229" i="8"/>
  <c r="K205" i="8"/>
  <c r="J125" i="4"/>
  <c r="J213" i="4"/>
  <c r="J133" i="4"/>
  <c r="J93" i="4"/>
  <c r="J229" i="4"/>
  <c r="J149" i="4"/>
  <c r="J45" i="4"/>
  <c r="J29" i="4"/>
  <c r="J61" i="4"/>
  <c r="J173" i="4"/>
  <c r="J13" i="4"/>
  <c r="J189" i="4"/>
  <c r="J205" i="4"/>
  <c r="J77" i="4"/>
  <c r="J213" i="7"/>
  <c r="J61" i="7"/>
  <c r="J29" i="7"/>
  <c r="J189" i="7"/>
  <c r="J133" i="7"/>
  <c r="J13" i="7"/>
  <c r="J93" i="7"/>
  <c r="J229" i="7"/>
  <c r="J173" i="7"/>
  <c r="J149" i="7"/>
  <c r="J205" i="7"/>
  <c r="J77" i="7"/>
  <c r="J45" i="7"/>
  <c r="J125" i="7"/>
  <c r="J149" i="6"/>
  <c r="J61" i="6"/>
  <c r="J77" i="6"/>
  <c r="J165" i="6"/>
  <c r="J13" i="6"/>
  <c r="J109" i="6"/>
  <c r="J133" i="6"/>
  <c r="J189" i="6"/>
  <c r="J45" i="6"/>
  <c r="J205" i="6"/>
  <c r="J29" i="6"/>
  <c r="J125" i="8"/>
  <c r="J205" i="8"/>
  <c r="J133" i="8"/>
  <c r="J93" i="8"/>
  <c r="J229" i="8"/>
  <c r="J189" i="8"/>
  <c r="J173" i="8"/>
  <c r="J61" i="8"/>
  <c r="J45" i="8"/>
  <c r="J213" i="8"/>
  <c r="J149" i="8"/>
  <c r="J77" i="8"/>
  <c r="J29" i="8"/>
  <c r="J165" i="8"/>
  <c r="J13" i="8"/>
  <c r="J125" i="5"/>
  <c r="J93" i="5"/>
  <c r="J213" i="5"/>
  <c r="J133" i="5"/>
  <c r="J229" i="5"/>
  <c r="J173" i="5"/>
  <c r="J29" i="5"/>
  <c r="J45" i="5"/>
  <c r="J13" i="5"/>
  <c r="J149" i="5"/>
  <c r="J205" i="5"/>
  <c r="J165" i="5"/>
  <c r="J101" i="5"/>
  <c r="J189" i="5"/>
  <c r="J61" i="5"/>
  <c r="J77" i="5"/>
  <c r="P173" i="3"/>
  <c r="P77" i="3"/>
  <c r="P13" i="3"/>
  <c r="P133" i="3"/>
  <c r="P45" i="3"/>
  <c r="P29" i="3"/>
  <c r="P149" i="3"/>
  <c r="P85" i="3"/>
  <c r="P205" i="3"/>
  <c r="P189" i="3"/>
  <c r="P109" i="3"/>
  <c r="P61" i="3"/>
  <c r="P165" i="3"/>
  <c r="O189" i="3"/>
  <c r="O13" i="3"/>
  <c r="O173" i="3"/>
  <c r="O85" i="3"/>
  <c r="O149" i="3"/>
  <c r="O45" i="3"/>
  <c r="O109" i="3"/>
  <c r="O205" i="3"/>
  <c r="O77" i="3"/>
  <c r="O133" i="3"/>
  <c r="O61" i="3"/>
  <c r="O29" i="3"/>
  <c r="O165" i="3"/>
  <c r="N173" i="3"/>
  <c r="N13" i="3"/>
  <c r="N61" i="3"/>
  <c r="N205" i="3"/>
  <c r="N77" i="3"/>
  <c r="N149" i="3"/>
  <c r="N45" i="3"/>
  <c r="N133" i="3"/>
  <c r="N165" i="3"/>
  <c r="N29" i="3"/>
  <c r="N109" i="3"/>
  <c r="N189" i="3"/>
  <c r="N85" i="3"/>
  <c r="K165" i="3"/>
  <c r="K149" i="3"/>
  <c r="K61" i="3"/>
  <c r="K109" i="3"/>
  <c r="K133" i="3"/>
  <c r="K85" i="3"/>
  <c r="K77" i="3"/>
  <c r="K173" i="3"/>
  <c r="K13" i="3"/>
  <c r="K205" i="3"/>
  <c r="K29" i="3"/>
  <c r="K189" i="3"/>
  <c r="K45" i="3"/>
  <c r="M61" i="3"/>
  <c r="M149" i="3"/>
  <c r="M133" i="3"/>
  <c r="M165" i="3"/>
  <c r="M109" i="3"/>
  <c r="M189" i="3"/>
  <c r="M85" i="3"/>
  <c r="M29" i="3"/>
  <c r="M45" i="3"/>
  <c r="M13" i="3"/>
  <c r="M173" i="3"/>
  <c r="M205" i="3"/>
  <c r="M77" i="3"/>
  <c r="J109" i="3"/>
  <c r="J61" i="3"/>
  <c r="J77" i="3"/>
  <c r="J149" i="3"/>
  <c r="J13" i="3"/>
  <c r="J85" i="3"/>
  <c r="J165" i="3"/>
  <c r="J189" i="3"/>
  <c r="J29" i="3"/>
  <c r="J205" i="3"/>
  <c r="J45" i="3"/>
  <c r="J133" i="3"/>
  <c r="J173" i="3"/>
  <c r="R187" i="3" l="1"/>
  <c r="R131" i="3"/>
  <c r="R123" i="4"/>
  <c r="R115" i="4"/>
  <c r="R115" i="5"/>
  <c r="R123" i="5"/>
  <c r="R99" i="3"/>
  <c r="R107" i="3"/>
  <c r="R115" i="8"/>
  <c r="R107" i="8"/>
  <c r="R123" i="8"/>
  <c r="R99" i="6"/>
  <c r="R123" i="7"/>
  <c r="R115" i="7"/>
  <c r="R171" i="7"/>
  <c r="R107" i="6"/>
  <c r="R187" i="6"/>
  <c r="R131" i="6"/>
  <c r="R171" i="4"/>
  <c r="R195" i="4"/>
  <c r="D8" i="5"/>
  <c r="J48" i="2" s="1"/>
  <c r="R195" i="8"/>
  <c r="R99" i="7"/>
  <c r="R67" i="6"/>
  <c r="R35" i="5"/>
  <c r="R211" i="6"/>
  <c r="R27" i="5"/>
  <c r="D7" i="6"/>
  <c r="I43" i="2" s="1"/>
  <c r="D6" i="6"/>
  <c r="H43" i="2" s="1"/>
  <c r="R211" i="4"/>
  <c r="D5" i="6"/>
  <c r="G43" i="2" s="1"/>
  <c r="R235" i="5"/>
  <c r="R139" i="5"/>
  <c r="D6" i="5"/>
  <c r="H48" i="2" s="1"/>
  <c r="R139" i="3"/>
  <c r="R139" i="7"/>
  <c r="D9" i="4"/>
  <c r="K47" i="2" s="1"/>
  <c r="D9" i="6"/>
  <c r="K43" i="2" s="1"/>
  <c r="R131" i="7"/>
  <c r="D9" i="8"/>
  <c r="K45" i="2" s="1"/>
  <c r="D9" i="7"/>
  <c r="K44" i="2" s="1"/>
  <c r="R139" i="6"/>
  <c r="R51" i="8"/>
  <c r="D9" i="5"/>
  <c r="K48" i="2" s="1"/>
  <c r="D8" i="4"/>
  <c r="J47" i="2" s="1"/>
  <c r="D8" i="7"/>
  <c r="J44" i="2" s="1"/>
  <c r="D8" i="8"/>
  <c r="J45" i="2" s="1"/>
  <c r="D8" i="6"/>
  <c r="J43" i="2" s="1"/>
  <c r="R155" i="8"/>
  <c r="R139" i="8"/>
  <c r="R235" i="4"/>
  <c r="R219" i="5"/>
  <c r="R35" i="7"/>
  <c r="R115" i="3"/>
  <c r="R67" i="5"/>
  <c r="R179" i="8"/>
  <c r="R83" i="6"/>
  <c r="R211" i="7"/>
  <c r="D7" i="5"/>
  <c r="I48" i="2" s="1"/>
  <c r="R155" i="7"/>
  <c r="D7" i="8"/>
  <c r="I45" i="2" s="1"/>
  <c r="R171" i="5"/>
  <c r="R99" i="8"/>
  <c r="R195" i="6"/>
  <c r="R235" i="7"/>
  <c r="R155" i="4"/>
  <c r="D7" i="7"/>
  <c r="I44" i="2" s="1"/>
  <c r="D7" i="4"/>
  <c r="I47" i="2" s="1"/>
  <c r="R115" i="6"/>
  <c r="R99" i="4"/>
  <c r="D6" i="4"/>
  <c r="H47" i="2" s="1"/>
  <c r="R211" i="5"/>
  <c r="R211" i="8"/>
  <c r="D6" i="8"/>
  <c r="H45" i="2" s="1"/>
  <c r="R155" i="5"/>
  <c r="R51" i="5"/>
  <c r="R35" i="6"/>
  <c r="R67" i="7"/>
  <c r="R131" i="4"/>
  <c r="R195" i="5"/>
  <c r="R171" i="8"/>
  <c r="D6" i="7"/>
  <c r="H44" i="2" s="1"/>
  <c r="D5" i="4"/>
  <c r="G47" i="2" s="1"/>
  <c r="D5" i="8"/>
  <c r="G45" i="2" s="1"/>
  <c r="R107" i="5"/>
  <c r="R179" i="5"/>
  <c r="R35" i="8"/>
  <c r="R235" i="8"/>
  <c r="R51" i="6"/>
  <c r="R219" i="7"/>
  <c r="R51" i="4"/>
  <c r="D5" i="5"/>
  <c r="G48" i="2" s="1"/>
  <c r="R219" i="8"/>
  <c r="R83" i="4"/>
  <c r="R99" i="5"/>
  <c r="R131" i="8"/>
  <c r="R51" i="7"/>
  <c r="D5" i="7"/>
  <c r="G44" i="2" s="1"/>
  <c r="R67" i="3"/>
  <c r="R83" i="5"/>
  <c r="R131" i="5"/>
  <c r="R67" i="8"/>
  <c r="R171" i="6"/>
  <c r="R83" i="7"/>
  <c r="R195" i="7"/>
  <c r="R179" i="4"/>
  <c r="R139" i="4"/>
  <c r="R67" i="4"/>
  <c r="R219" i="4"/>
  <c r="D4" i="4"/>
  <c r="F47" i="2" s="1"/>
  <c r="R35" i="4"/>
  <c r="R155" i="6"/>
  <c r="R179" i="7"/>
  <c r="R179" i="3"/>
  <c r="R83" i="8"/>
  <c r="D4" i="5"/>
  <c r="F48" i="2" s="1"/>
  <c r="D4" i="8"/>
  <c r="F45" i="2" s="1"/>
  <c r="D4" i="6"/>
  <c r="F43" i="2" s="1"/>
  <c r="D4" i="7"/>
  <c r="F44" i="2" s="1"/>
  <c r="R19" i="7"/>
  <c r="D3" i="7"/>
  <c r="E44" i="2" s="1"/>
  <c r="R19" i="6"/>
  <c r="D3" i="6"/>
  <c r="E43" i="2" s="1"/>
  <c r="D3" i="4"/>
  <c r="E47" i="2" s="1"/>
  <c r="R19" i="4"/>
  <c r="R19" i="5"/>
  <c r="D3" i="5"/>
  <c r="E48" i="2" s="1"/>
  <c r="D3" i="8"/>
  <c r="E45" i="2" s="1"/>
  <c r="R19" i="8"/>
  <c r="R211" i="3"/>
  <c r="R35" i="3"/>
  <c r="R195" i="3"/>
  <c r="D6" i="3"/>
  <c r="H46" i="2" s="1"/>
  <c r="R51" i="3"/>
  <c r="R171" i="3"/>
  <c r="D7" i="3"/>
  <c r="I46" i="2" s="1"/>
  <c r="R91" i="3"/>
  <c r="D8" i="3"/>
  <c r="J46" i="2" s="1"/>
  <c r="D3" i="3"/>
  <c r="E46" i="2" s="1"/>
  <c r="R19" i="3"/>
  <c r="D4" i="3"/>
  <c r="F46" i="2" s="1"/>
  <c r="D9" i="3"/>
  <c r="K46" i="2" s="1"/>
  <c r="R155" i="3"/>
  <c r="R83" i="3"/>
  <c r="D10" i="5" l="1"/>
  <c r="L48" i="2" s="1"/>
  <c r="D10" i="4"/>
  <c r="L47" i="2" s="1"/>
  <c r="D10" i="3"/>
  <c r="L46" i="2" s="1"/>
  <c r="D10" i="6"/>
  <c r="L43" i="2" s="1"/>
  <c r="D10" i="8"/>
  <c r="L45" i="2" s="1"/>
  <c r="D10" i="7"/>
  <c r="L44" i="2" s="1"/>
  <c r="H50" i="2"/>
  <c r="K50" i="2"/>
  <c r="G50" i="2"/>
  <c r="F50" i="2"/>
  <c r="J50" i="2"/>
  <c r="I50" i="2"/>
  <c r="E50" i="2"/>
  <c r="L50" i="2" l="1"/>
  <c r="L52" i="2" s="1"/>
  <c r="I51" i="2"/>
  <c r="H51" i="2"/>
  <c r="E51" i="2"/>
  <c r="J51" i="2"/>
  <c r="K51" i="2"/>
  <c r="G51" i="2"/>
  <c r="F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61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7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85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92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8" authorId="0" shapeId="0" xr:uid="{AB61994F-9426-41A6-857D-DB342A2D6085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16" authorId="0" shapeId="0" xr:uid="{0CBC8A2A-F033-459A-9E04-3D936D2C23CE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61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7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85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92" authorId="0" shapeId="0" xr:uid="{00000000-0006-0000-03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000000-0006-0000-03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8" authorId="0" shapeId="0" xr:uid="{3C8DCB4E-4E00-4C2A-AAEE-FC8D36619F66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16" authorId="0" shapeId="0" xr:uid="{A32D6BA1-B314-492C-8B87-3CFAE323EC63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45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53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6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84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92" authorId="0" shapeId="0" xr:uid="{17BBEB95-A89B-4941-9A7D-31D9C4700996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17DF76-F980-41DC-AF3D-8F4AEA95FBD9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61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7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85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92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D124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61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7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85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92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8" authorId="0" shapeId="0" xr:uid="{C6597371-2D14-4496-ABD0-0EB2357818FD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16" authorId="0" shapeId="0" xr:uid="{79847C61-93E6-41F8-99B6-6E86C827F2B1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sharedStrings.xml><?xml version="1.0" encoding="utf-8"?>
<sst xmlns="http://schemas.openxmlformats.org/spreadsheetml/2006/main" count="6196" uniqueCount="474">
  <si>
    <t>Club names</t>
  </si>
  <si>
    <t>"A" string</t>
  </si>
  <si>
    <t>TO SCORE THE MATCH</t>
  </si>
  <si>
    <t>Letter</t>
  </si>
  <si>
    <t>First carry out the three set-up actions on the left of this page (highlighted in yellow). This sets up all the worksheet pages automatically</t>
  </si>
  <si>
    <t>Insert Club names</t>
  </si>
  <si>
    <t>-</t>
  </si>
  <si>
    <t>Club 1</t>
  </si>
  <si>
    <t xml:space="preserve">Then: </t>
  </si>
  <si>
    <t>and letters</t>
  </si>
  <si>
    <t>Club 2</t>
  </si>
  <si>
    <t>1) type or paste names from team declarations into the appropriate Declaration sheet on the Decsheets page</t>
  </si>
  <si>
    <t>in the blue cells</t>
  </si>
  <si>
    <t>Club 3</t>
  </si>
  <si>
    <t>(Note - This is not essential in order to score the match, and can be completed afterwards if time is short)</t>
  </si>
  <si>
    <t>Club 4</t>
  </si>
  <si>
    <t>Club 5</t>
  </si>
  <si>
    <t>2) type the athletes letter (e.g. r or rr)  in the highlighted first column for each event, and the performance in the highlighted Perf column</t>
  </si>
  <si>
    <t>Club 6</t>
  </si>
  <si>
    <t>e.g.</t>
  </si>
  <si>
    <t>rr</t>
  </si>
  <si>
    <t>Lily Whitmore</t>
  </si>
  <si>
    <t>C&amp;C</t>
  </si>
  <si>
    <t>12.5</t>
  </si>
  <si>
    <t>The name and club will then appear (if the name has already been entered in the spreadsheet (or "-" until a name is entered).</t>
  </si>
  <si>
    <t xml:space="preserve">Take care when entering athlete letters, there must be no blanks, just a single or double letter (in either upper of lower case). </t>
  </si>
  <si>
    <t>Example</t>
  </si>
  <si>
    <t>Winchester</t>
  </si>
  <si>
    <t>Z</t>
  </si>
  <si>
    <t xml:space="preserve">If #N/A appears in the name or club box, clear the letters cell and re-enter the letters.  </t>
  </si>
  <si>
    <t>If you now don’t want to put letters in that first cell, simply clear the cell of any contents.</t>
  </si>
  <si>
    <t>If you have entered data in a performance cell and now wish to leave it blank, simply enter a full stop in the cell (to avoid zero's  appearing on the printout format on the right).</t>
  </si>
  <si>
    <t>Points</t>
  </si>
  <si>
    <t>first</t>
  </si>
  <si>
    <t>(preset)</t>
  </si>
  <si>
    <t>Second</t>
  </si>
  <si>
    <t>3) The match will be scored automatically, points will appear in the score columns, and the totals will be updated on the Match page</t>
  </si>
  <si>
    <t>third</t>
  </si>
  <si>
    <t>fourth</t>
  </si>
  <si>
    <t>4) for security - save the data regularly (every 10 minutes is recommended)</t>
  </si>
  <si>
    <t>fifth</t>
  </si>
  <si>
    <t>sixth</t>
  </si>
  <si>
    <t>5) where there is a tie in Highjump or Polevault only, the points allocation cells can be overwritten (highlighted in gold), all other score cells are protected.</t>
  </si>
  <si>
    <t>seventh</t>
  </si>
  <si>
    <t>Overtype the points scores using only decimals, not fractions - eg 4.5  6.5 etc, in order to score the ties.</t>
  </si>
  <si>
    <t>When a cell has been overwritten, the original formula calculation is lost, so any alterations then have to be manual.</t>
  </si>
  <si>
    <t>Total points per string</t>
  </si>
  <si>
    <t>6) you can change athlete names in the spreadsheet at any time and they will automatically update in the scoresheet</t>
  </si>
  <si>
    <t>Enter scorers name and checkers name</t>
  </si>
  <si>
    <t xml:space="preserve">8) Nonscorers results use dropdown boxes for event and agegroup entry. The name and club will come up automatically when the athlete number </t>
  </si>
  <si>
    <t>is entered (provided that it is from the standard series - otherwise enter one of that clubs allocated numbers to bring up the club name)</t>
  </si>
  <si>
    <t>This is set up to assist AW/Power of 10 to abstract the data.</t>
  </si>
  <si>
    <t>The non-scorers athlete database is set up for numbers 1-499,  allowing some additional numbers (2-99 and 450-499) for use if extra numbers are required for any reason</t>
  </si>
  <si>
    <t>Team names are automatically entered against each clubs allocated numbers when the set-up operations are performed</t>
  </si>
  <si>
    <t>If you don’t have wind speeds just leave those cells with a dot in them to avoid zeros in the print out format on the right</t>
  </si>
  <si>
    <t>Eastern Young Athletes league Results</t>
  </si>
  <si>
    <t xml:space="preserve">Match held at </t>
  </si>
  <si>
    <t>On</t>
  </si>
  <si>
    <t>Club</t>
  </si>
  <si>
    <t>Wasted Points</t>
  </si>
  <si>
    <t>Club Letters</t>
  </si>
  <si>
    <t>Officials points **</t>
  </si>
  <si>
    <t>Total club points score</t>
  </si>
  <si>
    <t>Match Positions</t>
  </si>
  <si>
    <t>Scored by………………………………………………..</t>
  </si>
  <si>
    <t>Checked by…………………………………………..</t>
  </si>
  <si>
    <r>
      <rPr>
        <b/>
        <u/>
        <sz val="11"/>
        <rFont val="Arial"/>
        <family val="2"/>
      </rPr>
      <t>RESULTS PROCEDURE</t>
    </r>
    <r>
      <rPr>
        <b/>
        <sz val="11"/>
        <rFont val="Arial"/>
        <family val="2"/>
      </rPr>
      <t xml:space="preserve"> (to avoid overloading Power of 10 with corrections)</t>
    </r>
  </si>
  <si>
    <t xml:space="preserve">By Monday evening following the match, e-mail out the checked and complete “provisional” results spreadsheet, inc all non-scorers, to the visiting clubs for feedback </t>
  </si>
  <si>
    <t>(do not send it to Power of 10 at this stage).</t>
  </si>
  <si>
    <t>Visiting clubs should feedback any errors/name changes to the host club, by Wednesday evening.</t>
  </si>
  <si>
    <t>Any changes not notified in time must be then be notified directly to Power of 10 by the club concerned, but only if they are of importance for statistical purposes.</t>
  </si>
  <si>
    <t>Power of 10 can automatically up-load the data from this spreadsheet in Excel format including non-scorers and will pass results to Athletics weekly</t>
  </si>
  <si>
    <t xml:space="preserve">Under no circumstances should Power of 10 be asked to up-load a complete revised spread-sheet when they have already uploaded the initial spread-sheet </t>
  </si>
  <si>
    <t>– their automated system cannot do that.</t>
  </si>
  <si>
    <t>Team</t>
  </si>
  <si>
    <t>Score</t>
  </si>
  <si>
    <t>4</t>
  </si>
  <si>
    <t>5</t>
  </si>
  <si>
    <t>6</t>
  </si>
  <si>
    <t>7</t>
  </si>
  <si>
    <t>Wasted points</t>
  </si>
  <si>
    <t>Waste</t>
  </si>
  <si>
    <t>Letter(s)</t>
  </si>
  <si>
    <t>Performance</t>
  </si>
  <si>
    <t>100</t>
  </si>
  <si>
    <t>Wind speed =</t>
  </si>
  <si>
    <t>.</t>
  </si>
  <si>
    <t>100A</t>
  </si>
  <si>
    <t>100B</t>
  </si>
  <si>
    <t>200</t>
  </si>
  <si>
    <t>200A</t>
  </si>
  <si>
    <t>200B</t>
  </si>
  <si>
    <t>800</t>
  </si>
  <si>
    <t>800A</t>
  </si>
  <si>
    <t>800B</t>
  </si>
  <si>
    <t>1500</t>
  </si>
  <si>
    <t>1500A</t>
  </si>
  <si>
    <t>1500B</t>
  </si>
  <si>
    <t>HJ</t>
  </si>
  <si>
    <t>HJA</t>
  </si>
  <si>
    <t>C</t>
  </si>
  <si>
    <t>A</t>
  </si>
  <si>
    <t>R</t>
  </si>
  <si>
    <t>E</t>
  </si>
  <si>
    <t>HJB</t>
  </si>
  <si>
    <t>LJ</t>
  </si>
  <si>
    <t>LJA</t>
  </si>
  <si>
    <t>LJB</t>
  </si>
  <si>
    <t>SP</t>
  </si>
  <si>
    <t>SPA</t>
  </si>
  <si>
    <t>SPB</t>
  </si>
  <si>
    <t>DT</t>
  </si>
  <si>
    <t>DTA</t>
  </si>
  <si>
    <t>DTB</t>
  </si>
  <si>
    <t>JT</t>
  </si>
  <si>
    <t>JTA</t>
  </si>
  <si>
    <t>JTB</t>
  </si>
  <si>
    <t>4x100</t>
  </si>
  <si>
    <t>300</t>
  </si>
  <si>
    <t>300A</t>
  </si>
  <si>
    <t>300B</t>
  </si>
  <si>
    <t>75H</t>
  </si>
  <si>
    <t>75HA</t>
  </si>
  <si>
    <t>75HB</t>
  </si>
  <si>
    <t>PV</t>
  </si>
  <si>
    <t>PVA</t>
  </si>
  <si>
    <t>1</t>
  </si>
  <si>
    <t>2</t>
  </si>
  <si>
    <t>3</t>
  </si>
  <si>
    <t>HT</t>
  </si>
  <si>
    <t>HTA</t>
  </si>
  <si>
    <t>80H</t>
  </si>
  <si>
    <t>80HA</t>
  </si>
  <si>
    <t>80HB</t>
  </si>
  <si>
    <t>TJ</t>
  </si>
  <si>
    <t>TJA</t>
  </si>
  <si>
    <t>400</t>
  </si>
  <si>
    <t>400A</t>
  </si>
  <si>
    <t>400B</t>
  </si>
  <si>
    <t>100H</t>
  </si>
  <si>
    <t>100HA</t>
  </si>
  <si>
    <t>100HB</t>
  </si>
  <si>
    <t>Event</t>
  </si>
  <si>
    <t>TEAM DECLARATIONS</t>
  </si>
  <si>
    <t>"Club"</t>
  </si>
  <si>
    <t>B String</t>
  </si>
  <si>
    <t>No B String</t>
  </si>
  <si>
    <t>100m</t>
  </si>
  <si>
    <t>200m</t>
  </si>
  <si>
    <t>800m</t>
  </si>
  <si>
    <t>1500m</t>
  </si>
  <si>
    <t>300m</t>
  </si>
  <si>
    <t>75mH</t>
  </si>
  <si>
    <t>80mH</t>
  </si>
  <si>
    <t>4x1R</t>
  </si>
  <si>
    <t>400m</t>
  </si>
  <si>
    <t>100mH</t>
  </si>
  <si>
    <t>U14 Girl</t>
  </si>
  <si>
    <t>U16 Girl</t>
  </si>
  <si>
    <t>U18 Women</t>
  </si>
  <si>
    <t>U14 Boy</t>
  </si>
  <si>
    <t>U16 Boy</t>
  </si>
  <si>
    <t>U18 Men</t>
  </si>
  <si>
    <t xml:space="preserve">EASTERN YOUNG ATHLETES LEAGUE  UNDER 14 GIRLS </t>
  </si>
  <si>
    <t>U14 Girl's A 100m</t>
  </si>
  <si>
    <t>U14 Girl's B 100m</t>
  </si>
  <si>
    <t>U14 Girl's A 200m</t>
  </si>
  <si>
    <t>U14 Girl's B 200m</t>
  </si>
  <si>
    <t>U14 Girl's A 800m</t>
  </si>
  <si>
    <t>U14 Girl's B 800m</t>
  </si>
  <si>
    <t>U14 Girl's A 1500m</t>
  </si>
  <si>
    <t>U14 Girl's B 1500m</t>
  </si>
  <si>
    <t>U14 Girl's A High Jump</t>
  </si>
  <si>
    <t>U14 Girl's B High Jump</t>
  </si>
  <si>
    <t>U14 Girl's A Long Jump</t>
  </si>
  <si>
    <t>U14 Girl's B Long Jump</t>
  </si>
  <si>
    <t>U14 Girl's A Shot Putt</t>
  </si>
  <si>
    <t>U14 Girl's B Shot Putt</t>
  </si>
  <si>
    <t>U14 Girl's A Discus</t>
  </si>
  <si>
    <t>U14 Girl's B Discus</t>
  </si>
  <si>
    <t>U14 Girl's A Javelin</t>
  </si>
  <si>
    <t>U14 Girl's B Javelin</t>
  </si>
  <si>
    <t>U14  Girls</t>
  </si>
  <si>
    <t>U14GA</t>
  </si>
  <si>
    <t>U14GB</t>
  </si>
  <si>
    <t>U14 Girls</t>
  </si>
  <si>
    <t xml:space="preserve">EASTERN YOUNG ATHLETES LEAGUE  UNDER 16 GIRLS </t>
  </si>
  <si>
    <t>U16 Girl's A 100m</t>
  </si>
  <si>
    <t>U16 Girl's B 100m</t>
  </si>
  <si>
    <t>U16 Girl's A 200m</t>
  </si>
  <si>
    <t>U16 Girl's B 200m</t>
  </si>
  <si>
    <t>U16 Girl's A 300m</t>
  </si>
  <si>
    <t>U16 Girl's B 300m</t>
  </si>
  <si>
    <t>U16 Girl's A 800m</t>
  </si>
  <si>
    <t>U16 Girl's B 800m</t>
  </si>
  <si>
    <t>U16 Girl's A 1500m</t>
  </si>
  <si>
    <t>U16 Girl's B 1500m</t>
  </si>
  <si>
    <t>U16 Girl's A High Jump</t>
  </si>
  <si>
    <t>U16 Girl's B High Jump</t>
  </si>
  <si>
    <t>U16 Girl's A Long Jump</t>
  </si>
  <si>
    <t>U16 Girl's B Long Jump</t>
  </si>
  <si>
    <t>U16 Girl's A Shot Putt</t>
  </si>
  <si>
    <t>U16 Girl's B Shot Putt</t>
  </si>
  <si>
    <t>U16 Girl's A Discus</t>
  </si>
  <si>
    <t>U16 Girl's B Discus</t>
  </si>
  <si>
    <t>U16 Girl's A Hammer</t>
  </si>
  <si>
    <t>U16 Girl's A Javelin</t>
  </si>
  <si>
    <t>U16 Girl's B Javelin</t>
  </si>
  <si>
    <t>U16GB</t>
  </si>
  <si>
    <t>U16GA</t>
  </si>
  <si>
    <t>U16 Girls</t>
  </si>
  <si>
    <t>Scores - Girls Under 14</t>
  </si>
  <si>
    <t>Scores - Girls Under 16</t>
  </si>
  <si>
    <t>EASTERN YOUNG ATHLETES LEAGUE   UNDER 18 WOMEN</t>
  </si>
  <si>
    <t>U18WA</t>
  </si>
  <si>
    <t>U18WB</t>
  </si>
  <si>
    <t>Scores - Women Under 18</t>
  </si>
  <si>
    <t>EASTERN YOUNG ATHLETES LEAGUE  UNDER 14 BOYS</t>
  </si>
  <si>
    <t>U14 Boy's A 100m</t>
  </si>
  <si>
    <t>U14 Boy's B 100m</t>
  </si>
  <si>
    <t>U14 Boy's A 200m</t>
  </si>
  <si>
    <t>U14 Boy's B 200m</t>
  </si>
  <si>
    <t>U14 Boy's A 800m</t>
  </si>
  <si>
    <t>U14 Boy's B 800m</t>
  </si>
  <si>
    <t>U14 Boy's A 1500m</t>
  </si>
  <si>
    <t>U14 Boy's B 1500m</t>
  </si>
  <si>
    <t>U14 Boy's A High Jump</t>
  </si>
  <si>
    <t>U14 Boy's B High Jump</t>
  </si>
  <si>
    <t>U14 Boy's A Long Jump</t>
  </si>
  <si>
    <t>U14 Boy's B Long Jump</t>
  </si>
  <si>
    <t>U14 Boy's A Shot Putt</t>
  </si>
  <si>
    <t>U14 Boy's B Shot Putt</t>
  </si>
  <si>
    <t>U14 Boy's A Discus</t>
  </si>
  <si>
    <t>U14 Boy's Discus B</t>
  </si>
  <si>
    <t>U14 Boy's A Javelin</t>
  </si>
  <si>
    <t>U14 Boys B Javelin</t>
  </si>
  <si>
    <t>U14  Boys</t>
  </si>
  <si>
    <t>U14BA</t>
  </si>
  <si>
    <t>U14BB</t>
  </si>
  <si>
    <t>EASTERN YOUNG ATHLETES LEAGUE  UNDER 16 BOYS</t>
  </si>
  <si>
    <t>U16 Boy's A 100m</t>
  </si>
  <si>
    <t>U16 Boy's B 100m</t>
  </si>
  <si>
    <t>U16 Boy's A 200m</t>
  </si>
  <si>
    <t>U16 Boy's B 200m</t>
  </si>
  <si>
    <t>U16 Boy's A 300m</t>
  </si>
  <si>
    <t>U16 Boy's B 300m</t>
  </si>
  <si>
    <t>U16 Boy's A 800m</t>
  </si>
  <si>
    <t>U16 Boy's B 800m</t>
  </si>
  <si>
    <t>U16 Boy's A 1500m</t>
  </si>
  <si>
    <t>U16 Boy's B 1500m</t>
  </si>
  <si>
    <t>U16 Boy's Polevault</t>
  </si>
  <si>
    <t>U16 Boy's A High Jump</t>
  </si>
  <si>
    <t>U16 Boy's B High Jump</t>
  </si>
  <si>
    <t>U16 Boy's A Long Jump</t>
  </si>
  <si>
    <t>U16 Boy's B Long Jump</t>
  </si>
  <si>
    <t>U16 Boy's A Shot Putt</t>
  </si>
  <si>
    <t>U16 Boy's B Shot Putt</t>
  </si>
  <si>
    <t>U16 Boy's A Discus</t>
  </si>
  <si>
    <t>U16 Boy's B Discus</t>
  </si>
  <si>
    <t>U16 Boy's A Hammer</t>
  </si>
  <si>
    <t>U16 Boy's A Javelin</t>
  </si>
  <si>
    <t>U16 Boy's B Javelin</t>
  </si>
  <si>
    <t>U16 Boys</t>
  </si>
  <si>
    <t>U16BA</t>
  </si>
  <si>
    <t>U16BB</t>
  </si>
  <si>
    <t>EASTERN YOUNG ATHLETES LEAGUE  UNDER 18 MEN</t>
  </si>
  <si>
    <t>U18 Men's A 100m</t>
  </si>
  <si>
    <t>U18 Men's B 100m</t>
  </si>
  <si>
    <t>U18 Men's A 200m</t>
  </si>
  <si>
    <t>U18 Men's B 200m</t>
  </si>
  <si>
    <t>U18 Men's A 400m</t>
  </si>
  <si>
    <t>U18 Men's B 400m</t>
  </si>
  <si>
    <t>U18 Men's A 800m</t>
  </si>
  <si>
    <t>U18 Men's B 800m</t>
  </si>
  <si>
    <t>U18 Men's A 1500m</t>
  </si>
  <si>
    <t>U18 Men's B 1500m</t>
  </si>
  <si>
    <t>U18 Men's Polevault</t>
  </si>
  <si>
    <t>U18 Men's A High Jump</t>
  </si>
  <si>
    <t>U18 Men's B High Jump</t>
  </si>
  <si>
    <t>U18 Men's A Long Jump</t>
  </si>
  <si>
    <t>U18 Men's B Long Jump</t>
  </si>
  <si>
    <t>U18 Men's A Triple Jump</t>
  </si>
  <si>
    <t>U18 Men's A Shot Putt</t>
  </si>
  <si>
    <t>U18 Men's B Shot Putt</t>
  </si>
  <si>
    <t>U18 Men's A Discus</t>
  </si>
  <si>
    <t>U18 Men's B Discus</t>
  </si>
  <si>
    <t>U18 Men's A Hammer</t>
  </si>
  <si>
    <t>U18 Men's A Javelin</t>
  </si>
  <si>
    <t>U18 Men's B Javelin</t>
  </si>
  <si>
    <t>U18MB</t>
  </si>
  <si>
    <t>U18MA</t>
  </si>
  <si>
    <t>U18W</t>
  </si>
  <si>
    <t>U16G</t>
  </si>
  <si>
    <t>U14G</t>
  </si>
  <si>
    <t>U18M</t>
  </si>
  <si>
    <t>U16B</t>
  </si>
  <si>
    <t>U14B</t>
  </si>
  <si>
    <t>110mH</t>
  </si>
  <si>
    <t>110H</t>
  </si>
  <si>
    <t>U14 Boy's A 80mH</t>
  </si>
  <si>
    <t>U14 Boy's B 80mH</t>
  </si>
  <si>
    <t>110HA</t>
  </si>
  <si>
    <t>110HB</t>
  </si>
  <si>
    <t>U14 Girls A Polevault</t>
  </si>
  <si>
    <t>U16 Girls A Triplejump</t>
  </si>
  <si>
    <t>U14 Girls A Hammer</t>
  </si>
  <si>
    <t>Scores - Boys Under 14</t>
  </si>
  <si>
    <t>Scores - Boys Under 16</t>
  </si>
  <si>
    <t>Scores - Men Under 18</t>
  </si>
  <si>
    <t>U14 Boys A Hammer</t>
  </si>
  <si>
    <t>U14 Boys A Polevault</t>
  </si>
  <si>
    <t>U16 Boy's A Triplejump</t>
  </si>
  <si>
    <t>U16 Girls A Polevault</t>
  </si>
  <si>
    <t>U18 Women's A 100m</t>
  </si>
  <si>
    <t xml:space="preserve"> U18 Women's B 100m</t>
  </si>
  <si>
    <t>U18 Women's A 200m</t>
  </si>
  <si>
    <t>U18 Women's B 200m</t>
  </si>
  <si>
    <t>U18 Women's A 800m</t>
  </si>
  <si>
    <t>U18 Women's B 800m</t>
  </si>
  <si>
    <t>U18 Women's A 1500m</t>
  </si>
  <si>
    <t>U18 Women's B 1500m</t>
  </si>
  <si>
    <t>U18 Women's  A Polevault</t>
  </si>
  <si>
    <t>U18 Women's A High Jump</t>
  </si>
  <si>
    <t>U18 Women's B High Jump</t>
  </si>
  <si>
    <t>U18 Women's A Longjump</t>
  </si>
  <si>
    <t>U18 Women's B Long Jump</t>
  </si>
  <si>
    <t>U18 Women's A Triple Jump</t>
  </si>
  <si>
    <t>U18 Women's A Shot Putt</t>
  </si>
  <si>
    <t>U18 Women's B Shot Putt</t>
  </si>
  <si>
    <t>U18 Women's A Discus</t>
  </si>
  <si>
    <t>U18 Women's B Discus</t>
  </si>
  <si>
    <t>U18 Women's A Hammer</t>
  </si>
  <si>
    <t>U18 Women's A Javelin</t>
  </si>
  <si>
    <t>U18 Women's B Javelin</t>
  </si>
  <si>
    <r>
      <t>If an event is not competed for, eg. "</t>
    </r>
    <r>
      <rPr>
        <b/>
        <sz val="12"/>
        <color rgb="FF0070C0"/>
        <rFont val="Arial"/>
        <family val="2"/>
      </rPr>
      <t xml:space="preserve">U16 Girl </t>
    </r>
    <r>
      <rPr>
        <b/>
        <u/>
        <sz val="12"/>
        <color rgb="FF0070C0"/>
        <rFont val="Arial"/>
        <family val="2"/>
      </rPr>
      <t>PV</t>
    </r>
    <r>
      <rPr>
        <b/>
        <sz val="12"/>
        <color theme="1"/>
        <rFont val="Arial"/>
        <family val="2"/>
      </rPr>
      <t>", click on that event above and then insert a "0" (Zero) into that events first place position (Club letter). This will ensure you have actioned this event.</t>
    </r>
  </si>
  <si>
    <r>
      <t>Click on the required agegroup and event above: eg "</t>
    </r>
    <r>
      <rPr>
        <b/>
        <sz val="12"/>
        <color rgb="FF0070C0"/>
        <rFont val="Arial"/>
        <family val="2"/>
      </rPr>
      <t xml:space="preserve">U14 Girl </t>
    </r>
    <r>
      <rPr>
        <b/>
        <u/>
        <sz val="12"/>
        <color rgb="FF0070C0"/>
        <rFont val="Arial"/>
        <family val="2"/>
      </rPr>
      <t>1500m</t>
    </r>
    <r>
      <rPr>
        <b/>
        <sz val="12"/>
        <color theme="1"/>
        <rFont val="Arial"/>
        <family val="2"/>
      </rPr>
      <t>". This will take you to the required results entry point. Once you have entered the "A" string result, the above clicked-on cell will change to green. You have entered all the results when all the above cells are green.</t>
    </r>
  </si>
  <si>
    <t>Records</t>
  </si>
  <si>
    <t>4x100mR</t>
  </si>
  <si>
    <t>200H</t>
  </si>
  <si>
    <t>U14 Boy's A 200mH</t>
  </si>
  <si>
    <t>200HA</t>
  </si>
  <si>
    <t>200HB</t>
  </si>
  <si>
    <t>U14 Boy's B 200mH</t>
  </si>
  <si>
    <t>..</t>
  </si>
  <si>
    <t>400H</t>
  </si>
  <si>
    <t>300H</t>
  </si>
  <si>
    <t>300HA</t>
  </si>
  <si>
    <t>300HB</t>
  </si>
  <si>
    <t>U16 Boy's 4x100m</t>
  </si>
  <si>
    <t>400HA</t>
  </si>
  <si>
    <t>400HB</t>
  </si>
  <si>
    <t xml:space="preserve">U18 Men's 4x100m </t>
  </si>
  <si>
    <t>U14 Girl's 4x100m</t>
  </si>
  <si>
    <t>U16 Girl's 4x100m</t>
  </si>
  <si>
    <t xml:space="preserve">U18 Women's A 400m </t>
  </si>
  <si>
    <t xml:space="preserve">U18 Women's B 400m </t>
  </si>
  <si>
    <t>U18 Women's 4x100m</t>
  </si>
  <si>
    <t>For 2026 only also copy Ray Gibbins  07818 148748 , or e-mail raypenton1@hotmail.com</t>
  </si>
  <si>
    <t>200mH</t>
  </si>
  <si>
    <t>300mH</t>
  </si>
  <si>
    <t>400mH</t>
  </si>
  <si>
    <t>blue highlighted cells on row 38</t>
  </si>
  <si>
    <t>in the blue highlighted cells in row 53</t>
  </si>
  <si>
    <t>Insert Venue, Date and Match number in the three</t>
  </si>
  <si>
    <t>U14 Boys 4x100m</t>
  </si>
  <si>
    <t>Type as  SS.s or SS.ss</t>
  </si>
  <si>
    <t>Type as either SS.s or SS.ss</t>
  </si>
  <si>
    <t>Type as either M:SS.s or M:SS.ss</t>
  </si>
  <si>
    <t>Immediately after the match send the overall match score to the Fixtures Sec - Jake Young – text or message 07818 148748 , or e-mail raypenton1@hotmail.com and all visiting clubs</t>
  </si>
  <si>
    <t xml:space="preserve"> </t>
  </si>
  <si>
    <t>99.9</t>
  </si>
  <si>
    <t>0.01</t>
  </si>
  <si>
    <t xml:space="preserve">On Friday morning, the host club should then e-mail the final corrected results Excel spreadsheet to Power of 10 (not a pdf), the league fixtures Sec, and all visiting </t>
  </si>
  <si>
    <t>clubs and to Courtney Gunn - entryadmin@btinternet.com(for update of league records)</t>
  </si>
  <si>
    <t>Note -  the spreadsheet is deigned to accept text exactly as typed and will allow results to be entered for manual or electronic times.</t>
  </si>
  <si>
    <t>10.99</t>
  </si>
  <si>
    <t>22.78</t>
  </si>
  <si>
    <t>51.90</t>
  </si>
  <si>
    <t>0</t>
  </si>
  <si>
    <t>2:01.08</t>
  </si>
  <si>
    <t>4:06.80</t>
  </si>
  <si>
    <t>2.00</t>
  </si>
  <si>
    <t>6.48</t>
  </si>
  <si>
    <t>4.20</t>
  </si>
  <si>
    <t>13.63</t>
  </si>
  <si>
    <t>13.84</t>
  </si>
  <si>
    <t>39.19</t>
  </si>
  <si>
    <t>50.38</t>
  </si>
  <si>
    <t>48.54</t>
  </si>
  <si>
    <t>43.44</t>
  </si>
  <si>
    <t>Possible</t>
  </si>
  <si>
    <t>League</t>
  </si>
  <si>
    <t>24.03</t>
  </si>
  <si>
    <t>38.70</t>
  </si>
  <si>
    <t>2:07.62</t>
  </si>
  <si>
    <t>4:28.50</t>
  </si>
  <si>
    <t>1.85</t>
  </si>
  <si>
    <t>5.70</t>
  </si>
  <si>
    <t>3.90</t>
  </si>
  <si>
    <t>37.55</t>
  </si>
  <si>
    <t>36.36</t>
  </si>
  <si>
    <t>38.75</t>
  </si>
  <si>
    <t>11.87</t>
  </si>
  <si>
    <t>12.55</t>
  </si>
  <si>
    <t>26.72</t>
  </si>
  <si>
    <t>2:24.30</t>
  </si>
  <si>
    <t>4:41.84</t>
  </si>
  <si>
    <t>1.50</t>
  </si>
  <si>
    <t>4.78</t>
  </si>
  <si>
    <t>10.21</t>
  </si>
  <si>
    <t>35.40</t>
  </si>
  <si>
    <t>13.60</t>
  </si>
  <si>
    <t>12.85</t>
  </si>
  <si>
    <t>12.54</t>
  </si>
  <si>
    <t>28.46</t>
  </si>
  <si>
    <t>26.68</t>
  </si>
  <si>
    <t>25.04</t>
  </si>
  <si>
    <t>42.74</t>
  </si>
  <si>
    <t>2:29.25</t>
  </si>
  <si>
    <t>2:21.88</t>
  </si>
  <si>
    <t>2:14.80</t>
  </si>
  <si>
    <t>5:15.25</t>
  </si>
  <si>
    <t>4:54.28</t>
  </si>
  <si>
    <t>4:54.22</t>
  </si>
  <si>
    <t>1.56</t>
  </si>
  <si>
    <t>1.62</t>
  </si>
  <si>
    <t>4.68</t>
  </si>
  <si>
    <t>4.96</t>
  </si>
  <si>
    <t>5.50</t>
  </si>
  <si>
    <t>3.00</t>
  </si>
  <si>
    <t>3.20</t>
  </si>
  <si>
    <t>10.48</t>
  </si>
  <si>
    <t>28.87</t>
  </si>
  <si>
    <t>33.67</t>
  </si>
  <si>
    <t>35.16</t>
  </si>
  <si>
    <t>50.34</t>
  </si>
  <si>
    <t>37.51</t>
  </si>
  <si>
    <t>37.39</t>
  </si>
  <si>
    <t>9.39</t>
  </si>
  <si>
    <t>10.69</t>
  </si>
  <si>
    <t>13.61</t>
  </si>
  <si>
    <t>54.73</t>
  </si>
  <si>
    <t>50.84</t>
  </si>
  <si>
    <t>50.00</t>
  </si>
  <si>
    <t>46.23</t>
  </si>
  <si>
    <t>53.19</t>
  </si>
  <si>
    <t xml:space="preserve">                ***</t>
  </si>
  <si>
    <t>7) There are no print areas pre-set. If you want to print any section of the spreadsheet, highlight it and use "print selection" but you will neeed to remove worksheet protection first</t>
  </si>
  <si>
    <t>23.11</t>
  </si>
  <si>
    <t>28.81</t>
  </si>
  <si>
    <t>25.05</t>
  </si>
  <si>
    <t>11.79</t>
  </si>
  <si>
    <t xml:space="preserve">U14 Girl's A 75mH </t>
  </si>
  <si>
    <t xml:space="preserve">U14 Girl's B 75mH </t>
  </si>
  <si>
    <t xml:space="preserve">U14 Girl's A 200mH </t>
  </si>
  <si>
    <t>U14 Girl's B 200mH</t>
  </si>
  <si>
    <t xml:space="preserve">U16 Girl's B 300mH </t>
  </si>
  <si>
    <t xml:space="preserve">U16 Girl's A 300mH </t>
  </si>
  <si>
    <t xml:space="preserve">U16 Girl's B 80mH </t>
  </si>
  <si>
    <t xml:space="preserve">U16 Girl's A 80mH </t>
  </si>
  <si>
    <t xml:space="preserve">U18 Women's A 100mH </t>
  </si>
  <si>
    <t>U18 Women's B 100mH</t>
  </si>
  <si>
    <t xml:space="preserve">U18 Women's A 400mH </t>
  </si>
  <si>
    <t xml:space="preserve">U18 Women's B 400mH </t>
  </si>
  <si>
    <t xml:space="preserve">U16 Boy's B 300mH </t>
  </si>
  <si>
    <t xml:space="preserve">U16 Boy's A 300mH </t>
  </si>
  <si>
    <t xml:space="preserve">U16 Boy's B 100mH </t>
  </si>
  <si>
    <t xml:space="preserve">U16 Boy's A 100mH </t>
  </si>
  <si>
    <t xml:space="preserve">U18 Men's A 110mH </t>
  </si>
  <si>
    <t xml:space="preserve">U18 Men's B 110mH </t>
  </si>
  <si>
    <t xml:space="preserve">U18 Men's A 400mH </t>
  </si>
  <si>
    <t xml:space="preserve">U18 Men's B 400mH </t>
  </si>
  <si>
    <t>** Add 10 points for each L2+ official,7 points for each L1 official, and 5 points for each helper, up to a maximum of 7 officials/helpers per club in total (Max 60)</t>
  </si>
  <si>
    <t>Total possible points (3426) inc officials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</si>
</sst>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;@"/>
    <numFmt numFmtId="166" formatCode="0.0"/>
  </numFmts>
  <fonts count="6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u/>
      <sz val="14"/>
      <name val="Old English Text MT"/>
      <family val="4"/>
    </font>
    <font>
      <b/>
      <u/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 tint="-0.24994659260841701"/>
      <name val="Calibri"/>
      <family val="2"/>
      <scheme val="minor"/>
    </font>
    <font>
      <sz val="10"/>
      <color theme="0" tint="-0.2499465926084170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4"/>
      <color theme="3"/>
      <name val="Calibri"/>
      <family val="2"/>
      <scheme val="minor"/>
    </font>
    <font>
      <b/>
      <sz val="14"/>
      <color theme="3"/>
      <name val="Arial"/>
      <family val="2"/>
    </font>
    <font>
      <b/>
      <sz val="11"/>
      <name val="Calibri"/>
      <family val="2"/>
      <scheme val="minor"/>
    </font>
    <font>
      <b/>
      <sz val="8"/>
      <color rgb="FF0000FF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9"/>
      <color theme="0" tint="-4.9989318521683403E-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70C0"/>
      <name val="Arial"/>
      <family val="2"/>
    </font>
    <font>
      <b/>
      <u/>
      <sz val="12"/>
      <color rgb="FF0070C0"/>
      <name val="Arial"/>
      <family val="2"/>
    </font>
    <font>
      <sz val="8"/>
      <color rgb="FFFF000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11"/>
      <color rgb="FF0000FF"/>
      <name val="Arial"/>
      <family val="2"/>
    </font>
    <font>
      <i/>
      <sz val="10"/>
      <color rgb="FF0000FF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3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2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2" borderId="0" xfId="0" applyFill="1" applyProtection="1">
      <protection locked="0"/>
    </xf>
    <xf numFmtId="0" fontId="0" fillId="0" borderId="0" xfId="0" applyAlignment="1">
      <alignment horizontal="right"/>
    </xf>
    <xf numFmtId="0" fontId="22" fillId="0" borderId="0" xfId="0" applyFont="1"/>
    <xf numFmtId="0" fontId="3" fillId="4" borderId="0" xfId="0" applyFont="1" applyFill="1"/>
    <xf numFmtId="49" fontId="1" fillId="0" borderId="0" xfId="0" applyNumberFormat="1" applyFont="1" applyAlignment="1">
      <alignment horizontal="right"/>
    </xf>
    <xf numFmtId="0" fontId="8" fillId="0" borderId="0" xfId="0" applyFont="1"/>
    <xf numFmtId="0" fontId="1" fillId="0" borderId="1" xfId="0" applyFont="1" applyBorder="1" applyAlignment="1">
      <alignment horizontal="left"/>
    </xf>
    <xf numFmtId="49" fontId="1" fillId="0" borderId="0" xfId="0" applyNumberFormat="1" applyFont="1"/>
    <xf numFmtId="0" fontId="8" fillId="0" borderId="0" xfId="0" quotePrefix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1" xfId="0" applyFont="1" applyBorder="1"/>
    <xf numFmtId="0" fontId="8" fillId="2" borderId="0" xfId="0" applyFont="1" applyFill="1" applyAlignment="1" applyProtection="1">
      <alignment horizontal="left"/>
      <protection locked="0"/>
    </xf>
    <xf numFmtId="0" fontId="1" fillId="0" borderId="1" xfId="0" applyFont="1" applyBorder="1"/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8" fillId="0" borderId="0" xfId="0" quotePrefix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3" fillId="0" borderId="0" xfId="0" applyFont="1" applyAlignment="1">
      <alignment vertical="justify" textRotation="180" wrapText="1"/>
    </xf>
    <xf numFmtId="0" fontId="3" fillId="5" borderId="0" xfId="0" applyFont="1" applyFill="1"/>
    <xf numFmtId="0" fontId="3" fillId="6" borderId="0" xfId="0" applyFont="1" applyFill="1"/>
    <xf numFmtId="0" fontId="3" fillId="7" borderId="0" xfId="0" applyFont="1" applyFill="1"/>
    <xf numFmtId="0" fontId="10" fillId="3" borderId="0" xfId="0" applyFont="1" applyFill="1" applyAlignment="1">
      <alignment horizontal="left"/>
    </xf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3" borderId="0" xfId="0" applyFont="1" applyFill="1"/>
    <xf numFmtId="0" fontId="12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 vertical="top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right"/>
    </xf>
    <xf numFmtId="0" fontId="8" fillId="0" borderId="2" xfId="0" applyFont="1" applyBorder="1" applyAlignment="1">
      <alignment horizontal="center"/>
    </xf>
    <xf numFmtId="0" fontId="24" fillId="0" borderId="0" xfId="0" applyFont="1"/>
    <xf numFmtId="2" fontId="25" fillId="0" borderId="0" xfId="0" applyNumberFormat="1" applyFont="1"/>
    <xf numFmtId="0" fontId="25" fillId="0" borderId="0" xfId="0" applyFont="1"/>
    <xf numFmtId="0" fontId="14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2" fillId="3" borderId="0" xfId="0" applyFont="1" applyFill="1"/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7" borderId="1" xfId="0" applyFill="1" applyBorder="1" applyAlignment="1">
      <alignment horizontal="center"/>
    </xf>
    <xf numFmtId="49" fontId="0" fillId="7" borderId="1" xfId="0" applyNumberFormat="1" applyFill="1" applyBorder="1"/>
    <xf numFmtId="0" fontId="0" fillId="8" borderId="0" xfId="0" applyFill="1"/>
    <xf numFmtId="0" fontId="2" fillId="8" borderId="0" xfId="0" applyFont="1" applyFill="1" applyAlignment="1">
      <alignment horizontal="left"/>
    </xf>
    <xf numFmtId="0" fontId="2" fillId="8" borderId="0" xfId="0" applyFont="1" applyFill="1"/>
    <xf numFmtId="0" fontId="1" fillId="8" borderId="0" xfId="0" applyFont="1" applyFill="1"/>
    <xf numFmtId="0" fontId="30" fillId="8" borderId="0" xfId="0" applyFont="1" applyFill="1"/>
    <xf numFmtId="0" fontId="0" fillId="0" borderId="3" xfId="0" applyBorder="1"/>
    <xf numFmtId="0" fontId="18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9" fillId="0" borderId="7" xfId="0" applyFont="1" applyBorder="1" applyAlignment="1">
      <alignment horizontal="center" vertical="center" textRotation="90"/>
    </xf>
    <xf numFmtId="0" fontId="18" fillId="0" borderId="4" xfId="0" applyFont="1" applyBorder="1"/>
    <xf numFmtId="0" fontId="18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8" xfId="0" applyFont="1" applyBorder="1"/>
    <xf numFmtId="0" fontId="0" fillId="0" borderId="9" xfId="0" applyBorder="1"/>
    <xf numFmtId="0" fontId="0" fillId="0" borderId="10" xfId="0" applyBorder="1"/>
    <xf numFmtId="0" fontId="18" fillId="0" borderId="11" xfId="0" applyFont="1" applyBorder="1" applyAlignment="1">
      <alignment horizontal="center"/>
    </xf>
    <xf numFmtId="0" fontId="18" fillId="0" borderId="12" xfId="0" applyFont="1" applyBorder="1"/>
    <xf numFmtId="0" fontId="0" fillId="0" borderId="13" xfId="0" applyBorder="1"/>
    <xf numFmtId="0" fontId="18" fillId="0" borderId="14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0" fillId="0" borderId="0" xfId="0" applyFont="1"/>
    <xf numFmtId="0" fontId="0" fillId="0" borderId="0" xfId="0" applyAlignment="1">
      <alignment horizontal="center"/>
    </xf>
    <xf numFmtId="2" fontId="19" fillId="0" borderId="7" xfId="0" applyNumberFormat="1" applyFont="1" applyBorder="1" applyAlignment="1">
      <alignment horizontal="center" vertical="center" textRotation="90"/>
    </xf>
    <xf numFmtId="0" fontId="15" fillId="8" borderId="0" xfId="0" applyFont="1" applyFill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7" fillId="0" borderId="0" xfId="0" applyFont="1" applyAlignment="1">
      <alignment horizontal="left"/>
    </xf>
    <xf numFmtId="0" fontId="35" fillId="0" borderId="0" xfId="0" applyFont="1"/>
    <xf numFmtId="166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5" fillId="0" borderId="0" xfId="0" applyFont="1" applyAlignment="1">
      <alignment horizontal="left"/>
    </xf>
    <xf numFmtId="49" fontId="15" fillId="0" borderId="0" xfId="0" applyNumberFormat="1" applyFont="1" applyAlignment="1">
      <alignment horizontal="left"/>
    </xf>
    <xf numFmtId="14" fontId="28" fillId="0" borderId="0" xfId="0" applyNumberFormat="1" applyFont="1" applyAlignment="1">
      <alignment horizontal="center"/>
    </xf>
    <xf numFmtId="49" fontId="0" fillId="0" borderId="0" xfId="0" applyNumberFormat="1"/>
    <xf numFmtId="49" fontId="2" fillId="0" borderId="0" xfId="0" applyNumberFormat="1" applyFont="1" applyAlignment="1">
      <alignment horizontal="right"/>
    </xf>
    <xf numFmtId="49" fontId="1" fillId="0" borderId="0" xfId="0" quotePrefix="1" applyNumberFormat="1" applyFont="1" applyAlignment="1">
      <alignment horizontal="right"/>
    </xf>
    <xf numFmtId="49" fontId="14" fillId="0" borderId="0" xfId="0" applyNumberFormat="1" applyFont="1"/>
    <xf numFmtId="0" fontId="36" fillId="0" borderId="0" xfId="0" applyFont="1"/>
    <xf numFmtId="49" fontId="36" fillId="0" borderId="0" xfId="0" applyNumberFormat="1" applyFont="1"/>
    <xf numFmtId="0" fontId="36" fillId="0" borderId="0" xfId="0" applyFont="1" applyAlignment="1">
      <alignment horizontal="right"/>
    </xf>
    <xf numFmtId="0" fontId="37" fillId="0" borderId="0" xfId="0" applyFont="1"/>
    <xf numFmtId="49" fontId="2" fillId="0" borderId="1" xfId="0" applyNumberFormat="1" applyFont="1" applyBorder="1" applyAlignment="1">
      <alignment horizontal="center"/>
    </xf>
    <xf numFmtId="49" fontId="36" fillId="0" borderId="0" xfId="0" applyNumberFormat="1" applyFont="1" applyAlignment="1">
      <alignment horizontal="center"/>
    </xf>
    <xf numFmtId="49" fontId="8" fillId="2" borderId="0" xfId="0" applyNumberFormat="1" applyFont="1" applyFill="1" applyAlignment="1" applyProtection="1">
      <alignment horizontal="left"/>
      <protection locked="0"/>
    </xf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0" xfId="0" quotePrefix="1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right"/>
    </xf>
    <xf numFmtId="2" fontId="0" fillId="0" borderId="0" xfId="0" applyNumberFormat="1"/>
    <xf numFmtId="49" fontId="0" fillId="2" borderId="0" xfId="0" applyNumberFormat="1" applyFill="1" applyProtection="1">
      <protection locked="0"/>
    </xf>
    <xf numFmtId="166" fontId="36" fillId="0" borderId="0" xfId="0" applyNumberFormat="1" applyFont="1" applyAlignment="1">
      <alignment horizontal="center"/>
    </xf>
    <xf numFmtId="49" fontId="38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166" fontId="36" fillId="0" borderId="0" xfId="0" applyNumberFormat="1" applyFont="1" applyAlignment="1">
      <alignment horizontal="right"/>
    </xf>
    <xf numFmtId="166" fontId="36" fillId="0" borderId="0" xfId="0" applyNumberFormat="1" applyFont="1"/>
    <xf numFmtId="2" fontId="36" fillId="0" borderId="0" xfId="0" applyNumberFormat="1" applyFont="1"/>
    <xf numFmtId="0" fontId="22" fillId="8" borderId="0" xfId="0" applyFont="1" applyFill="1"/>
    <xf numFmtId="0" fontId="0" fillId="3" borderId="16" xfId="0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6" fontId="0" fillId="0" borderId="0" xfId="0" applyNumberFormat="1"/>
    <xf numFmtId="0" fontId="0" fillId="11" borderId="0" xfId="0" applyFill="1"/>
    <xf numFmtId="0" fontId="0" fillId="11" borderId="0" xfId="0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5" borderId="0" xfId="0" applyFill="1"/>
    <xf numFmtId="0" fontId="0" fillId="5" borderId="0" xfId="0" applyFill="1" applyAlignment="1">
      <alignment horizontal="right"/>
    </xf>
    <xf numFmtId="0" fontId="0" fillId="12" borderId="0" xfId="0" applyFill="1"/>
    <xf numFmtId="0" fontId="0" fillId="12" borderId="0" xfId="0" applyFill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right"/>
    </xf>
    <xf numFmtId="0" fontId="0" fillId="7" borderId="0" xfId="0" applyFill="1"/>
    <xf numFmtId="0" fontId="0" fillId="7" borderId="0" xfId="0" applyFill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6" fillId="1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14" borderId="0" xfId="0" applyFont="1" applyFill="1" applyAlignment="1">
      <alignment horizontal="center"/>
    </xf>
    <xf numFmtId="0" fontId="6" fillId="15" borderId="0" xfId="0" applyFont="1" applyFill="1" applyAlignment="1">
      <alignment horizontal="center"/>
    </xf>
    <xf numFmtId="0" fontId="2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39" fillId="0" borderId="15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13" borderId="15" xfId="0" applyFill="1" applyBorder="1" applyAlignment="1" applyProtection="1">
      <alignment horizontal="center"/>
      <protection locked="0"/>
    </xf>
    <xf numFmtId="0" fontId="3" fillId="13" borderId="15" xfId="0" applyFont="1" applyFill="1" applyBorder="1" applyAlignment="1">
      <alignment horizontal="center"/>
    </xf>
    <xf numFmtId="0" fontId="0" fillId="4" borderId="15" xfId="0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5" borderId="15" xfId="0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14" borderId="15" xfId="0" applyFill="1" applyBorder="1" applyAlignment="1" applyProtection="1">
      <alignment horizontal="center"/>
      <protection locked="0"/>
    </xf>
    <xf numFmtId="0" fontId="3" fillId="14" borderId="15" xfId="0" applyFont="1" applyFill="1" applyBorder="1" applyAlignment="1">
      <alignment horizontal="center"/>
    </xf>
    <xf numFmtId="0" fontId="0" fillId="14" borderId="15" xfId="0" applyFill="1" applyBorder="1" applyAlignment="1">
      <alignment horizontal="center"/>
    </xf>
    <xf numFmtId="0" fontId="0" fillId="15" borderId="15" xfId="0" applyFill="1" applyBorder="1" applyAlignment="1" applyProtection="1">
      <alignment horizontal="center"/>
      <protection locked="0"/>
    </xf>
    <xf numFmtId="0" fontId="3" fillId="15" borderId="15" xfId="0" applyFont="1" applyFill="1" applyBorder="1" applyAlignment="1">
      <alignment horizontal="center"/>
    </xf>
    <xf numFmtId="0" fontId="0" fillId="15" borderId="15" xfId="0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17" borderId="15" xfId="0" applyFill="1" applyBorder="1" applyAlignment="1" applyProtection="1">
      <alignment horizontal="center"/>
      <protection locked="0"/>
    </xf>
    <xf numFmtId="0" fontId="41" fillId="8" borderId="0" xfId="0" applyFont="1" applyFill="1"/>
    <xf numFmtId="2" fontId="8" fillId="18" borderId="20" xfId="0" applyNumberFormat="1" applyFont="1" applyFill="1" applyBorder="1" applyAlignment="1" applyProtection="1">
      <alignment horizontal="center"/>
      <protection locked="0"/>
    </xf>
    <xf numFmtId="0" fontId="8" fillId="18" borderId="20" xfId="0" applyFont="1" applyFill="1" applyBorder="1" applyAlignment="1" applyProtection="1">
      <alignment horizontal="center"/>
      <protection locked="0"/>
    </xf>
    <xf numFmtId="0" fontId="0" fillId="18" borderId="1" xfId="0" applyFill="1" applyBorder="1" applyAlignment="1">
      <alignment horizontal="center"/>
    </xf>
    <xf numFmtId="0" fontId="35" fillId="3" borderId="0" xfId="0" applyFont="1" applyFill="1"/>
    <xf numFmtId="165" fontId="37" fillId="0" borderId="0" xfId="0" applyNumberFormat="1" applyFont="1"/>
    <xf numFmtId="0" fontId="1" fillId="0" borderId="0" xfId="0" applyFont="1" applyAlignment="1">
      <alignment horizontal="center" textRotation="88"/>
    </xf>
    <xf numFmtId="0" fontId="1" fillId="0" borderId="0" xfId="0" applyFont="1" applyAlignment="1">
      <alignment horizontal="right" textRotation="90"/>
    </xf>
    <xf numFmtId="0" fontId="1" fillId="0" borderId="0" xfId="0" applyFont="1" applyAlignment="1">
      <alignment horizontal="center" textRotation="89"/>
    </xf>
    <xf numFmtId="0" fontId="1" fillId="0" borderId="0" xfId="0" applyFont="1" applyAlignment="1">
      <alignment horizontal="center" textRotation="90"/>
    </xf>
    <xf numFmtId="0" fontId="43" fillId="0" borderId="24" xfId="0" applyFont="1" applyBorder="1" applyAlignment="1">
      <alignment horizontal="center"/>
    </xf>
    <xf numFmtId="0" fontId="18" fillId="0" borderId="25" xfId="0" applyFont="1" applyBorder="1"/>
    <xf numFmtId="0" fontId="0" fillId="0" borderId="26" xfId="0" applyBorder="1"/>
    <xf numFmtId="0" fontId="44" fillId="8" borderId="0" xfId="0" applyFont="1" applyFill="1"/>
    <xf numFmtId="0" fontId="18" fillId="8" borderId="24" xfId="0" applyFont="1" applyFill="1" applyBorder="1" applyAlignment="1" applyProtection="1">
      <alignment horizontal="center"/>
      <protection locked="0"/>
    </xf>
    <xf numFmtId="0" fontId="18" fillId="0" borderId="27" xfId="0" applyFont="1" applyBorder="1"/>
    <xf numFmtId="0" fontId="0" fillId="0" borderId="28" xfId="0" applyBorder="1"/>
    <xf numFmtId="0" fontId="18" fillId="0" borderId="28" xfId="0" applyFont="1" applyBorder="1" applyAlignment="1">
      <alignment horizontal="center"/>
    </xf>
    <xf numFmtId="0" fontId="43" fillId="0" borderId="29" xfId="0" applyFont="1" applyBorder="1" applyAlignment="1">
      <alignment horizontal="center"/>
    </xf>
    <xf numFmtId="49" fontId="1" fillId="9" borderId="1" xfId="0" applyNumberFormat="1" applyFont="1" applyFill="1" applyBorder="1" applyProtection="1">
      <protection locked="0"/>
    </xf>
    <xf numFmtId="49" fontId="1" fillId="0" borderId="1" xfId="0" applyNumberFormat="1" applyFont="1" applyBorder="1" applyAlignment="1">
      <alignment horizontal="center"/>
    </xf>
    <xf numFmtId="0" fontId="8" fillId="2" borderId="32" xfId="0" applyFont="1" applyFill="1" applyBorder="1" applyAlignment="1" applyProtection="1">
      <alignment horizontal="left"/>
      <protection locked="0"/>
    </xf>
    <xf numFmtId="0" fontId="48" fillId="0" borderId="20" xfId="0" applyFont="1" applyBorder="1" applyAlignment="1">
      <alignment horizontal="center"/>
    </xf>
    <xf numFmtId="0" fontId="49" fillId="19" borderId="1" xfId="0" applyFont="1" applyFill="1" applyBorder="1" applyAlignment="1">
      <alignment horizontal="center"/>
    </xf>
    <xf numFmtId="0" fontId="49" fillId="19" borderId="30" xfId="0" applyFont="1" applyFill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49" fillId="18" borderId="31" xfId="0" applyFont="1" applyFill="1" applyBorder="1" applyAlignment="1">
      <alignment horizontal="center"/>
    </xf>
    <xf numFmtId="0" fontId="49" fillId="18" borderId="1" xfId="0" applyFont="1" applyFill="1" applyBorder="1" applyAlignment="1">
      <alignment horizontal="center"/>
    </xf>
    <xf numFmtId="0" fontId="49" fillId="0" borderId="0" xfId="0" applyFont="1"/>
    <xf numFmtId="0" fontId="50" fillId="0" borderId="0" xfId="0" applyFont="1" applyAlignment="1">
      <alignment horizontal="center"/>
    </xf>
    <xf numFmtId="0" fontId="50" fillId="0" borderId="0" xfId="0" applyFont="1"/>
    <xf numFmtId="49" fontId="1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8" fillId="0" borderId="0" xfId="0" applyFont="1" applyAlignment="1" applyProtection="1">
      <alignment horizontal="left"/>
      <protection locked="0"/>
    </xf>
    <xf numFmtId="0" fontId="8" fillId="2" borderId="0" xfId="0" quotePrefix="1" applyFont="1" applyFill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0" fontId="22" fillId="0" borderId="0" xfId="0" applyFont="1" applyAlignment="1">
      <alignment horizontal="center"/>
    </xf>
    <xf numFmtId="0" fontId="53" fillId="0" borderId="0" xfId="0" applyFont="1"/>
    <xf numFmtId="0" fontId="53" fillId="0" borderId="0" xfId="0" quotePrefix="1" applyFont="1" applyAlignment="1">
      <alignment horizontal="center"/>
    </xf>
    <xf numFmtId="0" fontId="22" fillId="20" borderId="20" xfId="0" applyFont="1" applyFill="1" applyBorder="1" applyAlignment="1">
      <alignment horizontal="center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49" fontId="8" fillId="0" borderId="0" xfId="0" applyNumberFormat="1" applyFont="1"/>
    <xf numFmtId="49" fontId="9" fillId="0" borderId="0" xfId="0" applyNumberFormat="1" applyFont="1" applyAlignment="1">
      <alignment horizontal="center"/>
    </xf>
    <xf numFmtId="49" fontId="1" fillId="0" borderId="1" xfId="0" applyNumberFormat="1" applyFont="1" applyBorder="1" applyProtection="1">
      <protection locked="0"/>
    </xf>
    <xf numFmtId="0" fontId="22" fillId="20" borderId="39" xfId="0" applyFont="1" applyFill="1" applyBorder="1" applyAlignment="1">
      <alignment horizontal="center"/>
    </xf>
    <xf numFmtId="0" fontId="22" fillId="20" borderId="40" xfId="0" applyFont="1" applyFill="1" applyBorder="1" applyAlignment="1">
      <alignment horizontal="center"/>
    </xf>
    <xf numFmtId="0" fontId="22" fillId="20" borderId="41" xfId="0" applyFont="1" applyFill="1" applyBorder="1" applyAlignment="1">
      <alignment horizontal="center"/>
    </xf>
    <xf numFmtId="0" fontId="22" fillId="20" borderId="42" xfId="0" applyFont="1" applyFill="1" applyBorder="1" applyAlignment="1">
      <alignment horizontal="center"/>
    </xf>
    <xf numFmtId="0" fontId="22" fillId="20" borderId="43" xfId="0" applyFont="1" applyFill="1" applyBorder="1" applyAlignment="1">
      <alignment horizontal="center"/>
    </xf>
    <xf numFmtId="49" fontId="0" fillId="0" borderId="21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22" fillId="20" borderId="44" xfId="0" applyFont="1" applyFill="1" applyBorder="1" applyAlignment="1">
      <alignment horizontal="center"/>
    </xf>
    <xf numFmtId="0" fontId="49" fillId="0" borderId="0" xfId="0" applyFont="1" applyAlignment="1">
      <alignment horizontal="right"/>
    </xf>
    <xf numFmtId="0" fontId="49" fillId="16" borderId="20" xfId="0" applyFont="1" applyFill="1" applyBorder="1" applyAlignment="1">
      <alignment horizontal="center"/>
    </xf>
    <xf numFmtId="0" fontId="50" fillId="0" borderId="0" xfId="0" applyFont="1" applyAlignment="1">
      <alignment horizontal="center" vertical="top"/>
    </xf>
    <xf numFmtId="0" fontId="54" fillId="0" borderId="0" xfId="0" applyFont="1" applyAlignment="1">
      <alignment horizontal="center" vertical="top"/>
    </xf>
    <xf numFmtId="0" fontId="56" fillId="0" borderId="1" xfId="1" applyFont="1" applyBorder="1" applyAlignment="1">
      <alignment horizontal="center" vertical="top"/>
    </xf>
    <xf numFmtId="0" fontId="56" fillId="0" borderId="1" xfId="1" applyFont="1" applyFill="1" applyBorder="1" applyAlignment="1">
      <alignment horizontal="center" vertical="top"/>
    </xf>
    <xf numFmtId="0" fontId="56" fillId="0" borderId="30" xfId="1" applyFont="1" applyBorder="1" applyAlignment="1">
      <alignment horizontal="center" vertical="top"/>
    </xf>
    <xf numFmtId="0" fontId="38" fillId="0" borderId="15" xfId="0" applyFont="1" applyBorder="1" applyAlignment="1">
      <alignment horizontal="center" vertical="top"/>
    </xf>
    <xf numFmtId="0" fontId="56" fillId="0" borderId="31" xfId="1" applyFont="1" applyBorder="1" applyAlignment="1">
      <alignment horizontal="center" vertical="top"/>
    </xf>
    <xf numFmtId="0" fontId="57" fillId="0" borderId="1" xfId="1" applyFont="1" applyFill="1" applyBorder="1" applyAlignment="1">
      <alignment horizontal="center" vertical="top"/>
    </xf>
    <xf numFmtId="0" fontId="57" fillId="0" borderId="30" xfId="1" applyFont="1" applyBorder="1" applyAlignment="1">
      <alignment horizontal="center" vertical="top"/>
    </xf>
    <xf numFmtId="0" fontId="57" fillId="0" borderId="31" xfId="1" applyFont="1" applyBorder="1" applyAlignment="1">
      <alignment horizontal="center" vertical="top"/>
    </xf>
    <xf numFmtId="0" fontId="57" fillId="0" borderId="1" xfId="1" applyFont="1" applyBorder="1" applyAlignment="1">
      <alignment horizontal="center" vertical="top"/>
    </xf>
    <xf numFmtId="0" fontId="38" fillId="0" borderId="16" xfId="0" applyFont="1" applyBorder="1" applyAlignment="1">
      <alignment horizontal="center" vertical="top"/>
    </xf>
    <xf numFmtId="0" fontId="38" fillId="0" borderId="0" xfId="0" applyFont="1" applyAlignment="1">
      <alignment horizontal="center" vertical="top"/>
    </xf>
    <xf numFmtId="0" fontId="58" fillId="0" borderId="0" xfId="0" applyFont="1" applyAlignment="1">
      <alignment horizontal="center" vertical="top"/>
    </xf>
    <xf numFmtId="0" fontId="57" fillId="0" borderId="0" xfId="1" applyFont="1" applyAlignment="1">
      <alignment horizontal="center" vertical="top"/>
    </xf>
    <xf numFmtId="0" fontId="57" fillId="8" borderId="1" xfId="1" applyFont="1" applyFill="1" applyBorder="1" applyAlignment="1">
      <alignment horizontal="center" vertical="top"/>
    </xf>
    <xf numFmtId="49" fontId="2" fillId="0" borderId="1" xfId="0" applyNumberFormat="1" applyFont="1" applyBorder="1"/>
    <xf numFmtId="0" fontId="46" fillId="0" borderId="36" xfId="0" applyFont="1" applyBorder="1"/>
    <xf numFmtId="0" fontId="46" fillId="0" borderId="1" xfId="0" applyFont="1" applyBorder="1"/>
    <xf numFmtId="0" fontId="46" fillId="0" borderId="0" xfId="0" applyFont="1"/>
    <xf numFmtId="0" fontId="2" fillId="0" borderId="3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3" fillId="0" borderId="0" xfId="0" applyFont="1"/>
    <xf numFmtId="0" fontId="23" fillId="0" borderId="1" xfId="0" applyFont="1" applyBorder="1" applyAlignment="1">
      <alignment horizontal="left"/>
    </xf>
    <xf numFmtId="2" fontId="46" fillId="0" borderId="36" xfId="0" applyNumberFormat="1" applyFont="1" applyBorder="1"/>
    <xf numFmtId="0" fontId="1" fillId="0" borderId="0" xfId="0" applyFont="1" applyAlignment="1">
      <alignment horizontal="center"/>
    </xf>
    <xf numFmtId="49" fontId="46" fillId="0" borderId="1" xfId="0" applyNumberFormat="1" applyFont="1" applyBorder="1" applyAlignment="1">
      <alignment horizontal="center"/>
    </xf>
    <xf numFmtId="0" fontId="59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5" fontId="6" fillId="21" borderId="0" xfId="0" applyNumberFormat="1" applyFont="1" applyFill="1" applyAlignment="1" applyProtection="1">
      <alignment horizontal="left"/>
      <protection locked="0"/>
    </xf>
    <xf numFmtId="0" fontId="31" fillId="10" borderId="0" xfId="0" applyFont="1" applyFill="1"/>
    <xf numFmtId="0" fontId="32" fillId="10" borderId="0" xfId="0" applyFont="1" applyFill="1"/>
    <xf numFmtId="0" fontId="60" fillId="0" borderId="0" xfId="0" applyFont="1"/>
    <xf numFmtId="49" fontId="0" fillId="10" borderId="37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49" fontId="0" fillId="10" borderId="38" xfId="0" applyNumberFormat="1" applyFill="1" applyBorder="1" applyAlignment="1">
      <alignment horizontal="center" vertical="center"/>
    </xf>
    <xf numFmtId="0" fontId="62" fillId="8" borderId="0" xfId="0" applyFont="1" applyFill="1"/>
    <xf numFmtId="0" fontId="61" fillId="22" borderId="0" xfId="0" applyFont="1" applyFill="1"/>
    <xf numFmtId="0" fontId="42" fillId="0" borderId="0" xfId="0" applyFont="1"/>
    <xf numFmtId="0" fontId="49" fillId="0" borderId="0" xfId="0" applyFont="1" applyAlignment="1">
      <alignment horizontal="center"/>
    </xf>
    <xf numFmtId="0" fontId="6" fillId="21" borderId="0" xfId="0" applyFont="1" applyFill="1" applyProtection="1">
      <protection locked="0"/>
    </xf>
    <xf numFmtId="0" fontId="19" fillId="18" borderId="0" xfId="0" applyFont="1" applyFill="1" applyProtection="1">
      <protection locked="0"/>
    </xf>
    <xf numFmtId="0" fontId="55" fillId="0" borderId="0" xfId="0" applyFont="1" applyAlignment="1">
      <alignment horizontal="center" vertical="top"/>
    </xf>
    <xf numFmtId="0" fontId="49" fillId="16" borderId="33" xfId="0" applyFont="1" applyFill="1" applyBorder="1" applyAlignment="1">
      <alignment horizontal="left" vertical="center" wrapText="1"/>
    </xf>
    <xf numFmtId="0" fontId="49" fillId="16" borderId="34" xfId="0" applyFont="1" applyFill="1" applyBorder="1" applyAlignment="1">
      <alignment horizontal="left" vertical="center" wrapText="1"/>
    </xf>
    <xf numFmtId="0" fontId="49" fillId="16" borderId="35" xfId="0" applyFont="1" applyFill="1" applyBorder="1" applyAlignment="1">
      <alignment horizontal="left" vertical="center" wrapText="1"/>
    </xf>
    <xf numFmtId="0" fontId="49" fillId="16" borderId="33" xfId="0" applyFont="1" applyFill="1" applyBorder="1" applyAlignment="1">
      <alignment horizontal="left" wrapText="1"/>
    </xf>
    <xf numFmtId="0" fontId="49" fillId="16" borderId="34" xfId="0" applyFont="1" applyFill="1" applyBorder="1" applyAlignment="1">
      <alignment horizontal="left" wrapText="1"/>
    </xf>
    <xf numFmtId="0" fontId="49" fillId="16" borderId="35" xfId="0" applyFont="1" applyFill="1" applyBorder="1" applyAlignment="1">
      <alignment horizontal="left" wrapText="1"/>
    </xf>
    <xf numFmtId="14" fontId="28" fillId="0" borderId="0" xfId="0" applyNumberFormat="1" applyFont="1" applyAlignment="1">
      <alignment horizontal="center"/>
    </xf>
    <xf numFmtId="0" fontId="8" fillId="0" borderId="0" xfId="0" applyFont="1" applyAlignment="1">
      <alignment horizontal="center" textRotation="90"/>
    </xf>
    <xf numFmtId="0" fontId="8" fillId="0" borderId="9" xfId="0" applyFont="1" applyBorder="1" applyAlignment="1">
      <alignment horizontal="center" textRotation="90"/>
    </xf>
    <xf numFmtId="0" fontId="14" fillId="0" borderId="0" xfId="0" applyFont="1"/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 textRotation="180"/>
    </xf>
    <xf numFmtId="0" fontId="1" fillId="0" borderId="9" xfId="0" applyFont="1" applyBorder="1" applyAlignment="1">
      <alignment horizontal="center" textRotation="180"/>
    </xf>
    <xf numFmtId="14" fontId="27" fillId="0" borderId="0" xfId="0" applyNumberFormat="1" applyFont="1" applyAlignment="1">
      <alignment horizontal="center"/>
    </xf>
    <xf numFmtId="14" fontId="29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112"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auto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</dxfs>
  <tableStyles count="0" defaultTableStyle="TableStyleMedium2" defaultPivotStyle="PivotStyleLight16"/>
  <colors>
    <mruColors>
      <color rgb="FFFFFF66"/>
      <color rgb="FFCCFF33"/>
      <color rgb="FFFFCCFF"/>
      <color rgb="FF0000FF"/>
      <color rgb="FFFFFFCC"/>
      <color rgb="FF99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86469e4fcc36ab1/Documents/Files%20at%20April%202023/Documents/Scoring%20Programs/Master%20programs/EYAL%20current%20year/SALResults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"/>
      <sheetName val="Results"/>
      <sheetName val="print"/>
      <sheetName val="dist"/>
      <sheetName val="height"/>
      <sheetName val="Lanes"/>
      <sheetName val="nonscor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95"/>
  <sheetViews>
    <sheetView workbookViewId="0">
      <selection activeCell="C3" sqref="C3"/>
    </sheetView>
  </sheetViews>
  <sheetFormatPr defaultRowHeight="14.4" x14ac:dyDescent="0.3"/>
  <cols>
    <col min="1" max="1" width="5" customWidth="1"/>
    <col min="2" max="2" width="15.21875" customWidth="1"/>
    <col min="3" max="3" width="12.77734375" customWidth="1"/>
    <col min="5" max="12" width="11.77734375" customWidth="1"/>
    <col min="13" max="13" width="24.5546875" bestFit="1" customWidth="1"/>
    <col min="14" max="14" width="10.21875" customWidth="1"/>
    <col min="16" max="16" width="15.21875" customWidth="1"/>
  </cols>
  <sheetData>
    <row r="1" spans="1:20" x14ac:dyDescent="0.3">
      <c r="C1" s="19" t="s">
        <v>0</v>
      </c>
      <c r="D1" s="19" t="s">
        <v>1</v>
      </c>
      <c r="E1" s="19"/>
      <c r="G1" s="28" t="s">
        <v>2</v>
      </c>
      <c r="H1" s="29"/>
      <c r="I1" s="29"/>
      <c r="J1" s="30"/>
      <c r="K1" s="30"/>
      <c r="L1" s="30"/>
      <c r="M1" s="30"/>
      <c r="N1" s="30"/>
      <c r="O1" s="30"/>
      <c r="P1" s="30"/>
      <c r="Q1" s="30"/>
      <c r="R1" s="30"/>
      <c r="S1" s="57"/>
      <c r="T1" s="57"/>
    </row>
    <row r="2" spans="1:20" ht="15" thickBot="1" x14ac:dyDescent="0.35">
      <c r="C2" s="19"/>
      <c r="D2" s="5" t="s">
        <v>3</v>
      </c>
      <c r="G2" s="29" t="s">
        <v>4</v>
      </c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7"/>
      <c r="T2" s="57"/>
    </row>
    <row r="3" spans="1:20" ht="15" thickBot="1" x14ac:dyDescent="0.35">
      <c r="A3" s="29" t="s">
        <v>5</v>
      </c>
      <c r="B3" s="30"/>
      <c r="C3" s="166" t="s">
        <v>6</v>
      </c>
      <c r="D3" s="167" t="s">
        <v>6</v>
      </c>
      <c r="E3" s="43" t="s">
        <v>7</v>
      </c>
      <c r="G3" s="52" t="s">
        <v>8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57"/>
      <c r="T3" s="57"/>
    </row>
    <row r="4" spans="1:20" ht="15" thickBot="1" x14ac:dyDescent="0.35">
      <c r="A4" s="29" t="s">
        <v>9</v>
      </c>
      <c r="B4" s="30"/>
      <c r="C4" s="167" t="s">
        <v>6</v>
      </c>
      <c r="D4" s="167" t="s">
        <v>6</v>
      </c>
      <c r="E4" s="43" t="s">
        <v>10</v>
      </c>
      <c r="G4" s="31" t="s">
        <v>11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57"/>
      <c r="T4" s="57"/>
    </row>
    <row r="5" spans="1:20" ht="15" thickBot="1" x14ac:dyDescent="0.35">
      <c r="A5" s="29" t="s">
        <v>12</v>
      </c>
      <c r="B5" s="30"/>
      <c r="C5" s="167" t="s">
        <v>6</v>
      </c>
      <c r="D5" s="167" t="s">
        <v>6</v>
      </c>
      <c r="E5" s="43" t="s">
        <v>13</v>
      </c>
      <c r="G5" s="31" t="s">
        <v>14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57"/>
      <c r="T5" s="57"/>
    </row>
    <row r="6" spans="1:20" ht="15" thickBot="1" x14ac:dyDescent="0.35">
      <c r="C6" s="167" t="s">
        <v>6</v>
      </c>
      <c r="D6" s="167" t="s">
        <v>6</v>
      </c>
      <c r="E6" s="43" t="s">
        <v>15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57"/>
      <c r="T6" s="57"/>
    </row>
    <row r="7" spans="1:20" ht="15" thickBot="1" x14ac:dyDescent="0.35">
      <c r="C7" s="167" t="s">
        <v>6</v>
      </c>
      <c r="D7" s="167" t="s">
        <v>6</v>
      </c>
      <c r="E7" s="43" t="s">
        <v>16</v>
      </c>
      <c r="G7" s="31" t="s">
        <v>17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57"/>
      <c r="T7" s="57"/>
    </row>
    <row r="8" spans="1:20" ht="15" thickBot="1" x14ac:dyDescent="0.35">
      <c r="C8" s="167" t="s">
        <v>6</v>
      </c>
      <c r="D8" s="167" t="s">
        <v>6</v>
      </c>
      <c r="E8" s="43" t="s">
        <v>18</v>
      </c>
      <c r="G8" s="32"/>
      <c r="H8" s="30" t="s">
        <v>19</v>
      </c>
      <c r="I8" s="30"/>
      <c r="J8" s="29"/>
      <c r="K8" s="55" t="s">
        <v>20</v>
      </c>
      <c r="L8" s="53">
        <v>1</v>
      </c>
      <c r="M8" s="54" t="s">
        <v>21</v>
      </c>
      <c r="N8" s="54" t="s">
        <v>22</v>
      </c>
      <c r="O8" s="56" t="s">
        <v>23</v>
      </c>
      <c r="P8" s="118"/>
      <c r="Q8" s="30"/>
      <c r="R8" s="30"/>
      <c r="S8" s="57"/>
      <c r="T8" s="57"/>
    </row>
    <row r="9" spans="1:20" ht="15" thickBot="1" x14ac:dyDescent="0.35">
      <c r="C9" s="167" t="s">
        <v>6</v>
      </c>
      <c r="D9" s="167" t="s">
        <v>6</v>
      </c>
      <c r="E9" s="43"/>
      <c r="G9" s="31" t="s">
        <v>24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57"/>
      <c r="T9" s="57"/>
    </row>
    <row r="10" spans="1:20" ht="15" thickBot="1" x14ac:dyDescent="0.35">
      <c r="C10" s="187" t="s">
        <v>6</v>
      </c>
      <c r="D10" s="187" t="s">
        <v>6</v>
      </c>
      <c r="E10" s="43"/>
      <c r="G10" s="29" t="s">
        <v>25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57"/>
      <c r="T10" s="57"/>
    </row>
    <row r="11" spans="1:20" x14ac:dyDescent="0.3">
      <c r="B11" s="19" t="s">
        <v>26</v>
      </c>
      <c r="C11" t="s">
        <v>27</v>
      </c>
      <c r="D11" t="s">
        <v>28</v>
      </c>
      <c r="G11" s="29" t="s">
        <v>29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57"/>
      <c r="T11" s="57"/>
    </row>
    <row r="12" spans="1:20" x14ac:dyDescent="0.3">
      <c r="A12" s="274"/>
      <c r="B12" s="19"/>
      <c r="G12" s="52" t="s">
        <v>30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57"/>
      <c r="T12" s="57"/>
    </row>
    <row r="13" spans="1:20" x14ac:dyDescent="0.3">
      <c r="A13" s="274"/>
      <c r="G13" s="117" t="s">
        <v>31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57"/>
      <c r="T13" s="57"/>
    </row>
    <row r="14" spans="1:20" x14ac:dyDescent="0.3">
      <c r="B14" t="s">
        <v>32</v>
      </c>
      <c r="C14" s="168" t="s">
        <v>33</v>
      </c>
      <c r="D14" s="168">
        <v>6</v>
      </c>
      <c r="E14" s="18"/>
      <c r="F14" s="18"/>
      <c r="G14" s="57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57"/>
      <c r="T14" s="57"/>
    </row>
    <row r="15" spans="1:20" x14ac:dyDescent="0.3">
      <c r="B15" t="s">
        <v>34</v>
      </c>
      <c r="C15" s="168" t="s">
        <v>35</v>
      </c>
      <c r="D15" s="168">
        <v>5</v>
      </c>
      <c r="E15" s="18"/>
      <c r="F15" s="18"/>
      <c r="G15" s="58" t="s">
        <v>36</v>
      </c>
      <c r="H15" s="30"/>
      <c r="I15" s="35"/>
      <c r="J15" s="35"/>
      <c r="K15" s="35"/>
      <c r="L15" s="30"/>
      <c r="M15" s="30"/>
      <c r="N15" s="30"/>
      <c r="O15" s="30"/>
      <c r="P15" s="30"/>
      <c r="Q15" s="30"/>
      <c r="R15" s="30"/>
      <c r="S15" s="57"/>
      <c r="T15" s="57"/>
    </row>
    <row r="16" spans="1:20" x14ac:dyDescent="0.3">
      <c r="B16" s="33"/>
      <c r="C16" s="168" t="s">
        <v>37</v>
      </c>
      <c r="D16" s="168">
        <v>4</v>
      </c>
      <c r="E16" s="18"/>
      <c r="F16" s="18"/>
      <c r="G16" s="57"/>
      <c r="H16" s="35"/>
      <c r="I16" s="35"/>
      <c r="J16" s="35"/>
      <c r="K16" s="35"/>
      <c r="L16" s="30"/>
      <c r="M16" s="30"/>
      <c r="N16" s="30"/>
      <c r="O16" s="30"/>
      <c r="P16" s="30"/>
      <c r="Q16" s="30"/>
      <c r="R16" s="30"/>
      <c r="S16" s="57"/>
      <c r="T16" s="57"/>
    </row>
    <row r="17" spans="1:20" x14ac:dyDescent="0.3">
      <c r="B17" s="33"/>
      <c r="C17" s="168" t="s">
        <v>38</v>
      </c>
      <c r="D17" s="168">
        <v>3</v>
      </c>
      <c r="E17" s="18"/>
      <c r="F17" s="18"/>
      <c r="G17" s="58" t="s">
        <v>39</v>
      </c>
      <c r="H17" s="35"/>
      <c r="I17" s="35"/>
      <c r="J17" s="35"/>
      <c r="K17" s="35"/>
      <c r="L17" s="30"/>
      <c r="M17" s="30"/>
      <c r="N17" s="30"/>
      <c r="O17" s="30"/>
      <c r="P17" s="30"/>
      <c r="Q17" s="30"/>
      <c r="R17" s="30"/>
      <c r="S17" s="57"/>
      <c r="T17" s="57"/>
    </row>
    <row r="18" spans="1:20" x14ac:dyDescent="0.3">
      <c r="B18" s="33"/>
      <c r="C18" s="168" t="s">
        <v>40</v>
      </c>
      <c r="D18" s="168">
        <v>2</v>
      </c>
      <c r="E18" s="18"/>
      <c r="F18" s="18"/>
      <c r="G18" s="57"/>
      <c r="H18" s="35"/>
      <c r="I18" s="35"/>
      <c r="J18" s="35"/>
      <c r="K18" s="35"/>
      <c r="L18" s="30"/>
      <c r="M18" s="30"/>
      <c r="N18" s="30"/>
      <c r="O18" s="30"/>
      <c r="P18" s="30"/>
      <c r="Q18" s="30"/>
      <c r="R18" s="30"/>
      <c r="S18" s="57"/>
      <c r="T18" s="57"/>
    </row>
    <row r="19" spans="1:20" x14ac:dyDescent="0.3">
      <c r="B19" s="33"/>
      <c r="C19" s="168" t="s">
        <v>41</v>
      </c>
      <c r="D19" s="168">
        <v>1</v>
      </c>
      <c r="E19" s="18"/>
      <c r="F19" s="18"/>
      <c r="G19" s="58" t="s">
        <v>42</v>
      </c>
      <c r="H19" s="35"/>
      <c r="I19" s="35"/>
      <c r="J19" s="35"/>
      <c r="K19" s="35"/>
      <c r="L19" s="30"/>
      <c r="M19" s="30"/>
      <c r="N19" s="30"/>
      <c r="O19" s="30"/>
      <c r="P19" s="30"/>
      <c r="Q19" s="30"/>
      <c r="R19" s="30"/>
      <c r="S19" s="57"/>
      <c r="T19" s="57"/>
    </row>
    <row r="20" spans="1:20" x14ac:dyDescent="0.3">
      <c r="B20" s="33"/>
      <c r="C20" s="168" t="s">
        <v>43</v>
      </c>
      <c r="D20" s="168"/>
      <c r="E20" s="18"/>
      <c r="F20" s="18"/>
      <c r="G20" s="58" t="s">
        <v>44</v>
      </c>
      <c r="H20" s="35"/>
      <c r="I20" s="35"/>
      <c r="J20" s="35"/>
      <c r="K20" s="35"/>
      <c r="L20" s="30"/>
      <c r="M20" s="30"/>
      <c r="N20" s="30"/>
      <c r="O20" s="30"/>
      <c r="P20" s="30"/>
      <c r="Q20" s="30"/>
      <c r="R20" s="30"/>
      <c r="S20" s="57"/>
      <c r="T20" s="57"/>
    </row>
    <row r="21" spans="1:20" x14ac:dyDescent="0.3">
      <c r="C21" s="80"/>
      <c r="D21" s="80"/>
      <c r="E21" s="18"/>
      <c r="F21" s="18"/>
      <c r="G21" s="58" t="s">
        <v>45</v>
      </c>
      <c r="H21" s="35"/>
      <c r="I21" s="35"/>
      <c r="J21" s="35"/>
      <c r="K21" s="35"/>
      <c r="L21" s="30"/>
      <c r="M21" s="30"/>
      <c r="N21" s="30"/>
      <c r="O21" s="30"/>
      <c r="P21" s="30"/>
      <c r="Q21" s="30"/>
      <c r="R21" s="30"/>
      <c r="S21" s="57"/>
      <c r="T21" s="57"/>
    </row>
    <row r="22" spans="1:20" x14ac:dyDescent="0.3">
      <c r="E22" s="18"/>
      <c r="F22" s="18"/>
      <c r="G22" s="57"/>
      <c r="H22" s="35"/>
      <c r="I22" s="35"/>
      <c r="J22" s="35"/>
      <c r="K22" s="35"/>
      <c r="L22" s="30"/>
      <c r="M22" s="30"/>
      <c r="N22" s="30"/>
      <c r="O22" s="30"/>
      <c r="P22" s="30"/>
      <c r="Q22" s="30"/>
      <c r="R22" s="30"/>
      <c r="S22" s="57"/>
      <c r="T22" s="57"/>
    </row>
    <row r="23" spans="1:20" x14ac:dyDescent="0.3">
      <c r="A23" s="19"/>
      <c r="B23" s="33"/>
      <c r="C23" s="36" t="s">
        <v>46</v>
      </c>
      <c r="D23" s="34">
        <f>SUM(D14:D21)</f>
        <v>21</v>
      </c>
      <c r="E23" s="18"/>
      <c r="F23" s="18"/>
      <c r="G23" s="59" t="s">
        <v>47</v>
      </c>
      <c r="H23" s="35"/>
      <c r="I23" s="35"/>
      <c r="J23" s="35"/>
      <c r="K23" s="35"/>
      <c r="L23" s="30"/>
      <c r="M23" s="30"/>
      <c r="N23" s="30"/>
      <c r="O23" s="30"/>
      <c r="P23" s="30"/>
      <c r="Q23" s="30"/>
      <c r="R23" s="30"/>
      <c r="S23" s="57"/>
      <c r="T23" s="57"/>
    </row>
    <row r="24" spans="1:20" x14ac:dyDescent="0.3">
      <c r="G24" s="60"/>
      <c r="H24" s="35"/>
      <c r="I24" s="35"/>
      <c r="J24" s="35"/>
      <c r="K24" s="35"/>
      <c r="L24" s="30"/>
      <c r="M24" s="30"/>
      <c r="N24" s="30"/>
      <c r="O24" s="30"/>
      <c r="P24" s="30"/>
      <c r="Q24" s="30"/>
      <c r="R24" s="30"/>
      <c r="S24" s="57"/>
      <c r="T24" s="57"/>
    </row>
    <row r="25" spans="1:20" x14ac:dyDescent="0.3">
      <c r="A25" s="59" t="s">
        <v>363</v>
      </c>
      <c r="B25" s="57"/>
      <c r="C25" s="57"/>
      <c r="D25" s="57"/>
      <c r="E25" s="57"/>
      <c r="G25" s="59" t="s">
        <v>447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57"/>
      <c r="T25" s="57"/>
    </row>
    <row r="26" spans="1:20" x14ac:dyDescent="0.3">
      <c r="A26" s="59" t="s">
        <v>361</v>
      </c>
      <c r="B26" s="57"/>
      <c r="C26" s="57"/>
      <c r="D26" s="57"/>
      <c r="E26" s="57"/>
      <c r="G26" s="57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57"/>
      <c r="T26" s="57"/>
    </row>
    <row r="27" spans="1:20" x14ac:dyDescent="0.3">
      <c r="G27" s="59" t="s">
        <v>49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57"/>
      <c r="T27" s="57"/>
    </row>
    <row r="28" spans="1:20" x14ac:dyDescent="0.3">
      <c r="A28" s="29" t="s">
        <v>48</v>
      </c>
      <c r="B28" s="30"/>
      <c r="C28" s="30"/>
      <c r="D28" s="30"/>
      <c r="G28" s="59" t="s">
        <v>50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57"/>
      <c r="T28" s="57"/>
    </row>
    <row r="29" spans="1:20" x14ac:dyDescent="0.3">
      <c r="A29" s="29" t="s">
        <v>362</v>
      </c>
      <c r="B29" s="30"/>
      <c r="C29" s="30"/>
      <c r="D29" s="30"/>
      <c r="G29" s="59" t="s">
        <v>51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57"/>
      <c r="T29" s="57"/>
    </row>
    <row r="30" spans="1:20" x14ac:dyDescent="0.3">
      <c r="A30" s="19"/>
      <c r="G30" s="165" t="s">
        <v>52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57"/>
      <c r="T30" s="57"/>
    </row>
    <row r="31" spans="1:20" x14ac:dyDescent="0.3">
      <c r="A31" s="19"/>
      <c r="G31" s="165" t="s">
        <v>53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57"/>
      <c r="T31" s="57"/>
    </row>
    <row r="32" spans="1:20" x14ac:dyDescent="0.3">
      <c r="A32" s="19"/>
      <c r="G32" s="57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57"/>
      <c r="T32" s="57"/>
    </row>
    <row r="33" spans="1:20" ht="15.6" x14ac:dyDescent="0.3">
      <c r="A33" s="19"/>
      <c r="F33" s="273" t="s">
        <v>446</v>
      </c>
      <c r="G33" s="272" t="s">
        <v>374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57"/>
      <c r="T33" s="57"/>
    </row>
    <row r="34" spans="1:20" x14ac:dyDescent="0.3">
      <c r="A34" s="19"/>
      <c r="G34" s="61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57"/>
      <c r="T34" s="57"/>
    </row>
    <row r="35" spans="1:20" x14ac:dyDescent="0.3">
      <c r="A35" s="19"/>
      <c r="G35" s="165" t="s">
        <v>54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57"/>
      <c r="T35" s="57"/>
    </row>
    <row r="36" spans="1:20" x14ac:dyDescent="0.3">
      <c r="A36" s="19"/>
      <c r="G36" s="57"/>
      <c r="H36" s="169"/>
      <c r="I36" s="169"/>
      <c r="J36" s="169"/>
      <c r="K36" s="169"/>
      <c r="L36" s="169"/>
      <c r="M36" s="169"/>
      <c r="N36" s="169"/>
      <c r="O36" s="169"/>
      <c r="P36" s="30"/>
      <c r="Q36" s="30"/>
      <c r="R36" s="30"/>
      <c r="S36" s="57"/>
      <c r="T36" s="57"/>
    </row>
    <row r="38" spans="1:20" ht="17.399999999999999" x14ac:dyDescent="0.3">
      <c r="B38" s="79" t="s">
        <v>55</v>
      </c>
      <c r="G38" s="79" t="s">
        <v>56</v>
      </c>
      <c r="I38" s="276">
        <f>-Under14Girls!A205</f>
        <v>0</v>
      </c>
      <c r="J38" s="276"/>
      <c r="K38" s="42" t="s">
        <v>57</v>
      </c>
      <c r="L38" s="265" t="s">
        <v>6</v>
      </c>
      <c r="M38" s="228"/>
      <c r="N38" s="275"/>
    </row>
    <row r="39" spans="1:20" ht="15.6" x14ac:dyDescent="0.3">
      <c r="B39" s="37"/>
    </row>
    <row r="40" spans="1:20" ht="22.05" customHeight="1" thickBot="1" x14ac:dyDescent="0.35"/>
    <row r="41" spans="1:20" ht="89.25" customHeight="1" thickTop="1" thickBot="1" x14ac:dyDescent="0.35">
      <c r="B41" s="63" t="s">
        <v>58</v>
      </c>
      <c r="C41" s="64"/>
      <c r="D41" s="65"/>
      <c r="E41" s="81" t="str">
        <f>C3</f>
        <v>-</v>
      </c>
      <c r="F41" s="66" t="str">
        <f>C4</f>
        <v>-</v>
      </c>
      <c r="G41" s="66" t="str">
        <f>C5</f>
        <v>-</v>
      </c>
      <c r="H41" s="66" t="str">
        <f>C6</f>
        <v>-</v>
      </c>
      <c r="I41" s="66" t="str">
        <f>C7</f>
        <v>-</v>
      </c>
      <c r="J41" s="66" t="str">
        <f>C8</f>
        <v>-</v>
      </c>
      <c r="K41" s="66" t="str">
        <f>C9</f>
        <v>-</v>
      </c>
      <c r="L41" s="66" t="s">
        <v>59</v>
      </c>
      <c r="O41" s="18"/>
      <c r="P41" s="18"/>
      <c r="Q41" s="18"/>
      <c r="R41" s="18"/>
    </row>
    <row r="42" spans="1:20" ht="22.05" customHeight="1" thickTop="1" thickBot="1" x14ac:dyDescent="0.35">
      <c r="B42" s="67" t="s">
        <v>60</v>
      </c>
      <c r="C42" s="64"/>
      <c r="D42" s="65"/>
      <c r="E42" s="68" t="str">
        <f>D3</f>
        <v>-</v>
      </c>
      <c r="F42" s="68" t="str">
        <f>D4</f>
        <v>-</v>
      </c>
      <c r="G42" s="68" t="str">
        <f>D5</f>
        <v>-</v>
      </c>
      <c r="H42" s="68" t="str">
        <f>D6</f>
        <v>-</v>
      </c>
      <c r="I42" s="69" t="str">
        <f>D7</f>
        <v>-</v>
      </c>
      <c r="J42" s="68" t="str">
        <f>D8</f>
        <v>-</v>
      </c>
      <c r="K42" s="68" t="str">
        <f>D9</f>
        <v>-</v>
      </c>
      <c r="L42" s="68"/>
    </row>
    <row r="43" spans="1:20" ht="22.05" customHeight="1" thickTop="1" x14ac:dyDescent="0.3">
      <c r="B43" s="70" t="s">
        <v>306</v>
      </c>
      <c r="C43" s="71"/>
      <c r="D43" s="72"/>
      <c r="E43" s="73">
        <f>Under14Boys!D3</f>
        <v>0</v>
      </c>
      <c r="F43" s="73">
        <f>Under14Boys!D4</f>
        <v>0</v>
      </c>
      <c r="G43" s="73">
        <f>Under14Boys!D5</f>
        <v>0</v>
      </c>
      <c r="H43" s="73">
        <f>Under14Boys!D6</f>
        <v>0</v>
      </c>
      <c r="I43" s="73">
        <f>Under14Boys!D7</f>
        <v>0</v>
      </c>
      <c r="J43" s="73">
        <f>Under14Boys!D8</f>
        <v>0</v>
      </c>
      <c r="K43" s="73">
        <f>Under14Boys!D9</f>
        <v>0</v>
      </c>
      <c r="L43" s="73">
        <f>Under14Boys!D10</f>
        <v>469</v>
      </c>
    </row>
    <row r="44" spans="1:20" ht="22.05" customHeight="1" x14ac:dyDescent="0.3">
      <c r="B44" s="74" t="s">
        <v>307</v>
      </c>
      <c r="C44" s="62"/>
      <c r="D44" s="75"/>
      <c r="E44" s="73">
        <f>Under16Boys!D3</f>
        <v>0</v>
      </c>
      <c r="F44" s="73">
        <f>Under16Boys!D4</f>
        <v>0</v>
      </c>
      <c r="G44" s="73">
        <f>Under16Boys!D5</f>
        <v>0</v>
      </c>
      <c r="H44" s="73">
        <f>Under16Boys!D6</f>
        <v>0</v>
      </c>
      <c r="I44" s="73">
        <f>Under16Boys!D7</f>
        <v>0</v>
      </c>
      <c r="J44" s="73">
        <f>Under16Boys!D8</f>
        <v>0</v>
      </c>
      <c r="K44" s="73">
        <f>Under16Boys!D9</f>
        <v>0</v>
      </c>
      <c r="L44" s="76">
        <f>Under16Boys!D10</f>
        <v>532</v>
      </c>
    </row>
    <row r="45" spans="1:20" ht="22.05" customHeight="1" x14ac:dyDescent="0.3">
      <c r="B45" s="74" t="s">
        <v>308</v>
      </c>
      <c r="C45" s="62"/>
      <c r="D45" s="75"/>
      <c r="E45" s="73">
        <f>Under18Men!D3</f>
        <v>0</v>
      </c>
      <c r="F45" s="73">
        <f>Under18Men!D4</f>
        <v>0</v>
      </c>
      <c r="G45" s="73">
        <f>Under18Men!D5</f>
        <v>0</v>
      </c>
      <c r="H45" s="73">
        <f>Under18Men!D6</f>
        <v>0</v>
      </c>
      <c r="I45" s="73">
        <f>Under18Men!D7</f>
        <v>0</v>
      </c>
      <c r="J45" s="73">
        <f>Under18Men!D8</f>
        <v>0</v>
      </c>
      <c r="K45" s="73">
        <f>Under18Men!D9</f>
        <v>0</v>
      </c>
      <c r="L45" s="73">
        <f>Under18Men!D10</f>
        <v>532</v>
      </c>
    </row>
    <row r="46" spans="1:20" ht="22.05" customHeight="1" x14ac:dyDescent="0.3">
      <c r="B46" s="74" t="s">
        <v>211</v>
      </c>
      <c r="C46" s="62"/>
      <c r="D46" s="75"/>
      <c r="E46" s="76">
        <f>Under14Girls!D3</f>
        <v>0</v>
      </c>
      <c r="F46" s="76">
        <f>Under14Girls!D4</f>
        <v>0</v>
      </c>
      <c r="G46" s="76">
        <f>Under14Girls!D5</f>
        <v>0</v>
      </c>
      <c r="H46" s="76">
        <f>Under14Girls!D6</f>
        <v>0</v>
      </c>
      <c r="I46" s="76">
        <f>Under14Girls!D7</f>
        <v>0</v>
      </c>
      <c r="J46" s="76">
        <f>Under14Girls!D8</f>
        <v>0</v>
      </c>
      <c r="K46" s="76">
        <f>Under14Girls!D9</f>
        <v>0</v>
      </c>
      <c r="L46" s="76">
        <f>Under14Girls!D10</f>
        <v>469</v>
      </c>
    </row>
    <row r="47" spans="1:20" ht="22.05" customHeight="1" x14ac:dyDescent="0.3">
      <c r="B47" s="74" t="s">
        <v>212</v>
      </c>
      <c r="C47" s="62"/>
      <c r="D47" s="75"/>
      <c r="E47" s="76">
        <f>Under16Girls!D3</f>
        <v>0</v>
      </c>
      <c r="F47" s="76">
        <f>Under16Girls!D4</f>
        <v>0</v>
      </c>
      <c r="G47" s="76">
        <f>Under16Girls!D5</f>
        <v>0</v>
      </c>
      <c r="H47" s="76">
        <f>Under16Girls!D6</f>
        <v>0</v>
      </c>
      <c r="I47" s="76">
        <f>Under16Girls!D7</f>
        <v>0</v>
      </c>
      <c r="J47" s="76">
        <f>Under16Girls!D8</f>
        <v>0</v>
      </c>
      <c r="K47" s="76">
        <f>Under16Girls!D9</f>
        <v>0</v>
      </c>
      <c r="L47" s="76">
        <f>Under16Girls!D10</f>
        <v>532</v>
      </c>
    </row>
    <row r="48" spans="1:20" ht="22.05" customHeight="1" thickBot="1" x14ac:dyDescent="0.35">
      <c r="B48" s="180" t="s">
        <v>216</v>
      </c>
      <c r="C48" s="181"/>
      <c r="D48" s="181"/>
      <c r="E48" s="182">
        <f>Under18Women!D3</f>
        <v>0</v>
      </c>
      <c r="F48" s="182">
        <f>Under18Women!D4</f>
        <v>0</v>
      </c>
      <c r="G48" s="182">
        <f>Under18Women!D5</f>
        <v>0</v>
      </c>
      <c r="H48" s="182">
        <f>Under18Women!D6</f>
        <v>0</v>
      </c>
      <c r="I48" s="182">
        <f>Under18Women!D7</f>
        <v>0</v>
      </c>
      <c r="J48" s="182">
        <f>Under18Women!D8</f>
        <v>0</v>
      </c>
      <c r="K48" s="182">
        <f>Under18Women!D9</f>
        <v>0</v>
      </c>
      <c r="L48" s="183">
        <f>Under18Women!D10</f>
        <v>532</v>
      </c>
    </row>
    <row r="49" spans="2:16" ht="22.05" customHeight="1" thickBot="1" x14ac:dyDescent="0.35">
      <c r="B49" s="176" t="s">
        <v>61</v>
      </c>
      <c r="C49" s="177"/>
      <c r="D49" s="177"/>
      <c r="E49" s="179"/>
      <c r="F49" s="179"/>
      <c r="G49" s="179"/>
      <c r="H49" s="179"/>
      <c r="I49" s="179"/>
      <c r="J49" s="179"/>
      <c r="K49" s="179"/>
      <c r="L49" s="175">
        <v>360</v>
      </c>
    </row>
    <row r="50" spans="2:16" ht="22.05" customHeight="1" thickTop="1" thickBot="1" x14ac:dyDescent="0.35">
      <c r="B50" s="67" t="s">
        <v>62</v>
      </c>
      <c r="C50" s="64"/>
      <c r="D50" s="65"/>
      <c r="E50" s="68">
        <f t="shared" ref="E50:L50" si="0">SUM(E43:E49)</f>
        <v>0</v>
      </c>
      <c r="F50" s="68">
        <f t="shared" si="0"/>
        <v>0</v>
      </c>
      <c r="G50" s="68">
        <f t="shared" si="0"/>
        <v>0</v>
      </c>
      <c r="H50" s="68">
        <f t="shared" si="0"/>
        <v>0</v>
      </c>
      <c r="I50" s="68">
        <f t="shared" si="0"/>
        <v>0</v>
      </c>
      <c r="J50" s="68">
        <f t="shared" si="0"/>
        <v>0</v>
      </c>
      <c r="K50" s="68">
        <f t="shared" si="0"/>
        <v>0</v>
      </c>
      <c r="L50" s="68">
        <f t="shared" si="0"/>
        <v>3426</v>
      </c>
    </row>
    <row r="51" spans="2:16" ht="22.05" customHeight="1" thickTop="1" thickBot="1" x14ac:dyDescent="0.35">
      <c r="B51" s="67" t="s">
        <v>63</v>
      </c>
      <c r="C51" s="64"/>
      <c r="D51" s="65"/>
      <c r="E51" s="68">
        <f>RANK(E50,E50:K50,0)</f>
        <v>1</v>
      </c>
      <c r="F51" s="68">
        <f>RANK(F50,E50:K50,0)</f>
        <v>1</v>
      </c>
      <c r="G51" s="68">
        <f>RANK(G50,E50:K50,0)</f>
        <v>1</v>
      </c>
      <c r="H51" s="68">
        <f>RANK(H50,E50:K50,0)</f>
        <v>1</v>
      </c>
      <c r="I51" s="68">
        <f>RANK(I50,E50:K50,0)</f>
        <v>1</v>
      </c>
      <c r="J51" s="68">
        <f>RANK(J50,E50:K50,0)</f>
        <v>1</v>
      </c>
      <c r="K51" s="68">
        <f>RANK(K50,E50:K50,0)</f>
        <v>1</v>
      </c>
      <c r="L51" s="68"/>
    </row>
    <row r="52" spans="2:16" ht="22.05" customHeight="1" thickTop="1" x14ac:dyDescent="0.3">
      <c r="H52" s="77" t="s">
        <v>473</v>
      </c>
      <c r="L52" s="78">
        <f>SUM(E50:L50)</f>
        <v>3426</v>
      </c>
    </row>
    <row r="53" spans="2:16" ht="22.05" customHeight="1" x14ac:dyDescent="0.3">
      <c r="B53" s="277" t="s">
        <v>64</v>
      </c>
      <c r="C53" s="277"/>
      <c r="D53" s="277"/>
      <c r="E53" s="277"/>
      <c r="F53" s="277"/>
      <c r="H53" s="277" t="s">
        <v>65</v>
      </c>
      <c r="I53" s="277"/>
      <c r="J53" s="277"/>
      <c r="K53" s="277"/>
      <c r="L53" s="277"/>
    </row>
    <row r="54" spans="2:16" ht="20.100000000000001" customHeight="1" x14ac:dyDescent="0.3">
      <c r="B54" s="178" t="s">
        <v>472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</row>
    <row r="55" spans="2:16" ht="20.100000000000001" customHeight="1" x14ac:dyDescent="0.3"/>
    <row r="56" spans="2:16" ht="20.100000000000001" customHeight="1" x14ac:dyDescent="0.3">
      <c r="B56" s="82" t="s">
        <v>66</v>
      </c>
      <c r="C56" s="57"/>
      <c r="D56" s="57"/>
      <c r="E56" s="57"/>
      <c r="F56" s="57"/>
      <c r="G56" s="57"/>
      <c r="H56" s="57"/>
    </row>
    <row r="57" spans="2:16" ht="20.100000000000001" customHeight="1" x14ac:dyDescent="0.3">
      <c r="B57" s="84" t="s">
        <v>368</v>
      </c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</row>
    <row r="58" spans="2:16" ht="20.100000000000001" customHeight="1" x14ac:dyDescent="0.3">
      <c r="B58" s="84" t="s">
        <v>357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</row>
    <row r="59" spans="2:16" ht="20.100000000000001" customHeight="1" x14ac:dyDescent="0.3">
      <c r="B59" s="84" t="s">
        <v>67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</row>
    <row r="60" spans="2:16" ht="20.100000000000001" customHeight="1" x14ac:dyDescent="0.3">
      <c r="B60" s="85" t="s">
        <v>68</v>
      </c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P60" s="38"/>
    </row>
    <row r="61" spans="2:16" ht="20.100000000000001" customHeight="1" x14ac:dyDescent="0.3">
      <c r="B61" s="84" t="s">
        <v>69</v>
      </c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</row>
    <row r="62" spans="2:16" ht="20.100000000000001" customHeight="1" x14ac:dyDescent="0.3">
      <c r="B62" s="267" t="s">
        <v>372</v>
      </c>
      <c r="C62" s="26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</row>
    <row r="63" spans="2:16" ht="20.100000000000001" customHeight="1" x14ac:dyDescent="0.3">
      <c r="B63" s="267" t="s">
        <v>373</v>
      </c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</row>
    <row r="64" spans="2:16" ht="20.100000000000001" customHeight="1" x14ac:dyDescent="0.3">
      <c r="B64" s="84" t="s">
        <v>70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</row>
    <row r="65" spans="2:14" ht="20.100000000000001" customHeight="1" x14ac:dyDescent="0.3">
      <c r="B65" s="84" t="s">
        <v>71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</row>
    <row r="66" spans="2:14" ht="20.100000000000001" customHeight="1" x14ac:dyDescent="0.3">
      <c r="B66" s="84" t="s">
        <v>72</v>
      </c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</row>
    <row r="67" spans="2:14" ht="20.100000000000001" customHeight="1" x14ac:dyDescent="0.3">
      <c r="B67" s="84" t="s">
        <v>73</v>
      </c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</row>
    <row r="68" spans="2:14" ht="20.100000000000001" customHeight="1" x14ac:dyDescent="0.3"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</row>
    <row r="69" spans="2:14" ht="20.100000000000001" customHeight="1" x14ac:dyDescent="0.3"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</row>
    <row r="70" spans="2:14" ht="22.05" customHeight="1" x14ac:dyDescent="0.3"/>
    <row r="71" spans="2:14" ht="22.05" customHeight="1" x14ac:dyDescent="0.3"/>
    <row r="72" spans="2:14" ht="22.05" customHeight="1" x14ac:dyDescent="0.3"/>
    <row r="73" spans="2:14" ht="22.05" customHeight="1" x14ac:dyDescent="0.3"/>
    <row r="74" spans="2:14" ht="22.05" customHeight="1" x14ac:dyDescent="0.3"/>
    <row r="75" spans="2:14" ht="22.05" customHeight="1" x14ac:dyDescent="0.3"/>
    <row r="76" spans="2:14" ht="22.05" customHeight="1" x14ac:dyDescent="0.3"/>
    <row r="77" spans="2:14" ht="22.05" customHeight="1" x14ac:dyDescent="0.3"/>
    <row r="78" spans="2:14" ht="22.05" customHeight="1" x14ac:dyDescent="0.3"/>
    <row r="79" spans="2:14" ht="22.05" customHeight="1" x14ac:dyDescent="0.3">
      <c r="C79" s="37"/>
    </row>
    <row r="80" spans="2:14" ht="22.05" customHeight="1" x14ac:dyDescent="0.3">
      <c r="B80" s="37"/>
    </row>
    <row r="81" spans="2:11" ht="22.05" customHeight="1" x14ac:dyDescent="0.3"/>
    <row r="82" spans="2:11" ht="22.05" customHeight="1" x14ac:dyDescent="0.3">
      <c r="B82" s="37"/>
    </row>
    <row r="83" spans="2:11" ht="22.05" customHeight="1" x14ac:dyDescent="0.3"/>
    <row r="84" spans="2:11" ht="22.05" customHeight="1" x14ac:dyDescent="0.3">
      <c r="B84" s="39"/>
    </row>
    <row r="85" spans="2:11" ht="22.05" customHeight="1" x14ac:dyDescent="0.3">
      <c r="B85" s="39"/>
    </row>
    <row r="86" spans="2:11" ht="22.05" customHeight="1" x14ac:dyDescent="0.3">
      <c r="B86" s="39"/>
    </row>
    <row r="87" spans="2:11" ht="22.05" customHeight="1" x14ac:dyDescent="0.3">
      <c r="B87" s="40"/>
    </row>
    <row r="88" spans="2:11" ht="22.05" customHeight="1" x14ac:dyDescent="0.3">
      <c r="B88" s="39"/>
    </row>
    <row r="89" spans="2:11" ht="22.05" customHeight="1" x14ac:dyDescent="0.3">
      <c r="B89" s="39"/>
    </row>
    <row r="90" spans="2:11" ht="22.05" customHeight="1" x14ac:dyDescent="0.3">
      <c r="B90" s="39"/>
    </row>
    <row r="91" spans="2:11" ht="22.05" customHeight="1" x14ac:dyDescent="0.3">
      <c r="B91" s="40"/>
      <c r="C91" s="40"/>
      <c r="D91" s="41"/>
      <c r="E91" s="41"/>
      <c r="F91" s="41"/>
      <c r="G91" s="41"/>
      <c r="H91" s="41"/>
      <c r="I91" s="41"/>
      <c r="J91" s="41"/>
      <c r="K91" s="41"/>
    </row>
    <row r="92" spans="2:11" ht="22.05" customHeight="1" x14ac:dyDescent="0.3">
      <c r="B92" s="40"/>
    </row>
    <row r="93" spans="2:11" ht="22.05" customHeight="1" x14ac:dyDescent="0.3">
      <c r="B93" s="40"/>
    </row>
    <row r="94" spans="2:11" ht="22.05" customHeight="1" x14ac:dyDescent="0.3">
      <c r="B94" s="39"/>
    </row>
    <row r="95" spans="2:11" ht="22.05" customHeight="1" x14ac:dyDescent="0.3"/>
  </sheetData>
  <sheetProtection algorithmName="SHA-512" hashValue="OBVLxWwD6dbX3ThZM8ad6eDpBY2fy/v1He29f1NRYmCVXN2K5xPzDH8voNxa1tFocz/lwu4yQXwpIPWAIGTckw==" saltValue="OX0rjEk0P+kxz5dAeXT0JA==" spinCount="100000" sheet="1" selectLockedCells="1"/>
  <mergeCells count="3">
    <mergeCell ref="I38:J38"/>
    <mergeCell ref="B53:F53"/>
    <mergeCell ref="H53:L53"/>
  </mergeCells>
  <phoneticPr fontId="4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95017-223E-4F1A-B600-B8BC774C159C}">
  <dimension ref="B1:H24"/>
  <sheetViews>
    <sheetView workbookViewId="0">
      <selection activeCell="L15" sqref="L15"/>
    </sheetView>
  </sheetViews>
  <sheetFormatPr defaultRowHeight="14.4" x14ac:dyDescent="0.3"/>
  <cols>
    <col min="2" max="2" width="10.77734375" style="206" bestFit="1" customWidth="1"/>
  </cols>
  <sheetData>
    <row r="1" spans="2:8" ht="15" thickBot="1" x14ac:dyDescent="0.35"/>
    <row r="2" spans="2:8" s="206" customFormat="1" ht="17.25" customHeight="1" thickBot="1" x14ac:dyDescent="0.35">
      <c r="B2" s="209" t="s">
        <v>142</v>
      </c>
      <c r="C2" s="221" t="s">
        <v>296</v>
      </c>
      <c r="D2" s="222" t="s">
        <v>295</v>
      </c>
      <c r="E2" s="222" t="s">
        <v>294</v>
      </c>
      <c r="F2" s="222" t="s">
        <v>293</v>
      </c>
      <c r="G2" s="222" t="s">
        <v>292</v>
      </c>
      <c r="H2" s="223" t="s">
        <v>291</v>
      </c>
    </row>
    <row r="3" spans="2:8" ht="17.25" customHeight="1" x14ac:dyDescent="0.3">
      <c r="B3" s="219" t="s">
        <v>147</v>
      </c>
      <c r="C3" s="210" t="s">
        <v>403</v>
      </c>
      <c r="D3" s="211" t="s">
        <v>451</v>
      </c>
      <c r="E3" s="211" t="s">
        <v>375</v>
      </c>
      <c r="F3" s="211" t="s">
        <v>411</v>
      </c>
      <c r="G3" s="211" t="s">
        <v>412</v>
      </c>
      <c r="H3" s="212" t="s">
        <v>413</v>
      </c>
    </row>
    <row r="4" spans="2:8" ht="17.25" customHeight="1" x14ac:dyDescent="0.3">
      <c r="B4" s="220" t="s">
        <v>148</v>
      </c>
      <c r="C4" s="213" t="s">
        <v>404</v>
      </c>
      <c r="D4" s="214" t="s">
        <v>392</v>
      </c>
      <c r="E4" s="214" t="s">
        <v>376</v>
      </c>
      <c r="F4" s="214" t="s">
        <v>414</v>
      </c>
      <c r="G4" s="214" t="s">
        <v>415</v>
      </c>
      <c r="H4" s="215" t="s">
        <v>416</v>
      </c>
    </row>
    <row r="5" spans="2:8" ht="17.25" customHeight="1" x14ac:dyDescent="0.3">
      <c r="B5" s="220" t="s">
        <v>151</v>
      </c>
      <c r="C5" s="269" t="s">
        <v>378</v>
      </c>
      <c r="D5" s="214" t="s">
        <v>393</v>
      </c>
      <c r="E5" s="270" t="s">
        <v>378</v>
      </c>
      <c r="F5" s="270" t="s">
        <v>378</v>
      </c>
      <c r="G5" s="214" t="s">
        <v>417</v>
      </c>
      <c r="H5" s="271" t="s">
        <v>378</v>
      </c>
    </row>
    <row r="6" spans="2:8" ht="17.25" customHeight="1" x14ac:dyDescent="0.3">
      <c r="B6" s="220" t="s">
        <v>155</v>
      </c>
      <c r="C6" s="269">
        <v>0</v>
      </c>
      <c r="D6" s="270">
        <v>0</v>
      </c>
      <c r="E6" s="214" t="s">
        <v>377</v>
      </c>
      <c r="F6" s="270">
        <v>0</v>
      </c>
      <c r="G6" s="270">
        <v>0</v>
      </c>
      <c r="H6" s="215" t="s">
        <v>370</v>
      </c>
    </row>
    <row r="7" spans="2:8" ht="17.25" customHeight="1" x14ac:dyDescent="0.3">
      <c r="B7" s="220" t="s">
        <v>149</v>
      </c>
      <c r="C7" s="213" t="s">
        <v>405</v>
      </c>
      <c r="D7" s="214" t="s">
        <v>394</v>
      </c>
      <c r="E7" s="214" t="s">
        <v>379</v>
      </c>
      <c r="F7" s="214" t="s">
        <v>418</v>
      </c>
      <c r="G7" s="214" t="s">
        <v>419</v>
      </c>
      <c r="H7" s="215" t="s">
        <v>420</v>
      </c>
    </row>
    <row r="8" spans="2:8" ht="17.25" customHeight="1" x14ac:dyDescent="0.3">
      <c r="B8" s="220" t="s">
        <v>150</v>
      </c>
      <c r="C8" s="213" t="s">
        <v>406</v>
      </c>
      <c r="D8" s="214" t="s">
        <v>395</v>
      </c>
      <c r="E8" s="214" t="s">
        <v>380</v>
      </c>
      <c r="F8" s="214" t="s">
        <v>421</v>
      </c>
      <c r="G8" s="214" t="s">
        <v>423</v>
      </c>
      <c r="H8" s="215" t="s">
        <v>422</v>
      </c>
    </row>
    <row r="9" spans="2:8" ht="17.25" customHeight="1" x14ac:dyDescent="0.3">
      <c r="B9" s="220" t="s">
        <v>152</v>
      </c>
      <c r="C9" s="269" t="s">
        <v>378</v>
      </c>
      <c r="D9" s="270" t="s">
        <v>378</v>
      </c>
      <c r="E9" s="270" t="s">
        <v>378</v>
      </c>
      <c r="F9" s="214" t="s">
        <v>370</v>
      </c>
      <c r="G9" s="270" t="s">
        <v>378</v>
      </c>
      <c r="H9" s="271" t="s">
        <v>378</v>
      </c>
    </row>
    <row r="10" spans="2:8" ht="17.25" customHeight="1" x14ac:dyDescent="0.3">
      <c r="B10" s="220" t="s">
        <v>153</v>
      </c>
      <c r="C10" s="213" t="s">
        <v>370</v>
      </c>
      <c r="D10" s="270">
        <v>0</v>
      </c>
      <c r="E10" s="270">
        <v>0</v>
      </c>
      <c r="F10" s="270">
        <v>0</v>
      </c>
      <c r="G10" s="214" t="s">
        <v>370</v>
      </c>
      <c r="H10" s="271">
        <v>0</v>
      </c>
    </row>
    <row r="11" spans="2:8" ht="17.25" customHeight="1" x14ac:dyDescent="0.3">
      <c r="B11" s="220" t="s">
        <v>156</v>
      </c>
      <c r="C11" s="269">
        <v>0</v>
      </c>
      <c r="D11" s="214" t="s">
        <v>370</v>
      </c>
      <c r="E11" s="270">
        <v>0</v>
      </c>
      <c r="F11" s="270">
        <v>0</v>
      </c>
      <c r="G11" s="270" t="s">
        <v>378</v>
      </c>
      <c r="H11" s="215" t="s">
        <v>370</v>
      </c>
    </row>
    <row r="12" spans="2:8" ht="17.25" customHeight="1" x14ac:dyDescent="0.3">
      <c r="B12" s="220" t="s">
        <v>297</v>
      </c>
      <c r="C12" s="269">
        <v>0</v>
      </c>
      <c r="D12" s="270">
        <v>0</v>
      </c>
      <c r="E12" s="214" t="s">
        <v>370</v>
      </c>
      <c r="F12" s="270">
        <v>0</v>
      </c>
      <c r="G12" s="270">
        <v>0</v>
      </c>
      <c r="H12" s="271">
        <v>0</v>
      </c>
    </row>
    <row r="13" spans="2:8" ht="17.25" customHeight="1" x14ac:dyDescent="0.3">
      <c r="B13" s="220" t="s">
        <v>358</v>
      </c>
      <c r="C13" s="213" t="s">
        <v>370</v>
      </c>
      <c r="D13" s="270">
        <v>0</v>
      </c>
      <c r="E13" s="270">
        <v>0</v>
      </c>
      <c r="F13" s="214" t="s">
        <v>370</v>
      </c>
      <c r="G13" s="270">
        <v>0</v>
      </c>
      <c r="H13" s="271">
        <v>0</v>
      </c>
    </row>
    <row r="14" spans="2:8" ht="17.25" customHeight="1" x14ac:dyDescent="0.3">
      <c r="B14" s="220" t="s">
        <v>359</v>
      </c>
      <c r="C14" s="269">
        <v>0</v>
      </c>
      <c r="D14" s="214" t="s">
        <v>370</v>
      </c>
      <c r="E14" s="270">
        <v>0</v>
      </c>
      <c r="F14" s="270">
        <v>0</v>
      </c>
      <c r="G14" s="214" t="s">
        <v>370</v>
      </c>
      <c r="H14" s="271">
        <v>0</v>
      </c>
    </row>
    <row r="15" spans="2:8" ht="17.25" customHeight="1" x14ac:dyDescent="0.3">
      <c r="B15" s="220" t="s">
        <v>360</v>
      </c>
      <c r="C15" s="269">
        <v>0</v>
      </c>
      <c r="D15" s="270">
        <v>0</v>
      </c>
      <c r="E15" s="214" t="s">
        <v>370</v>
      </c>
      <c r="F15" s="270">
        <v>0</v>
      </c>
      <c r="G15" s="270">
        <v>0</v>
      </c>
      <c r="H15" s="215" t="s">
        <v>370</v>
      </c>
    </row>
    <row r="16" spans="2:8" ht="17.25" customHeight="1" x14ac:dyDescent="0.3">
      <c r="B16" s="220" t="s">
        <v>98</v>
      </c>
      <c r="C16" s="213" t="s">
        <v>407</v>
      </c>
      <c r="D16" s="214" t="s">
        <v>396</v>
      </c>
      <c r="E16" s="214" t="s">
        <v>381</v>
      </c>
      <c r="F16" s="214" t="s">
        <v>407</v>
      </c>
      <c r="G16" s="214" t="s">
        <v>424</v>
      </c>
      <c r="H16" s="215" t="s">
        <v>425</v>
      </c>
    </row>
    <row r="17" spans="2:8" ht="17.25" customHeight="1" x14ac:dyDescent="0.3">
      <c r="B17" s="220" t="s">
        <v>105</v>
      </c>
      <c r="C17" s="213" t="s">
        <v>408</v>
      </c>
      <c r="D17" s="214" t="s">
        <v>397</v>
      </c>
      <c r="E17" s="214" t="s">
        <v>382</v>
      </c>
      <c r="F17" s="214" t="s">
        <v>426</v>
      </c>
      <c r="G17" s="214" t="s">
        <v>427</v>
      </c>
      <c r="H17" s="215" t="s">
        <v>428</v>
      </c>
    </row>
    <row r="18" spans="2:8" ht="17.25" customHeight="1" x14ac:dyDescent="0.3">
      <c r="B18" s="220" t="s">
        <v>124</v>
      </c>
      <c r="C18" s="213" t="s">
        <v>371</v>
      </c>
      <c r="D18" s="214" t="s">
        <v>398</v>
      </c>
      <c r="E18" s="214" t="s">
        <v>383</v>
      </c>
      <c r="F18" s="214" t="s">
        <v>371</v>
      </c>
      <c r="G18" s="214" t="s">
        <v>429</v>
      </c>
      <c r="H18" s="215" t="s">
        <v>430</v>
      </c>
    </row>
    <row r="19" spans="2:8" ht="17.25" customHeight="1" x14ac:dyDescent="0.3">
      <c r="B19" s="220" t="s">
        <v>134</v>
      </c>
      <c r="C19" s="269" t="s">
        <v>378</v>
      </c>
      <c r="D19" s="214" t="s">
        <v>371</v>
      </c>
      <c r="E19" s="214" t="s">
        <v>384</v>
      </c>
      <c r="F19" s="270" t="s">
        <v>378</v>
      </c>
      <c r="G19" s="214" t="s">
        <v>371</v>
      </c>
      <c r="H19" s="215" t="s">
        <v>431</v>
      </c>
    </row>
    <row r="20" spans="2:8" ht="17.25" customHeight="1" x14ac:dyDescent="0.3">
      <c r="B20" s="220" t="s">
        <v>111</v>
      </c>
      <c r="C20" s="213" t="s">
        <v>450</v>
      </c>
      <c r="D20" s="214" t="s">
        <v>399</v>
      </c>
      <c r="E20" s="214" t="s">
        <v>386</v>
      </c>
      <c r="F20" s="214" t="s">
        <v>432</v>
      </c>
      <c r="G20" s="214" t="s">
        <v>449</v>
      </c>
      <c r="H20" s="215" t="s">
        <v>433</v>
      </c>
    </row>
    <row r="21" spans="2:8" ht="17.25" customHeight="1" x14ac:dyDescent="0.3">
      <c r="B21" s="220" t="s">
        <v>129</v>
      </c>
      <c r="C21" s="213" t="s">
        <v>371</v>
      </c>
      <c r="D21" s="214" t="s">
        <v>400</v>
      </c>
      <c r="E21" s="214" t="s">
        <v>387</v>
      </c>
      <c r="F21" s="214" t="s">
        <v>371</v>
      </c>
      <c r="G21" s="214" t="s">
        <v>434</v>
      </c>
      <c r="H21" s="215" t="s">
        <v>435</v>
      </c>
    </row>
    <row r="22" spans="2:8" ht="17.25" customHeight="1" x14ac:dyDescent="0.3">
      <c r="B22" s="220" t="s">
        <v>114</v>
      </c>
      <c r="C22" s="213" t="s">
        <v>410</v>
      </c>
      <c r="D22" s="214" t="s">
        <v>401</v>
      </c>
      <c r="E22" s="214" t="s">
        <v>388</v>
      </c>
      <c r="F22" s="214" t="s">
        <v>448</v>
      </c>
      <c r="G22" s="214" t="s">
        <v>436</v>
      </c>
      <c r="H22" s="215" t="s">
        <v>437</v>
      </c>
    </row>
    <row r="23" spans="2:8" ht="17.25" customHeight="1" x14ac:dyDescent="0.3">
      <c r="B23" s="220" t="s">
        <v>108</v>
      </c>
      <c r="C23" s="213" t="s">
        <v>409</v>
      </c>
      <c r="D23" s="214" t="s">
        <v>402</v>
      </c>
      <c r="E23" s="214" t="s">
        <v>385</v>
      </c>
      <c r="F23" s="214" t="s">
        <v>438</v>
      </c>
      <c r="G23" s="214" t="s">
        <v>439</v>
      </c>
      <c r="H23" s="215" t="s">
        <v>440</v>
      </c>
    </row>
    <row r="24" spans="2:8" ht="17.25" customHeight="1" thickBot="1" x14ac:dyDescent="0.35">
      <c r="B24" s="227" t="s">
        <v>337</v>
      </c>
      <c r="C24" s="224" t="s">
        <v>445</v>
      </c>
      <c r="D24" s="225" t="s">
        <v>444</v>
      </c>
      <c r="E24" s="225" t="s">
        <v>389</v>
      </c>
      <c r="F24" s="225" t="s">
        <v>441</v>
      </c>
      <c r="G24" s="225" t="s">
        <v>442</v>
      </c>
      <c r="H24" s="226" t="s">
        <v>443</v>
      </c>
    </row>
  </sheetData>
  <phoneticPr fontId="4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F919-5E25-4F40-BD2D-21A2778A9CC7}">
  <sheetPr>
    <tabColor rgb="FFFFCCFF"/>
  </sheetPr>
  <dimension ref="B2:K26"/>
  <sheetViews>
    <sheetView topLeftCell="A17" workbookViewId="0">
      <selection activeCell="L8" sqref="L8"/>
    </sheetView>
  </sheetViews>
  <sheetFormatPr defaultColWidth="9.21875" defaultRowHeight="15" x14ac:dyDescent="0.25"/>
  <cols>
    <col min="1" max="1" width="2.21875" style="195" customWidth="1"/>
    <col min="2" max="4" width="15.77734375" style="194" customWidth="1"/>
    <col min="5" max="5" width="2.77734375" style="194" customWidth="1"/>
    <col min="6" max="8" width="15.77734375" style="194" customWidth="1"/>
    <col min="9" max="11" width="11.44140625" style="195" customWidth="1"/>
    <col min="12" max="16384" width="9.21875" style="195"/>
  </cols>
  <sheetData>
    <row r="2" spans="2:8" s="193" customFormat="1" ht="17.25" customHeight="1" x14ac:dyDescent="0.3">
      <c r="B2" s="188" t="s">
        <v>157</v>
      </c>
      <c r="C2" s="188" t="s">
        <v>158</v>
      </c>
      <c r="D2" s="189" t="s">
        <v>159</v>
      </c>
      <c r="E2" s="190"/>
      <c r="F2" s="191" t="s">
        <v>160</v>
      </c>
      <c r="G2" s="192" t="s">
        <v>161</v>
      </c>
      <c r="H2" s="192" t="s">
        <v>162</v>
      </c>
    </row>
    <row r="3" spans="2:8" s="230" customFormat="1" ht="17.25" customHeight="1" x14ac:dyDescent="0.3">
      <c r="B3" s="233" t="s">
        <v>147</v>
      </c>
      <c r="C3" s="233" t="s">
        <v>147</v>
      </c>
      <c r="D3" s="234" t="s">
        <v>147</v>
      </c>
      <c r="E3" s="235"/>
      <c r="F3" s="236" t="s">
        <v>147</v>
      </c>
      <c r="G3" s="232" t="s">
        <v>147</v>
      </c>
      <c r="H3" s="232" t="s">
        <v>147</v>
      </c>
    </row>
    <row r="4" spans="2:8" s="230" customFormat="1" ht="17.25" customHeight="1" x14ac:dyDescent="0.3">
      <c r="B4" s="233" t="s">
        <v>148</v>
      </c>
      <c r="C4" s="233" t="s">
        <v>148</v>
      </c>
      <c r="D4" s="234" t="s">
        <v>148</v>
      </c>
      <c r="E4" s="235"/>
      <c r="F4" s="236" t="s">
        <v>148</v>
      </c>
      <c r="G4" s="232" t="s">
        <v>148</v>
      </c>
      <c r="H4" s="232" t="s">
        <v>148</v>
      </c>
    </row>
    <row r="5" spans="2:8" s="230" customFormat="1" ht="17.25" customHeight="1" x14ac:dyDescent="0.3">
      <c r="B5" s="233" t="s">
        <v>149</v>
      </c>
      <c r="C5" s="233" t="s">
        <v>151</v>
      </c>
      <c r="D5" s="234" t="s">
        <v>155</v>
      </c>
      <c r="E5" s="235"/>
      <c r="F5" s="236" t="s">
        <v>149</v>
      </c>
      <c r="G5" s="232" t="s">
        <v>151</v>
      </c>
      <c r="H5" s="232" t="s">
        <v>155</v>
      </c>
    </row>
    <row r="6" spans="2:8" s="230" customFormat="1" ht="17.25" customHeight="1" x14ac:dyDescent="0.3">
      <c r="B6" s="237" t="s">
        <v>150</v>
      </c>
      <c r="C6" s="237" t="s">
        <v>149</v>
      </c>
      <c r="D6" s="238" t="s">
        <v>149</v>
      </c>
      <c r="E6" s="235"/>
      <c r="F6" s="236" t="s">
        <v>150</v>
      </c>
      <c r="G6" s="232" t="s">
        <v>149</v>
      </c>
      <c r="H6" s="232" t="s">
        <v>149</v>
      </c>
    </row>
    <row r="7" spans="2:8" s="230" customFormat="1" ht="17.25" customHeight="1" x14ac:dyDescent="0.3">
      <c r="B7" s="237" t="s">
        <v>152</v>
      </c>
      <c r="C7" s="237" t="s">
        <v>150</v>
      </c>
      <c r="D7" s="238" t="s">
        <v>150</v>
      </c>
      <c r="E7" s="235"/>
      <c r="F7" s="239" t="s">
        <v>153</v>
      </c>
      <c r="G7" s="240" t="s">
        <v>150</v>
      </c>
      <c r="H7" s="240" t="s">
        <v>150</v>
      </c>
    </row>
    <row r="8" spans="2:8" s="230" customFormat="1" ht="17.25" customHeight="1" x14ac:dyDescent="0.3">
      <c r="B8" s="240"/>
      <c r="C8" s="237" t="s">
        <v>153</v>
      </c>
      <c r="D8" s="238" t="s">
        <v>156</v>
      </c>
      <c r="E8" s="241"/>
      <c r="F8" s="240"/>
      <c r="G8" s="240" t="s">
        <v>156</v>
      </c>
      <c r="H8" s="240" t="s">
        <v>297</v>
      </c>
    </row>
    <row r="9" spans="2:8" s="230" customFormat="1" ht="17.25" customHeight="1" x14ac:dyDescent="0.3">
      <c r="B9" s="240" t="s">
        <v>124</v>
      </c>
      <c r="C9" s="240"/>
      <c r="D9" s="240"/>
      <c r="E9" s="242"/>
      <c r="F9" s="232" t="s">
        <v>124</v>
      </c>
      <c r="G9" s="240"/>
      <c r="H9" s="240"/>
    </row>
    <row r="10" spans="2:8" s="230" customFormat="1" ht="17.25" customHeight="1" x14ac:dyDescent="0.3">
      <c r="B10" s="237" t="s">
        <v>98</v>
      </c>
      <c r="C10" s="237" t="s">
        <v>124</v>
      </c>
      <c r="D10" s="240" t="s">
        <v>124</v>
      </c>
      <c r="E10" s="243"/>
      <c r="F10" s="240" t="s">
        <v>98</v>
      </c>
      <c r="G10" s="240" t="s">
        <v>124</v>
      </c>
      <c r="H10" s="240" t="s">
        <v>124</v>
      </c>
    </row>
    <row r="11" spans="2:8" s="230" customFormat="1" ht="17.25" customHeight="1" x14ac:dyDescent="0.3">
      <c r="B11" s="237" t="s">
        <v>105</v>
      </c>
      <c r="C11" s="237" t="s">
        <v>98</v>
      </c>
      <c r="D11" s="240" t="s">
        <v>98</v>
      </c>
      <c r="E11" s="243"/>
      <c r="F11" s="240" t="s">
        <v>105</v>
      </c>
      <c r="G11" s="240" t="s">
        <v>98</v>
      </c>
      <c r="H11" s="240" t="s">
        <v>98</v>
      </c>
    </row>
    <row r="12" spans="2:8" s="230" customFormat="1" ht="17.25" customHeight="1" x14ac:dyDescent="0.3">
      <c r="B12" s="237" t="s">
        <v>108</v>
      </c>
      <c r="C12" s="237" t="s">
        <v>105</v>
      </c>
      <c r="D12" s="240" t="s">
        <v>105</v>
      </c>
      <c r="E12" s="243"/>
      <c r="F12" s="240" t="s">
        <v>108</v>
      </c>
      <c r="G12" s="240" t="s">
        <v>105</v>
      </c>
      <c r="H12" s="240" t="s">
        <v>105</v>
      </c>
    </row>
    <row r="13" spans="2:8" s="230" customFormat="1" ht="17.25" customHeight="1" x14ac:dyDescent="0.3">
      <c r="B13" s="237" t="s">
        <v>111</v>
      </c>
      <c r="C13" s="244" t="s">
        <v>134</v>
      </c>
      <c r="D13" s="240" t="s">
        <v>134</v>
      </c>
      <c r="E13" s="243"/>
      <c r="F13" s="240" t="s">
        <v>111</v>
      </c>
      <c r="G13" s="240" t="s">
        <v>134</v>
      </c>
      <c r="H13" s="240" t="s">
        <v>134</v>
      </c>
    </row>
    <row r="14" spans="2:8" s="230" customFormat="1" ht="17.25" customHeight="1" x14ac:dyDescent="0.3">
      <c r="B14" s="240" t="s">
        <v>129</v>
      </c>
      <c r="C14" s="237" t="s">
        <v>108</v>
      </c>
      <c r="D14" s="240" t="s">
        <v>108</v>
      </c>
      <c r="E14" s="243"/>
      <c r="F14" s="240" t="s">
        <v>129</v>
      </c>
      <c r="G14" s="240" t="s">
        <v>108</v>
      </c>
      <c r="H14" s="240" t="s">
        <v>108</v>
      </c>
    </row>
    <row r="15" spans="2:8" s="230" customFormat="1" ht="17.25" customHeight="1" x14ac:dyDescent="0.3">
      <c r="B15" s="237" t="s">
        <v>114</v>
      </c>
      <c r="C15" s="240" t="s">
        <v>111</v>
      </c>
      <c r="D15" s="240" t="s">
        <v>111</v>
      </c>
      <c r="E15" s="243"/>
      <c r="F15" s="238" t="s">
        <v>114</v>
      </c>
      <c r="G15" s="240" t="s">
        <v>111</v>
      </c>
      <c r="H15" s="240" t="s">
        <v>111</v>
      </c>
    </row>
    <row r="16" spans="2:8" s="230" customFormat="1" ht="17.25" customHeight="1" x14ac:dyDescent="0.3">
      <c r="B16" s="243"/>
      <c r="C16" s="240" t="s">
        <v>129</v>
      </c>
      <c r="D16" s="240" t="s">
        <v>129</v>
      </c>
      <c r="E16" s="243"/>
      <c r="F16" s="243"/>
      <c r="G16" s="240" t="s">
        <v>129</v>
      </c>
      <c r="H16" s="240" t="s">
        <v>129</v>
      </c>
    </row>
    <row r="17" spans="2:11" s="230" customFormat="1" ht="17.25" customHeight="1" x14ac:dyDescent="0.3">
      <c r="B17" s="243"/>
      <c r="C17" s="240" t="s">
        <v>114</v>
      </c>
      <c r="D17" s="240" t="s">
        <v>114</v>
      </c>
      <c r="E17" s="243"/>
      <c r="F17" s="243"/>
      <c r="G17" s="240" t="s">
        <v>114</v>
      </c>
      <c r="H17" s="240" t="s">
        <v>114</v>
      </c>
    </row>
    <row r="18" spans="2:11" s="230" customFormat="1" ht="17.25" customHeight="1" x14ac:dyDescent="0.3">
      <c r="B18" s="243"/>
      <c r="C18" s="243"/>
      <c r="D18" s="243"/>
      <c r="E18" s="243"/>
      <c r="F18" s="243"/>
      <c r="G18" s="243"/>
      <c r="H18" s="243"/>
    </row>
    <row r="19" spans="2:11" s="231" customFormat="1" ht="17.25" customHeight="1" x14ac:dyDescent="0.3">
      <c r="B19" s="245" t="s">
        <v>154</v>
      </c>
      <c r="C19" s="240" t="s">
        <v>154</v>
      </c>
      <c r="D19" s="240" t="s">
        <v>154</v>
      </c>
      <c r="E19" s="243"/>
      <c r="F19" s="240" t="s">
        <v>154</v>
      </c>
      <c r="G19" s="240" t="s">
        <v>154</v>
      </c>
      <c r="H19" s="240" t="s">
        <v>154</v>
      </c>
      <c r="I19" s="278"/>
      <c r="J19" s="278"/>
      <c r="K19" s="278"/>
    </row>
    <row r="20" spans="2:11" ht="16.05" customHeight="1" thickBot="1" x14ac:dyDescent="0.3"/>
    <row r="21" spans="2:11" ht="65.25" customHeight="1" thickBot="1" x14ac:dyDescent="0.35">
      <c r="B21" s="282" t="s">
        <v>335</v>
      </c>
      <c r="C21" s="283"/>
      <c r="D21" s="283"/>
      <c r="E21" s="283"/>
      <c r="F21" s="283"/>
      <c r="G21" s="283"/>
      <c r="H21" s="284"/>
    </row>
    <row r="22" spans="2:11" ht="16.05" customHeight="1" thickBot="1" x14ac:dyDescent="0.3"/>
    <row r="23" spans="2:11" ht="54" customHeight="1" thickBot="1" x14ac:dyDescent="0.3">
      <c r="B23" s="279" t="s">
        <v>334</v>
      </c>
      <c r="C23" s="280"/>
      <c r="D23" s="280"/>
      <c r="E23" s="280"/>
      <c r="F23" s="280"/>
      <c r="G23" s="280"/>
      <c r="H23" s="281"/>
    </row>
    <row r="24" spans="2:11" ht="16.05" customHeight="1" thickBot="1" x14ac:dyDescent="0.3"/>
    <row r="25" spans="2:11" ht="16.05" customHeight="1" thickBot="1" x14ac:dyDescent="0.35">
      <c r="B25" s="229" t="str">
        <f>"Match No. "&amp;Overallresults!N38</f>
        <v xml:space="preserve">Match No. </v>
      </c>
    </row>
    <row r="26" spans="2:11" ht="16.05" customHeight="1" x14ac:dyDescent="0.25">
      <c r="B26" s="195"/>
      <c r="C26" s="195"/>
      <c r="D26" s="195"/>
      <c r="E26" s="195"/>
      <c r="F26" s="195"/>
      <c r="G26" s="195"/>
      <c r="H26" s="195"/>
    </row>
  </sheetData>
  <mergeCells count="3">
    <mergeCell ref="I19:K19"/>
    <mergeCell ref="B23:H23"/>
    <mergeCell ref="B21:H21"/>
  </mergeCells>
  <hyperlinks>
    <hyperlink ref="B3" location="Under14Girls!A13" display="100m" xr:uid="{AF8C68C8-527D-48DD-A8D1-AE1EEFADBD83}"/>
    <hyperlink ref="B4" location="Under14Girls!A29" display="200m" xr:uid="{97A00332-5B17-4021-B5C9-7DF1667F14AD}"/>
    <hyperlink ref="B5" location="Under14Girls!A45" display="800m" xr:uid="{9285B6CA-7D3A-4F06-B470-720B49392DE0}"/>
    <hyperlink ref="B6" location="Under14Girls!A61" display="1500m" xr:uid="{90275FC7-4253-44EE-BE42-4F889EA4D2A0}"/>
    <hyperlink ref="B7" location="Under14Girls!A77" display="75mH" xr:uid="{DBBF29D5-16ED-49FA-B10D-6784E9BCEF01}"/>
    <hyperlink ref="B10" location="Under14Girls!A109" display="HJ" xr:uid="{E11DC7CC-1993-45F7-8913-EEB8303EB8F2}"/>
    <hyperlink ref="B11" location="Under14Girls!A133" display="LJ" xr:uid="{8E73883F-CF78-4B63-8872-37FAEFBA813E}"/>
    <hyperlink ref="B12" location="Under14Girls!A149" display="SP" xr:uid="{1CD641AF-6E98-41D7-8319-C20F16F64846}"/>
    <hyperlink ref="B13" location="Under14Girls!A165" display="DT" xr:uid="{301FA881-5B85-4A52-9A3F-D115F28E1DE2}"/>
    <hyperlink ref="B15" location="Under14Girls!A189" display="JT" xr:uid="{F87677C4-6C08-45B2-B4BC-4132C6BFCA0D}"/>
    <hyperlink ref="B19" location="Under14Girls!A205" display="4X1R" xr:uid="{35EF403B-1A1A-4044-B590-EFB01901512E}"/>
    <hyperlink ref="C3" location="Under16Girls!A13" display="100m" xr:uid="{D843C5BD-7272-4B47-B86F-6C2DE6176BC1}"/>
    <hyperlink ref="C4" location="Under16Girls!A29" display="200m" xr:uid="{36AEC921-2CCB-4F97-80AB-670B49DA36BA}"/>
    <hyperlink ref="C5" location="Under16Girls!A45" display="300m" xr:uid="{C544F510-8BA5-4DB6-982E-538A455F93A5}"/>
    <hyperlink ref="C6" location="Under16Girls!A61" display="800m" xr:uid="{B0250A91-833C-4181-8764-5D36A958A45D}"/>
    <hyperlink ref="C7" location="Under16Girls!A77" display="1500m" xr:uid="{B905A5BE-93E5-49C2-94A8-F82D6D32BA75}"/>
    <hyperlink ref="C8" location="Under16Girls!A93" display="80mH" xr:uid="{7776D047-8A20-48C3-88C3-8A76A3AEB32E}"/>
    <hyperlink ref="C10" location="Under16Girls!A125" display="PV" xr:uid="{2705388B-CE35-4C7F-A6CF-4F7DF10FB94C}"/>
    <hyperlink ref="C11" location="Under16Girls!A133" display="HJ" xr:uid="{41E9067E-01E3-4F14-90E8-949B26D67908}"/>
    <hyperlink ref="C12" location="Under16Girls!A149" display="LJ" xr:uid="{36904D53-3F12-4FCA-9692-F470BEB7B6D9}"/>
    <hyperlink ref="C14" location="Under16Girls!A173" display="SP" xr:uid="{84391CDC-A17E-43A8-AFBB-E420717DDAF5}"/>
    <hyperlink ref="C15" location="Under16Girls!A189" display="DT" xr:uid="{1E32F493-3C06-4123-8ABC-F9CA8EEC7AA9}"/>
    <hyperlink ref="C16" location="Under16Girls!A205" display="HT" xr:uid="{3F1800CA-E6F2-4B03-8E87-F88A35C544E2}"/>
    <hyperlink ref="C19" location="Under16Girls!A229" display="4x1 R" xr:uid="{C45B7B8F-0D0D-496A-9D6B-512D07349B62}"/>
    <hyperlink ref="D4" location="Under18Women!A29" display="200m" xr:uid="{D73D4144-D005-43A6-8863-257D14BAA6DD}"/>
    <hyperlink ref="D5" location="Under18Women!A45" display="400m" xr:uid="{55E9A1F4-7C41-44C1-9902-D5C264B3B592}"/>
    <hyperlink ref="D6" location="Under18Women!A61" display="800m" xr:uid="{5D552A39-509B-4868-A821-43E5505627E8}"/>
    <hyperlink ref="D7" location="Under18Women!A77" display="1500m" xr:uid="{B00F334A-1CF7-49E9-BB9A-BC892254E511}"/>
    <hyperlink ref="D8" location="Under18Women!A93" display="100mH" xr:uid="{63CD47CD-128F-4C24-A7E6-C39E02E438A7}"/>
    <hyperlink ref="D10" location="Under18Women!A129" display="PV" xr:uid="{36FC8FB1-A083-4B20-9E17-AEE036A909DE}"/>
    <hyperlink ref="D11" location="Under18Women!A133" display="HJ" xr:uid="{4AC784C8-BBCA-4921-A9EB-57E32213789A}"/>
    <hyperlink ref="D12" location="Under18Women!A149" display="LJ" xr:uid="{84CDFF7E-421B-4C52-A45F-4D5E343B8B8F}"/>
    <hyperlink ref="D13" location="Under18Women!A165" display="TJ" xr:uid="{94D6AF34-BA08-4F08-8482-C01CC96349BD}"/>
    <hyperlink ref="D14" location="Under18Women!A173" display="SP" xr:uid="{B435C6E9-60CB-4FFE-A009-401DFF4A5728}"/>
    <hyperlink ref="D15" location="Under18Women!A189" display="DT" xr:uid="{ECF07E8B-8466-4667-ACDF-071B145EB509}"/>
    <hyperlink ref="D16" location="Under18Women!A205" display="HT" xr:uid="{3D5D195E-8EB2-441E-A0DB-84B90DF2A0EF}"/>
    <hyperlink ref="D17" location="Under18Women!A213" display="JT" xr:uid="{04C9EE22-8854-403D-A0C5-EA32B9159143}"/>
    <hyperlink ref="D19" location="Under18Women!A229" display="4x1R" xr:uid="{B4E9D387-8206-47A1-85E9-0181CDCCD176}"/>
    <hyperlink ref="F3" location="Under14Boys!A13" display="100m" xr:uid="{73644411-4E53-4886-9001-334E39403257}"/>
    <hyperlink ref="F4" location="Under14Boys!A29" display="200m" xr:uid="{BFD07928-AEFA-42BF-8624-C40D050196BD}"/>
    <hyperlink ref="F5" location="Under14Boys!A45" display="800m" xr:uid="{73D24722-1C38-4449-A5E8-CC479DC3F0A1}"/>
    <hyperlink ref="F6" location="Under14Boys!A61" display="1500m" xr:uid="{E0DDCA57-B445-41F6-AC46-4765C5CF7676}"/>
    <hyperlink ref="F7" location="Under14Boys!A77" display="80mH" xr:uid="{357DFA69-4323-4CFF-818E-FC805C12EC12}"/>
    <hyperlink ref="F10" location="Under14Boys!A109" display="HJ" xr:uid="{808011D9-D887-40A9-A649-5C4C054D9681}"/>
    <hyperlink ref="F11" location="Under14Boys!A133" display="LJ" xr:uid="{F3C7F2BB-BBF3-47C3-8E5E-434B43616136}"/>
    <hyperlink ref="F12" location="Under14Boys!A149" display="SP" xr:uid="{7CF003D4-BF7A-4666-8324-6209FA8443DF}"/>
    <hyperlink ref="F13" location="Under14Boys!A165" display="DT" xr:uid="{0FE084BA-8C7C-433D-BC47-4E18A91C2E5F}"/>
    <hyperlink ref="F15" location="Under14Boys!A189" display="JT" xr:uid="{25079BF4-3CC8-440F-AD1A-9BECB5E66EC4}"/>
    <hyperlink ref="F19" location="Under14Boys!A205" display="4X1R" xr:uid="{C8F2A261-70C7-46B0-A348-383CB6BE1368}"/>
    <hyperlink ref="G3" location="Under16Boys!A13" display="100m" xr:uid="{245D8DD9-8B66-4312-98EC-28223E809DA8}"/>
    <hyperlink ref="G4" location="Under16Boys!A29" display="200m" xr:uid="{6FA7E70D-C6BE-4BE2-AC5B-13A119F82119}"/>
    <hyperlink ref="G5" location="Under16Boys!A45" display="300m" xr:uid="{098CE8EC-414B-4F03-BF4E-53C450580592}"/>
    <hyperlink ref="G6" location="Under16Boys!A61" display="800m" xr:uid="{81A7D70C-04FB-4CCB-833D-413CA4CA11F7}"/>
    <hyperlink ref="G7" location="Under16Boys!A77" display="1500m" xr:uid="{3EE277B0-B223-4FC1-AF15-BAFDE07A5B0C}"/>
    <hyperlink ref="G8" location="Under16Boys!A93" display="100mH" xr:uid="{B53CA19A-5D13-4EB6-821F-E950638CE160}"/>
    <hyperlink ref="G10" location="Under16Boys!A125" display="PV" xr:uid="{D53D8AA0-C13B-4FD2-ACBC-815D2B35E0E4}"/>
    <hyperlink ref="G11" location="Under16Boys!A133" display="HJ" xr:uid="{46166600-D1CB-4D72-A82A-D67AC6036459}"/>
    <hyperlink ref="G12" location="Under16Boys!A149" display="LJ" xr:uid="{1456BCDE-E618-4F31-9522-EFFC5CFA4EEA}"/>
    <hyperlink ref="G14" location="Under16Boys!A173" display="SP" xr:uid="{CCAE9C73-EB21-4D0F-85CE-C136665986D5}"/>
    <hyperlink ref="G15" location="Under16Boys!A189" display="DT" xr:uid="{7C630173-8AA8-4225-AC9A-418738E2585D}"/>
    <hyperlink ref="G16" location="Under16Boys!A205" display="HT" xr:uid="{DE51B843-37B4-4BFB-95FA-1F17107087CB}"/>
    <hyperlink ref="G17" location="Under16Boys!A213" display="JT" xr:uid="{5C5D300F-5D6A-4476-94DC-F123C65A789C}"/>
    <hyperlink ref="G19" location="Under16Boys!A229" display="4x1 R" xr:uid="{16EF4E98-1B5D-4D68-8A1A-3729BB73CDAF}"/>
    <hyperlink ref="H3" location="Under18Men!A13" display="100m" xr:uid="{7C5279DD-51EF-4BC7-8587-04C3CA74EEC7}"/>
    <hyperlink ref="H4" location="Under18Men!A29" display="200m" xr:uid="{15938F53-69F8-4627-A971-1C61635F7697}"/>
    <hyperlink ref="H5" location="Under18Men!A45" display="400m" xr:uid="{285EB6A5-4171-4214-A799-B2879AECAA21}"/>
    <hyperlink ref="H6" location="Under18Men!A61" display="800m" xr:uid="{7739DCC5-097C-44F0-87C5-986F3210768C}"/>
    <hyperlink ref="H7" location="Under18Men!A77" display="1500m" xr:uid="{C4EDE330-925E-49A1-9092-E0B2BC910D2E}"/>
    <hyperlink ref="H10" location="Under18Men!A125" display="PV" xr:uid="{34B69F3F-CC2C-42A3-AE1D-993881FB9FA5}"/>
    <hyperlink ref="H8" location="Under18Men!A93" display="110mH" xr:uid="{774744D7-5E7F-47B3-B7EF-DB02DD082A16}"/>
    <hyperlink ref="H11" location="Under18Men!A117" display="HJ" xr:uid="{066B4217-8DA4-42BB-B08E-9281BFDC4F62}"/>
    <hyperlink ref="H12" location="Under18Men!A133" display="LJ" xr:uid="{F955DCBF-01CF-403B-B49F-5AC202AA51AE}"/>
    <hyperlink ref="H13" location="Under18Men!A149" display="TJ" xr:uid="{36A48151-DDA0-42CD-83D9-12CB56252216}"/>
    <hyperlink ref="H14" location="Progress!A157" display="SP" xr:uid="{C1E7663D-1BAD-4EF2-8E82-2C588083EC7D}"/>
    <hyperlink ref="H15" location="Under18Men!A173" display="DT" xr:uid="{ADB1F32A-9625-4710-A9AA-687F53A2221A}"/>
    <hyperlink ref="H16" location="Under18Men!A189" display="HT" xr:uid="{F34EEAAF-AF23-4406-A697-F2D7FEDED461}"/>
    <hyperlink ref="H17" location="Progress!A197" display="JT" xr:uid="{244D247D-FA7A-4974-8EF1-5004D1D2379D}"/>
    <hyperlink ref="H19" location="Under18Men!A229" display="4x1R" xr:uid="{74DE591E-9417-45EF-833D-8B8511B87E1E}"/>
    <hyperlink ref="D3" location="Under18Women!A13" display="100m" xr:uid="{866FC72D-BAA8-456F-A375-7D40A5D54F9A}"/>
    <hyperlink ref="C17" location="Under16Girls!A213" display="JT" xr:uid="{91F1B5B2-CDFD-4C8E-9BB3-810FD1882555}"/>
    <hyperlink ref="F9" location="Under14Boys!A125" display="PV" xr:uid="{566DA998-7D5D-42EF-8EE8-8DDE1E63CA95}"/>
    <hyperlink ref="G13" location="Under16Boys!A165" display="TJ" xr:uid="{ECC63A00-5A24-4EEA-81BD-2078AFE4F2E1}"/>
    <hyperlink ref="B9" location="Under14Girls!A125" display="PV" xr:uid="{00CF5469-3F49-4EB8-821E-83E5240D0E7B}"/>
    <hyperlink ref="B14" location="Under14Girls!A181" display="HT" xr:uid="{85EFF057-E601-4CEF-85D9-CE3DD64BCC0C}"/>
    <hyperlink ref="C13" location="Under16Girls!A165" display="TJ" xr:uid="{B3321643-BD34-4836-960C-B0E25594752A}"/>
    <hyperlink ref="F14" location="Under14Boys!A181" display="HT" xr:uid="{349666D5-5AC9-49E7-B3E8-339BD133C97C}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9" id="{2E834D5B-31D8-40EB-948F-EF5F9A35EE9A}">
            <xm:f>Under14Girls!$A$13&lt;&gt;""</xm:f>
            <x14:dxf>
              <fill>
                <patternFill>
                  <bgColor rgb="FFCCFF33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128" id="{3000823F-F3C3-4F45-880B-4DE8B61A58E4}">
            <xm:f>Under14Girls!$A$29&lt;&gt;""</xm:f>
            <x14:dxf>
              <fill>
                <patternFill>
                  <bgColor rgb="FFCCFF33"/>
                </patternFill>
              </fill>
            </x14:dxf>
          </x14:cfRule>
          <xm:sqref>B4</xm:sqref>
        </x14:conditionalFormatting>
        <x14:conditionalFormatting xmlns:xm="http://schemas.microsoft.com/office/excel/2006/main">
          <x14:cfRule type="expression" priority="127" id="{C96FBF1B-9B31-45A5-BE5A-197C580F4D5F}">
            <xm:f>Under14Girls!$A$45&lt;&gt;""</xm:f>
            <x14:dxf>
              <fill>
                <patternFill>
                  <bgColor rgb="FFCCFF33"/>
                </patternFill>
              </fill>
            </x14:dxf>
          </x14:cfRule>
          <xm:sqref>B5</xm:sqref>
        </x14:conditionalFormatting>
        <x14:conditionalFormatting xmlns:xm="http://schemas.microsoft.com/office/excel/2006/main">
          <x14:cfRule type="expression" priority="126" id="{E4A2F97C-0CED-42BD-896C-9C06F382A24A}">
            <xm:f>Under14Girls!$A$61&lt;&gt;""</xm:f>
            <x14:dxf>
              <fill>
                <patternFill>
                  <bgColor rgb="FFCCFF33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125" id="{DA3CD41C-E893-43D2-8AA6-EAEDDF438FD4}">
            <xm:f>Under14Girls!$A$77&lt;&gt;""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35" id="{74A827D4-ADC8-491A-96D5-7228C7F5C96E}">
            <xm:f>Overallresults!$N$38=2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36" id="{361E9B11-D964-4F9C-87DE-84F2C95E9AFD}">
            <xm:f>Overallresults!$N$38=4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34" id="{5F56B273-688A-4419-906C-5D359BB34313}">
            <xm:f>Under14Girls!$A$93&lt;&gt;""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33" id="{F921BCA8-FAE4-4896-924E-E183E1A3EB13}">
            <xm:f>Overallresults!$N$38=1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32" id="{E64DD331-2C67-4B0E-8DB9-18684B929FAC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" id="{14AEF9AB-7CA4-4AB8-849A-A3D14635F505}">
            <xm:f>Under14Girls!$A$125&lt;&gt;""</xm:f>
            <x14:dxf>
              <fill>
                <patternFill>
                  <bgColor rgb="FFCCFF33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124" id="{41EFEFE2-6F6F-4CDC-B8E3-3F9038153304}">
            <xm:f>Under14Girls!$A$109&lt;&gt;""</xm:f>
            <x14:dxf>
              <fill>
                <patternFill>
                  <bgColor rgb="FFCCFF33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123" id="{8C0D0DDE-F142-4C39-8107-DFE07EC7A844}">
            <xm:f>Under14Girls!$A$133&lt;&gt;""</xm:f>
            <x14:dxf>
              <fill>
                <patternFill>
                  <bgColor rgb="FFCCFF33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122" id="{862120E0-66C5-4BEC-B051-9574C53411FF}">
            <xm:f>Under14Girls!$A$149&lt;&gt;""</xm:f>
            <x14:dxf>
              <fill>
                <patternFill>
                  <bgColor rgb="FFCCFF33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121" id="{C70702D3-6E46-4453-B65D-758FFE8A1020}">
            <xm:f>Under14Girls!$A$165&lt;&gt;""</xm:f>
            <x14:dxf>
              <fill>
                <patternFill>
                  <bgColor rgb="FFCCFF33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3" id="{53DDC1EE-5AA0-42FC-B308-737ED327B6DF}">
            <xm:f>Under14Girls!$A$181&lt;&gt;""</xm:f>
            <x14:dxf>
              <fill>
                <patternFill>
                  <bgColor rgb="FFCCFF33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120" id="{7BEC2EFB-AAB2-4740-8BE2-D4BEAAB5BEBF}">
            <xm:f>Under14Girls!$A$189&lt;&gt;""</xm:f>
            <x14:dxf>
              <fill>
                <patternFill>
                  <bgColor rgb="FFCCFF33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119" id="{54742B1C-6AB2-4DEE-859C-A8E052D94AAF}">
            <xm:f>Under14Girls!$A$205&lt;&gt;""</xm:f>
            <x14:dxf>
              <fill>
                <patternFill>
                  <bgColor rgb="FFCCFF33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116" id="{D2BD42E3-8738-4389-A9EF-404C1255DFCE}">
            <xm:f>Under16Girls!$A$13&lt;&gt;""</xm:f>
            <x14:dxf>
              <fill>
                <patternFill>
                  <bgColor rgb="FFCCFF33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expression" priority="114" id="{F656DB4B-0F0A-4F44-BBD3-41746C3EF87F}">
            <xm:f>Under16Girls!$A$29&lt;&gt;""</xm:f>
            <x14:dxf>
              <fill>
                <patternFill>
                  <bgColor rgb="FFCCFF33"/>
                </patternFill>
              </fill>
            </x14:dxf>
          </x14:cfRule>
          <xm:sqref>C4</xm:sqref>
        </x14:conditionalFormatting>
        <x14:conditionalFormatting xmlns:xm="http://schemas.microsoft.com/office/excel/2006/main">
          <x14:cfRule type="expression" priority="113" id="{844B51EB-57C1-462E-8E67-2608136CA9E0}">
            <xm:f>Under16Girls!$A$45&lt;&gt;""</xm:f>
            <x14:dxf>
              <fill>
                <patternFill>
                  <bgColor rgb="FFCCFF33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112" id="{67C3FDEF-7EE5-4EB1-A301-4E2A579B6477}">
            <xm:f>Under16Girls!$A$61&lt;&gt;""</xm:f>
            <x14:dxf>
              <fill>
                <patternFill>
                  <bgColor rgb="FFCCFF33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111" id="{8ADCDD3C-5F65-43E0-89BE-F03B3F01EAB2}">
            <xm:f>Under16Girls!$A$77&lt;&gt;""</xm:f>
            <x14:dxf>
              <fill>
                <patternFill>
                  <bgColor rgb="FFCCFF33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30" id="{1F520365-FF2C-4645-9494-AAA243E8AC7F}">
            <xm:f>Overallresults!$N$38=2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14:cfRule type="expression" priority="110" id="{B35FC900-8DFF-423E-9E38-E7EE386938D2}">
            <xm:f>Under16Girls!$A$93&lt;&gt;""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29" id="{79F8FA68-3B9A-4BE6-88E5-11B570F80DE1}">
            <xm:f>Overallresults!$N$38=4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26" id="{79973CCD-82D2-4F20-A554-8843185D493E}">
            <xm:f>Overallresults!$N$38=1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14:cfRule type="expression" priority="27" id="{2D08B0D3-CC91-4DFB-B87C-C600D408A41E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28" id="{A59073DC-2FC0-4A9C-9C4D-C5224AB909D0}">
            <xm:f>Under16Girls!$A$109&lt;&gt;""</xm:f>
            <x14:dxf>
              <fill>
                <patternFill>
                  <bgColor rgb="FFCCFF33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109" id="{5A2CB2C0-F8D7-42FC-B6D0-2D08F6AFEDE5}">
            <xm:f>Under16Girls!$A$125&lt;&gt;""</xm:f>
            <x14:dxf>
              <fill>
                <patternFill>
                  <bgColor rgb="FFCCFF33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108" id="{C8738165-93FF-41F5-8C05-91D0A3DE0A49}">
            <xm:f>Under16Girls!$A$133&lt;&gt;""</xm:f>
            <x14:dxf>
              <fill>
                <patternFill>
                  <bgColor rgb="FFCCFF33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107" id="{71917DAE-710F-4E97-979D-AA39DE5BC894}">
            <xm:f>Under16Girls!$A$149&lt;&gt;""</xm:f>
            <x14:dxf>
              <fill>
                <patternFill>
                  <bgColor rgb="FFCCFF33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2" id="{28D35A78-2D8B-4414-B164-D7ECFA7CEA48}">
            <xm:f>Under16Girls!$A$165&lt;&gt;""</xm:f>
            <x14:dxf>
              <fill>
                <patternFill>
                  <bgColor rgb="FFCCFF33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106" id="{43F24D67-8315-4CE5-8A08-26E913AF0FF4}">
            <xm:f>Under16Girls!$A$173&lt;&gt;""</xm:f>
            <x14:dxf>
              <fill>
                <patternFill>
                  <bgColor rgb="FFCCFF33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105" id="{CD597AFD-FE4A-4609-8BAA-7543B0A53570}">
            <xm:f>Under16Girls!$A$189&lt;&gt;""</xm:f>
            <x14:dxf>
              <fill>
                <patternFill>
                  <bgColor rgb="FFCCFF33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104" id="{7A045346-567C-4841-B0D7-47B20D41B117}">
            <xm:f>Under16Girls!$A$205&lt;&gt;""</xm:f>
            <x14:dxf>
              <fill>
                <patternFill>
                  <bgColor rgb="FFCCFF33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103" id="{EB68F77D-2B1A-4EE1-A362-AFC2F8CE2D20}">
            <xm:f>Under16Girls!$A$213&lt;&gt;""</xm:f>
            <x14:dxf>
              <fill>
                <patternFill>
                  <bgColor rgb="FFCCFF33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102" id="{DA5FA6A4-A6FC-4CA3-8AF7-FABCF331B3F2}">
            <xm:f>Under16Girls!$A$229&lt;&gt;""</xm:f>
            <x14:dxf>
              <fill>
                <patternFill>
                  <bgColor rgb="FFCCFF33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expression" priority="99" id="{DF12D42B-5F53-4123-A52A-F4EEE45C02FE}">
            <xm:f>Under18Women!$A$13&lt;&gt;""</xm:f>
            <x14:dxf>
              <fill>
                <patternFill>
                  <bgColor rgb="FFCCFF33"/>
                </patternFill>
              </fill>
            </x14:dxf>
          </x14:cfRule>
          <xm:sqref>D3</xm:sqref>
        </x14:conditionalFormatting>
        <x14:conditionalFormatting xmlns:xm="http://schemas.microsoft.com/office/excel/2006/main">
          <x14:cfRule type="expression" priority="98" id="{CD8CC493-86D0-4A77-BC4D-502DE0F05A2A}">
            <xm:f>Under18Women!$A$29&lt;&gt;""</xm:f>
            <x14:dxf>
              <fill>
                <patternFill>
                  <bgColor rgb="FFCCFF33"/>
                </patternFill>
              </fill>
            </x14:dxf>
          </x14:cfRule>
          <xm:sqref>D4</xm:sqref>
        </x14:conditionalFormatting>
        <x14:conditionalFormatting xmlns:xm="http://schemas.microsoft.com/office/excel/2006/main">
          <x14:cfRule type="expression" priority="97" id="{5BFC1865-FE5E-4CBE-BA0D-B4711EEE8F7F}">
            <xm:f>Under18Women!$A$45&lt;&gt;""</xm:f>
            <x14:dxf>
              <fill>
                <patternFill>
                  <bgColor rgb="FFCCFF33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96" id="{D649BC8F-AD58-4AD3-8A1E-5D864A00B809}">
            <xm:f>Under18Women!$A$61&lt;&gt;""</xm:f>
            <x14:dxf>
              <fill>
                <patternFill>
                  <bgColor rgb="FFCCFF33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95" id="{D3659A40-8063-4E0B-8F50-C061931620F4}">
            <xm:f>Under18Women!$A$77&lt;&gt;""</xm:f>
            <x14:dxf>
              <fill>
                <patternFill>
                  <bgColor rgb="FFCCFF33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25" id="{C10FC5D1-57F9-46E2-A00B-09C312608848}">
            <xm:f>Overallresults!$N$38=4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23" id="{FA34410E-6973-4606-9597-E4D77CCEA9E4}">
            <xm:f>Overallresults!$N$38=2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94" id="{5E36ACFA-17C6-4935-8344-0706DFD36B0A}">
            <xm:f>Under18Women!$A$93&lt;&gt;""</xm:f>
            <x14:dxf>
              <fill>
                <patternFill>
                  <bgColor rgb="FFCCFF33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21" id="{E86ACF15-6732-4121-8E27-CD11F4F115C2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22" id="{EAA72806-6094-4ABB-9DBA-4A5BF933E28A}">
            <xm:f>Under18Women!$A$109&lt;&gt;""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20" id="{503C232C-3756-4FE5-BFAB-26BE9491C06D}">
            <xm:f>Overallresults!$N$38=1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93" id="{08E64C61-7D2D-4E91-93EB-0AB379FEE254}">
            <xm:f>Under18Women!$A$125&lt;&gt;""</xm:f>
            <x14:dxf>
              <fill>
                <patternFill>
                  <bgColor rgb="FFCCFF33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92" id="{98E17160-456C-4E14-BABC-28699F8C06CF}">
            <xm:f>Under18Women!$A$133&lt;&gt;""</xm:f>
            <x14:dxf>
              <fill>
                <patternFill>
                  <bgColor rgb="FFCCFF33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91" id="{9F05AA86-1071-41D3-8706-1378A8003780}">
            <xm:f>Under18Women!$A$149&lt;&gt;""</xm:f>
            <x14:dxf>
              <fill>
                <patternFill>
                  <bgColor rgb="FFCCFF33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90" id="{54EB19E2-7C99-414D-92C7-578EC7B7E627}">
            <xm:f>Under18Women!$A$165&lt;&gt;""</xm:f>
            <x14:dxf>
              <fill>
                <patternFill>
                  <bgColor rgb="FFCCFF33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89" id="{FF099D56-94A0-4628-8C60-B189A5286780}">
            <xm:f>Under18Women!$A$173&lt;&gt;""</xm:f>
            <x14:dxf>
              <fill>
                <patternFill>
                  <bgColor rgb="FFCCFF33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88" id="{7FBFE125-9CED-445B-8E21-70AD7BD771C3}">
            <xm:f>Under18Women!$A$189&lt;&gt;""</xm:f>
            <x14:dxf>
              <fill>
                <patternFill>
                  <bgColor rgb="FFCCFF33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87" id="{D849608C-6286-4F77-B32B-C8587794B0D2}">
            <xm:f>Under18Women!$A$205&lt;&gt;""</xm:f>
            <x14:dxf>
              <fill>
                <patternFill>
                  <bgColor rgb="FFCCFF33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6" id="{58EEA074-E161-4323-8E82-1CD878E61F0E}">
            <xm:f>Under18Women!$A$213&lt;&gt;""</xm:f>
            <x14:dxf>
              <fill>
                <patternFill>
                  <bgColor rgb="FFCCFF33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expression" priority="85" id="{E7C6934A-5A6E-4274-AF6D-903917EA1605}">
            <xm:f>Under18Women!$A$229&lt;&gt;""</xm:f>
            <x14:dxf>
              <fill>
                <patternFill>
                  <bgColor rgb="FFCCFF33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82" id="{1ED959B7-E8A6-42DF-B5E9-E846B8B7FAB9}">
            <xm:f>Under14Boys!$A$13&lt;&gt;""</xm:f>
            <x14:dxf>
              <fill>
                <patternFill>
                  <bgColor rgb="FFCCFF33"/>
                </patternFill>
              </fill>
            </x14:dxf>
          </x14:cfRule>
          <xm:sqref>F3</xm:sqref>
        </x14:conditionalFormatting>
        <x14:conditionalFormatting xmlns:xm="http://schemas.microsoft.com/office/excel/2006/main">
          <x14:cfRule type="expression" priority="81" id="{4F8B495A-18E9-401B-89A9-4FF50F95602C}">
            <xm:f>Under14Boys!$A$29&lt;&gt;""</xm:f>
            <x14:dxf>
              <fill>
                <patternFill>
                  <bgColor rgb="FFCCFF33"/>
                </patternFill>
              </fill>
            </x14:dxf>
          </x14:cfRule>
          <xm:sqref>F4</xm:sqref>
        </x14:conditionalFormatting>
        <x14:conditionalFormatting xmlns:xm="http://schemas.microsoft.com/office/excel/2006/main">
          <x14:cfRule type="expression" priority="80" id="{F735D54A-6CE4-40B3-B0ED-47B280D42D21}">
            <xm:f>Under14Boys!$A$45&lt;&gt;""</xm:f>
            <x14:dxf>
              <fill>
                <patternFill>
                  <bgColor rgb="FFCCFF33"/>
                </patternFill>
              </fill>
            </x14:dxf>
          </x14:cfRule>
          <xm:sqref>F5</xm:sqref>
        </x14:conditionalFormatting>
        <x14:conditionalFormatting xmlns:xm="http://schemas.microsoft.com/office/excel/2006/main">
          <x14:cfRule type="expression" priority="79" id="{977EC1E4-1BCF-4976-8252-EB43934B2905}">
            <xm:f>Under14Boys!$A$61&lt;&gt;""</xm:f>
            <x14:dxf>
              <fill>
                <patternFill>
                  <bgColor rgb="FFCCFF33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expression" priority="78" id="{121BA975-DCEF-4C8B-8ACD-04235D65F186}">
            <xm:f>Under14Boys!$A$77&lt;&gt;""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16" id="{30934CD7-467D-47AC-A391-DC9091D65852}">
            <xm:f>Overallresults!$N$38=4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14:cfRule type="expression" priority="15" id="{521A6A8C-C2D9-40B9-A738-0BBDCD92DE67}">
            <xm:f>Overallresults!$N$38=2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19" id="{AC4D2D42-4A0C-4C26-BC17-812191F90783}">
            <xm:f>Under14Boys!$A$93&lt;&gt;""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13" id="{7CA4D750-B57C-40F7-B16F-70CF63EA8718}">
            <xm:f>Overallresults!$N$38=1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14" id="{D8954A78-D9F2-417E-9D99-63B13F78957D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2" id="{CE07D3E5-A673-40E4-9879-EFCE8BB8BB70}">
            <xm:f>Under14Boys!$A$125&lt;&gt;""</xm:f>
            <x14:dxf>
              <fill>
                <patternFill>
                  <bgColor rgb="FFCCFF33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77" id="{082F240A-A288-4DC6-8849-013036F1D5C2}">
            <xm:f>Under14Boys!$A$109&lt;&gt;""</xm:f>
            <x14:dxf>
              <fill>
                <patternFill>
                  <bgColor rgb="FFCCFF33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76" id="{40E9B4E5-1DDD-4876-B67E-0BE0F9A4B531}">
            <xm:f>Under14Boys!$A$133&lt;&gt;""</xm:f>
            <x14:dxf>
              <fill>
                <patternFill>
                  <bgColor rgb="FFCCFF33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expression" priority="75" id="{8A3F17E2-BEE4-48A4-8C81-B5F03806469A}">
            <xm:f>Under14Boys!$A$149&lt;&gt;""</xm:f>
            <x14:dxf>
              <fill>
                <patternFill>
                  <bgColor rgb="FFCCFF33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expression" priority="74" id="{A4F920FB-7182-45A6-8C54-EC752B2CA2DB}">
            <xm:f>Under14Boys!$A$165&lt;&gt;""</xm:f>
            <x14:dxf>
              <fill>
                <patternFill>
                  <bgColor rgb="FFCCFF33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1" id="{1D208514-37D7-426D-BEE6-315DC5E136E2}">
            <xm:f>Under14Boys!$A$181&lt;&gt;""</xm:f>
            <x14:dxf>
              <fill>
                <patternFill>
                  <bgColor rgb="FFCCFF33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73" id="{511C8507-34F6-4AD8-8E65-0AF75EA82A47}">
            <xm:f>Under14Boys!$A$189&lt;&gt;""</xm:f>
            <x14:dxf>
              <fill>
                <patternFill>
                  <bgColor rgb="FFCCFF33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72" id="{E5AD8804-9B16-4F90-ADF3-9C1EA5983F9E}">
            <xm:f>Under14Boys!$A$205&lt;&gt;""</xm:f>
            <x14:dxf>
              <fill>
                <patternFill>
                  <bgColor rgb="FFCCFF33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71" id="{09856D09-BCEB-4B9F-B74B-FBCB10A1CBE2}">
            <xm:f>Under16Boys!$A$13&lt;&gt;""</xm:f>
            <x14:dxf>
              <fill>
                <patternFill>
                  <bgColor rgb="FFCCFF33"/>
                </patternFill>
              </fill>
            </x14:dxf>
          </x14:cfRule>
          <xm:sqref>G3</xm:sqref>
        </x14:conditionalFormatting>
        <x14:conditionalFormatting xmlns:xm="http://schemas.microsoft.com/office/excel/2006/main">
          <x14:cfRule type="expression" priority="70" id="{BA5C460B-3680-4D80-A698-39775673204B}">
            <xm:f>Under16Boys!$A$29&lt;&gt;""</xm:f>
            <x14:dxf>
              <fill>
                <patternFill>
                  <bgColor rgb="FFCCFF33"/>
                </patternFill>
              </fill>
            </x14:dxf>
          </x14:cfRule>
          <xm:sqref>G4</xm:sqref>
        </x14:conditionalFormatting>
        <x14:conditionalFormatting xmlns:xm="http://schemas.microsoft.com/office/excel/2006/main">
          <x14:cfRule type="expression" priority="69" id="{C22ED32E-9F89-4291-8AAB-B5ED11BC47EF}">
            <xm:f>Under16Boys!$A$45&lt;&gt;""</xm:f>
            <x14:dxf>
              <fill>
                <patternFill>
                  <bgColor rgb="FFCCFF33"/>
                </patternFill>
              </fill>
            </x14:dxf>
          </x14:cfRule>
          <xm:sqref>G5</xm:sqref>
        </x14:conditionalFormatting>
        <x14:conditionalFormatting xmlns:xm="http://schemas.microsoft.com/office/excel/2006/main">
          <x14:cfRule type="expression" priority="68" id="{035AD761-D856-4849-8733-B17B51C22956}">
            <xm:f>Under16Boys!$A$61&lt;&gt;""</xm:f>
            <x14:dxf>
              <fill>
                <patternFill>
                  <bgColor rgb="FFCCFF33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type="expression" priority="67" id="{318E8388-C822-45B7-9797-CCB7930EBADB}">
            <xm:f>Under16Boys!$A$77&lt;&gt;""</xm:f>
            <x14:dxf>
              <fill>
                <patternFill>
                  <bgColor rgb="FFCCFF33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type="expression" priority="66" id="{F2119B87-3AC8-4D1A-99AA-71DEDA749E9C}">
            <xm:f>Under16Boys!$A$93&lt;&gt;""</xm:f>
            <x14:dxf>
              <fill>
                <patternFill>
                  <bgColor rgb="FFCCFF33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18" id="{62781031-3298-49D8-B253-41356236E660}">
            <xm:f>Under16Boys!$A$109&lt;&gt;""</xm:f>
            <x14:dxf>
              <fill>
                <patternFill>
                  <bgColor rgb="FFCCFF33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1" id="{C1F93777-42B3-4C96-8F01-CF083E39087A}">
            <xm:f>Under16Boys!$A$125&lt;&gt;""</xm:f>
            <x14:dxf>
              <fill>
                <patternFill>
                  <bgColor rgb="FFCCFF33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expression" priority="64" id="{C7D0E29F-65CC-4B0B-9D3B-D1D18CFCC2E9}">
            <xm:f>Under16Boys!$A$133&lt;&gt;""</xm:f>
            <x14:dxf>
              <fill>
                <patternFill>
                  <bgColor rgb="FFCCFF33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63" id="{CDE52AEC-AC18-4D87-B636-F4A2FF7347BF}">
            <xm:f>Under16Boys!$A$149&lt;&gt;""</xm:f>
            <x14:dxf>
              <fill>
                <patternFill>
                  <bgColor rgb="FFCCFF33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expression" priority="39" id="{10576D5A-4C6A-47A0-9452-606F932E7BE1}">
            <xm:f>Under16Boys!$A$165&lt;&gt;""</xm:f>
            <x14:dxf>
              <fill>
                <patternFill>
                  <bgColor rgb="FFCCFF33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62" id="{915FC320-61D1-4854-889E-34E82BE99F7E}">
            <xm:f>Under16Boys!$A$173&lt;&gt;""</xm:f>
            <x14:dxf>
              <fill>
                <patternFill>
                  <bgColor rgb="FFCCFF33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61" id="{96EE59B4-437A-487A-A5B0-B4078FDF0A4B}">
            <xm:f>Under16Boys!$A$189&lt;&gt;""</xm:f>
            <x14:dxf>
              <fill>
                <patternFill>
                  <bgColor rgb="FFCCFF33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expression" priority="60" id="{BF86C472-B31A-4F2A-B529-DD9689102615}">
            <xm:f>Under16Boys!$A$205&lt;&gt;""</xm:f>
            <x14:dxf>
              <fill>
                <patternFill>
                  <bgColor rgb="FFCCFF33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expression" priority="59" id="{00867982-8BA3-4080-A308-388838FD6173}">
            <xm:f>Under16Boys!$A$213&lt;&gt;""</xm:f>
            <x14:dxf>
              <fill>
                <patternFill>
                  <bgColor rgb="FFCCFF33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expression" priority="58" id="{139345FA-F33F-45EA-8E8F-088FC0A8EAA5}">
            <xm:f>Under16Boys!$A$229&lt;&gt;""</xm:f>
            <x14:dxf>
              <fill>
                <patternFill>
                  <bgColor rgb="FFCCFF33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6" id="{83623A4B-1075-4156-921D-A2B0CC672B27}">
            <xm:f>Overallresults!$N$38=4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5" id="{7E61673F-F6F4-4BDF-B56A-8C2140C66B5C}">
            <xm:f>Overallresults!$N$38=2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G8:H8</xm:sqref>
        </x14:conditionalFormatting>
        <x14:conditionalFormatting xmlns:xm="http://schemas.microsoft.com/office/excel/2006/main">
          <x14:cfRule type="expression" priority="10" id="{A577219C-CB88-47C2-BA0D-83BB6276B193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9" id="{1A03CB4F-F423-4C37-B143-F1A628C36669}">
            <xm:f>Overallresults!$N$38=1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G9:H9</xm:sqref>
        </x14:conditionalFormatting>
        <x14:conditionalFormatting xmlns:xm="http://schemas.microsoft.com/office/excel/2006/main">
          <x14:cfRule type="expression" priority="57" id="{32173E6D-6FBF-4E89-8C1A-108DA05CCAED}">
            <xm:f>Under18Men!$A$13&lt;&gt;""</xm:f>
            <x14:dxf>
              <fill>
                <patternFill>
                  <bgColor rgb="FFCCFF33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expression" priority="56" id="{D755F420-A139-4ECB-8660-49F1501DB6DA}">
            <xm:f>Under18Men!$A$29&lt;&gt;""</xm:f>
            <x14:dxf>
              <fill>
                <patternFill>
                  <bgColor rgb="FFCCFF33"/>
                </patternFill>
              </fill>
            </x14:dxf>
          </x14:cfRule>
          <xm:sqref>H4</xm:sqref>
        </x14:conditionalFormatting>
        <x14:conditionalFormatting xmlns:xm="http://schemas.microsoft.com/office/excel/2006/main">
          <x14:cfRule type="expression" priority="55" id="{6330FEC4-FFB6-407C-A154-80FB1596704E}">
            <xm:f>Under18Men!$A$45&lt;&gt;""</xm:f>
            <x14:dxf>
              <fill>
                <patternFill>
                  <bgColor rgb="FFCCFF33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expression" priority="54" id="{1C5795C5-FB1B-4AE0-9315-85C99560F5A7}">
            <xm:f>Under18Men!$A$61&lt;&gt;""</xm:f>
            <x14:dxf>
              <fill>
                <patternFill>
                  <bgColor rgb="FFCCFF33"/>
                </patternFill>
              </fill>
            </x14:dxf>
          </x14:cfRule>
          <xm:sqref>H6</xm:sqref>
        </x14:conditionalFormatting>
        <x14:conditionalFormatting xmlns:xm="http://schemas.microsoft.com/office/excel/2006/main">
          <x14:cfRule type="expression" priority="53" id="{A49BFF95-485F-4C28-9747-6CBFC640F407}">
            <xm:f>Under18Men!$A$77&lt;&gt;""</xm:f>
            <x14:dxf>
              <fill>
                <patternFill>
                  <bgColor rgb="FFCCFF33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52" id="{AB590FE2-7804-42A1-9C7B-82BCD502B2E0}">
            <xm:f>Under18Men!$A$93&lt;&gt;""</xm:f>
            <x14:dxf>
              <fill>
                <patternFill>
                  <bgColor rgb="FFCCFF33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17" id="{7EE39327-72AD-4366-9B27-074B08CD9C99}">
            <xm:f>Under18Men!$A$109&lt;&gt;""</xm:f>
            <x14:dxf>
              <fill>
                <patternFill>
                  <bgColor rgb="FFCCFF33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51" id="{A223DE9A-0279-4409-8DFE-96C44C049F6F}">
            <xm:f>Under18Men!$A$125&lt;&gt;""</xm:f>
            <x14:dxf>
              <fill>
                <patternFill>
                  <bgColor rgb="FFCCFF33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50" id="{7E62D084-B968-44F5-ADEE-471F48324B9C}">
            <xm:f>Under18Men!$A$133&lt;&gt;""</xm:f>
            <x14:dxf>
              <fill>
                <patternFill>
                  <bgColor rgb="FFCCFF33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49" id="{47F9660F-B500-4AFA-8751-5E06AB1DAEA6}">
            <xm:f>Under18Men!$A$149&lt;&gt;""</xm:f>
            <x14:dxf>
              <fill>
                <patternFill>
                  <bgColor rgb="FFCCFF33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expression" priority="48" id="{354DB72D-3472-426D-A89E-1E7D142E70E3}">
            <xm:f>Under18Men!$A$165&lt;&gt;""</xm:f>
            <x14:dxf>
              <fill>
                <patternFill>
                  <bgColor rgb="FFCCFF33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7" id="{6E46801B-0049-45E8-83FE-095E6E7ED87C}">
            <xm:f>Under18Men!$A$173&lt;&gt;""</xm:f>
            <x14:dxf>
              <fill>
                <patternFill>
                  <bgColor rgb="FFCCFF33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6" id="{CDE52CBD-B4DF-4216-B84D-A0642C45ACEC}">
            <xm:f>Under18Men!$A$189&lt;&gt;""</xm:f>
            <x14:dxf>
              <fill>
                <patternFill>
                  <bgColor rgb="FFCCFF33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45" id="{9AC45DBE-67CB-482A-9EFE-2C3F4C86A0E8}">
            <xm:f>Under18Men!$A$205&lt;&gt;""</xm:f>
            <x14:dxf>
              <fill>
                <patternFill>
                  <bgColor rgb="FFCCFF33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expression" priority="44" id="{B023C5E5-18AD-4D6A-942B-B2813268A2B0}">
            <xm:f>Under18Men!$A$213&lt;&gt;""</xm:f>
            <x14:dxf>
              <fill>
                <patternFill>
                  <bgColor rgb="FFCCFF33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expression" priority="43" id="{6ED73936-A1E2-44E5-A937-2FFF024BB109}">
            <xm:f>Under18Men!$A$229&lt;&gt;""</xm:f>
            <x14:dxf>
              <fill>
                <patternFill>
                  <bgColor rgb="FFCCFF33"/>
                </patternFill>
              </fill>
            </x14:dxf>
          </x14:cfRule>
          <xm:sqref>H19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CCFF33"/>
    <pageSetUpPr fitToPage="1"/>
  </sheetPr>
  <dimension ref="A1:AC211"/>
  <sheetViews>
    <sheetView workbookViewId="0">
      <selection activeCell="E114" sqref="E114"/>
    </sheetView>
  </sheetViews>
  <sheetFormatPr defaultRowHeight="14.4" x14ac:dyDescent="0.3"/>
  <cols>
    <col min="1" max="1" width="8.44140625" customWidth="1"/>
    <col min="2" max="2" width="3.21875" style="80" customWidth="1"/>
    <col min="3" max="3" width="37.5546875" style="253" customWidth="1"/>
    <col min="4" max="4" width="30.44140625" style="259" customWidth="1"/>
    <col min="5" max="5" width="14.21875" style="93" bestFit="1" customWidth="1"/>
    <col min="6" max="6" width="4.77734375" style="80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5" customWidth="1"/>
    <col min="21" max="21" width="4.21875" customWidth="1"/>
    <col min="22" max="22" width="9.21875" customWidth="1"/>
    <col min="23" max="23" width="19.77734375" customWidth="1"/>
    <col min="24" max="24" width="14.44140625" customWidth="1"/>
    <col min="25" max="25" width="9.21875" customWidth="1"/>
    <col min="26" max="26" width="6.77734375" customWidth="1"/>
    <col min="27" max="27" width="20.77734375" customWidth="1"/>
    <col min="28" max="28" width="14.21875" customWidth="1"/>
  </cols>
  <sheetData>
    <row r="1" spans="1:29" s="50" customFormat="1" ht="18" x14ac:dyDescent="0.35">
      <c r="A1" s="288" t="s">
        <v>163</v>
      </c>
      <c r="B1" s="288"/>
      <c r="C1" s="288"/>
      <c r="D1" s="289"/>
      <c r="E1" s="96"/>
      <c r="F1" s="260"/>
      <c r="G1" s="47"/>
      <c r="H1" s="47"/>
      <c r="J1" s="50">
        <f>Overallresults!I38</f>
        <v>0</v>
      </c>
      <c r="P1" s="285" t="str">
        <f>Overallresults!L38</f>
        <v>-</v>
      </c>
      <c r="Q1" s="285"/>
      <c r="R1" s="285"/>
      <c r="W1" s="288"/>
      <c r="X1" s="288"/>
      <c r="Y1" s="288"/>
      <c r="Z1" s="288"/>
      <c r="AA1" s="288"/>
      <c r="AB1" s="288"/>
      <c r="AC1" s="98"/>
    </row>
    <row r="2" spans="1:29" x14ac:dyDescent="0.3">
      <c r="A2" s="86"/>
      <c r="B2" s="196"/>
      <c r="C2" s="246" t="s">
        <v>74</v>
      </c>
      <c r="D2" s="246" t="s">
        <v>75</v>
      </c>
      <c r="E2" s="198" t="s">
        <v>3</v>
      </c>
      <c r="F2" s="25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W2" s="100"/>
      <c r="X2" s="97"/>
      <c r="Y2" s="98"/>
      <c r="Z2" s="97"/>
      <c r="AA2" s="170"/>
      <c r="AB2" s="97"/>
      <c r="AC2" s="98"/>
    </row>
    <row r="3" spans="1:29" x14ac:dyDescent="0.3">
      <c r="A3" s="22"/>
      <c r="B3" s="101" t="s">
        <v>126</v>
      </c>
      <c r="C3" s="247" t="str">
        <f>Decsheets!T5</f>
        <v>-</v>
      </c>
      <c r="D3" s="250">
        <f>SUM(J13:J211)</f>
        <v>0</v>
      </c>
      <c r="E3" s="198" t="str">
        <f>Decsheets!S5</f>
        <v>-</v>
      </c>
      <c r="F3" s="256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W3" s="97"/>
      <c r="X3" s="97"/>
      <c r="Y3" s="98"/>
      <c r="Z3" s="97"/>
      <c r="AA3" s="97"/>
      <c r="AB3" s="97"/>
      <c r="AC3" s="98"/>
    </row>
    <row r="4" spans="1:29" x14ac:dyDescent="0.3">
      <c r="A4" s="22"/>
      <c r="B4" s="101" t="s">
        <v>127</v>
      </c>
      <c r="C4" s="248" t="str">
        <f>Decsheets!T6</f>
        <v>-</v>
      </c>
      <c r="D4" s="251">
        <f>SUM(K13:K211)</f>
        <v>0</v>
      </c>
      <c r="E4" s="198" t="str">
        <f>Decsheets!S6</f>
        <v>-</v>
      </c>
      <c r="F4" s="256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W4" s="97"/>
      <c r="X4" s="99"/>
      <c r="Y4" s="114"/>
      <c r="Z4" s="97"/>
      <c r="AA4" s="97"/>
      <c r="AB4" s="99"/>
      <c r="AC4" s="114"/>
    </row>
    <row r="5" spans="1:29" x14ac:dyDescent="0.3">
      <c r="A5" s="22"/>
      <c r="B5" s="101" t="s">
        <v>128</v>
      </c>
      <c r="C5" s="248" t="str">
        <f>Decsheets!T7</f>
        <v>-</v>
      </c>
      <c r="D5" s="251">
        <f>SUM(L13:L211)</f>
        <v>0</v>
      </c>
      <c r="E5" s="198" t="str">
        <f>Decsheets!S7</f>
        <v>-</v>
      </c>
      <c r="F5" s="256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W5" s="97"/>
      <c r="X5" s="97"/>
      <c r="Y5" s="115"/>
      <c r="Z5" s="97"/>
      <c r="AA5" s="97"/>
      <c r="AB5" s="97"/>
      <c r="AC5" s="115"/>
    </row>
    <row r="6" spans="1:29" x14ac:dyDescent="0.3">
      <c r="A6" s="22"/>
      <c r="B6" s="101" t="s">
        <v>76</v>
      </c>
      <c r="C6" s="248" t="str">
        <f>Decsheets!T8</f>
        <v>-</v>
      </c>
      <c r="D6" s="251">
        <f>SUM(M13:M211)</f>
        <v>0</v>
      </c>
      <c r="E6" s="198" t="str">
        <f>Decsheets!S8</f>
        <v>-</v>
      </c>
      <c r="F6" s="256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U6" s="87"/>
      <c r="V6" s="87"/>
      <c r="W6" s="97"/>
      <c r="X6" s="97"/>
      <c r="Y6" s="115"/>
      <c r="Z6" s="97"/>
      <c r="AA6" s="97"/>
      <c r="AB6" s="97"/>
      <c r="AC6" s="115"/>
    </row>
    <row r="7" spans="1:29" x14ac:dyDescent="0.3">
      <c r="A7" s="22"/>
      <c r="B7" s="101" t="s">
        <v>77</v>
      </c>
      <c r="C7" s="248" t="str">
        <f>Decsheets!T9</f>
        <v>-</v>
      </c>
      <c r="D7" s="251">
        <f>SUM(N13:N211)</f>
        <v>0</v>
      </c>
      <c r="E7" s="198" t="str">
        <f>Decsheets!S9</f>
        <v>-</v>
      </c>
      <c r="F7" s="256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U7" s="87"/>
      <c r="V7" s="87"/>
      <c r="W7" s="97"/>
      <c r="X7" s="97"/>
      <c r="Y7" s="115"/>
      <c r="Z7" s="97"/>
      <c r="AA7" s="97"/>
      <c r="AB7" s="97"/>
      <c r="AC7" s="115"/>
    </row>
    <row r="8" spans="1:29" x14ac:dyDescent="0.3">
      <c r="A8" s="22"/>
      <c r="B8" s="101" t="s">
        <v>78</v>
      </c>
      <c r="C8" s="248" t="str">
        <f>Decsheets!T10</f>
        <v>-</v>
      </c>
      <c r="D8" s="251">
        <f>SUM(O13:O211)</f>
        <v>0</v>
      </c>
      <c r="E8" s="198" t="str">
        <f>Decsheets!S10</f>
        <v>-</v>
      </c>
      <c r="F8" s="25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U8" s="87"/>
      <c r="V8" s="87"/>
      <c r="W8" s="97"/>
      <c r="X8" s="97"/>
      <c r="Y8" s="115"/>
      <c r="Z8" s="97"/>
      <c r="AA8" s="97"/>
      <c r="AB8" s="97"/>
      <c r="AC8" s="115"/>
    </row>
    <row r="9" spans="1:29" x14ac:dyDescent="0.3">
      <c r="A9" s="22"/>
      <c r="B9" s="101" t="s">
        <v>79</v>
      </c>
      <c r="C9" s="248" t="str">
        <f>Decsheets!T11</f>
        <v>-</v>
      </c>
      <c r="D9" s="251">
        <f>SUM(P13:P211)</f>
        <v>0</v>
      </c>
      <c r="E9" s="198" t="str">
        <f>Decsheets!S11</f>
        <v>-</v>
      </c>
      <c r="F9" s="25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U9" s="87"/>
      <c r="V9" s="87"/>
      <c r="W9" s="97"/>
      <c r="X9" s="97"/>
      <c r="Y9" s="115"/>
      <c r="Z9" s="97"/>
      <c r="AA9" s="97"/>
      <c r="AB9" s="97"/>
      <c r="AC9" s="115"/>
    </row>
    <row r="10" spans="1:29" x14ac:dyDescent="0.3">
      <c r="A10" s="22"/>
      <c r="C10" s="249" t="s">
        <v>80</v>
      </c>
      <c r="D10" s="251">
        <f>SUM(R13:R211)-56</f>
        <v>469</v>
      </c>
      <c r="E10" s="217"/>
      <c r="F10" s="256"/>
      <c r="G10" s="8"/>
      <c r="H10" s="8"/>
      <c r="I10" s="268" t="s">
        <v>390</v>
      </c>
      <c r="J10" s="8"/>
      <c r="K10" s="8"/>
      <c r="L10" s="8"/>
      <c r="M10" s="8"/>
      <c r="N10" s="8"/>
      <c r="O10" s="8"/>
      <c r="P10" s="8"/>
      <c r="Q10" s="8"/>
      <c r="R10" s="286" t="s">
        <v>81</v>
      </c>
      <c r="S10" s="8"/>
      <c r="U10" s="87"/>
      <c r="V10" s="87"/>
      <c r="W10" s="97"/>
      <c r="X10" s="97"/>
      <c r="Y10" s="115"/>
      <c r="Z10" s="97"/>
      <c r="AA10" s="97"/>
      <c r="AB10" s="97"/>
      <c r="AC10" s="115"/>
    </row>
    <row r="11" spans="1:29" ht="19.5" customHeight="1" x14ac:dyDescent="0.3">
      <c r="A11" s="90" t="s">
        <v>82</v>
      </c>
      <c r="B11" s="196"/>
      <c r="C11" s="10"/>
      <c r="D11" s="10"/>
      <c r="E11" s="91" t="s">
        <v>83</v>
      </c>
      <c r="F11" s="256"/>
      <c r="G11" s="8"/>
      <c r="H11" s="8"/>
      <c r="I11" s="268" t="s">
        <v>391</v>
      </c>
      <c r="J11" s="24"/>
      <c r="K11" s="24"/>
      <c r="L11" s="24"/>
      <c r="M11" s="24"/>
      <c r="N11" s="24"/>
      <c r="O11" s="24"/>
      <c r="P11" s="24"/>
      <c r="Q11" s="24"/>
      <c r="R11" s="286"/>
      <c r="S11" s="8"/>
      <c r="U11" s="87"/>
      <c r="V11" s="87"/>
      <c r="W11" s="97"/>
      <c r="X11" s="97"/>
      <c r="Y11" s="115"/>
      <c r="Z11" s="97"/>
      <c r="AA11" s="97"/>
      <c r="AB11" s="97"/>
      <c r="AC11" s="115"/>
    </row>
    <row r="12" spans="1:29" x14ac:dyDescent="0.3">
      <c r="A12" s="11" t="s">
        <v>84</v>
      </c>
      <c r="B12" s="196"/>
      <c r="C12" s="12" t="s">
        <v>164</v>
      </c>
      <c r="D12" s="7" t="s">
        <v>85</v>
      </c>
      <c r="E12" s="184" t="s">
        <v>86</v>
      </c>
      <c r="F12" s="256"/>
      <c r="G12" s="8"/>
      <c r="H12" s="8"/>
      <c r="I12" s="207" t="s">
        <v>336</v>
      </c>
      <c r="J12" s="13" t="str">
        <f>Decsheets!S5</f>
        <v>-</v>
      </c>
      <c r="K12" s="13" t="str">
        <f>Decsheets!S6</f>
        <v>-</v>
      </c>
      <c r="L12" s="13" t="str">
        <f>Decsheets!S7</f>
        <v>-</v>
      </c>
      <c r="M12" s="13" t="str">
        <f>Decsheets!S8</f>
        <v>-</v>
      </c>
      <c r="N12" s="13" t="str">
        <f>Decsheets!S9</f>
        <v>-</v>
      </c>
      <c r="O12" s="13" t="str">
        <f>Decsheets!S10</f>
        <v>-</v>
      </c>
      <c r="P12" s="13" t="str">
        <f>Decsheets!S11</f>
        <v>-</v>
      </c>
      <c r="Q12" s="171" t="str">
        <f>Decsheets!S12</f>
        <v>-</v>
      </c>
      <c r="R12" s="287"/>
      <c r="S12" s="8" t="s">
        <v>87</v>
      </c>
      <c r="U12" s="87"/>
      <c r="V12" s="87"/>
      <c r="W12" s="97"/>
      <c r="X12" s="97"/>
      <c r="Y12" s="115"/>
      <c r="Z12" s="97"/>
      <c r="AA12" s="97"/>
      <c r="AB12" s="97"/>
      <c r="AC12" s="115"/>
    </row>
    <row r="13" spans="1:29" x14ac:dyDescent="0.3">
      <c r="A13" s="15"/>
      <c r="B13" s="185" t="s">
        <v>126</v>
      </c>
      <c r="C13" s="16" t="str">
        <f>IFERROR(IF(A13="","",VLOOKUP($A$12,IF(LEN(A13)=2,U14GB,U14GA),VLOOKUP(LEFT(A13,1),club,6,FALSE),FALSE)),"No athlete")</f>
        <v/>
      </c>
      <c r="D13" s="16" t="str">
        <f>IFERROR(IF(A13="","",VLOOKUP(LEFT(A13,1),club,2,FALSE)),"No club")</f>
        <v/>
      </c>
      <c r="E13" s="17" t="s">
        <v>86</v>
      </c>
      <c r="F13" s="261">
        <f>Decsheets!$V$5</f>
        <v>6</v>
      </c>
      <c r="G13" s="8"/>
      <c r="H13" s="8"/>
      <c r="I13" s="208" t="str">
        <f>IFERROR(IF(E13=".","",IF(E13&lt;Records!F3,"LR",IF(E13=Records!F3,"=LR","-"))),"???")</f>
        <v/>
      </c>
      <c r="J13" s="14" t="str">
        <f t="shared" ref="J13:Q19" si="0">IF($A13="","",IF(LEFT($A13,1)=J$12,$F13,""))</f>
        <v/>
      </c>
      <c r="K13" s="14" t="str">
        <f t="shared" si="0"/>
        <v/>
      </c>
      <c r="L13" s="14" t="str">
        <f t="shared" si="0"/>
        <v/>
      </c>
      <c r="M13" s="14" t="str">
        <f t="shared" si="0"/>
        <v/>
      </c>
      <c r="N13" s="14" t="str">
        <f t="shared" si="0"/>
        <v/>
      </c>
      <c r="O13" s="14" t="str">
        <f t="shared" si="0"/>
        <v/>
      </c>
      <c r="P13" s="14" t="str">
        <f t="shared" si="0"/>
        <v/>
      </c>
      <c r="Q13" s="14" t="str">
        <f>IF($A13="","",IF(LEFT($A13,1)=Q$12,$F13,""))</f>
        <v/>
      </c>
      <c r="R13" s="14"/>
      <c r="S13" s="8"/>
      <c r="U13" s="87"/>
      <c r="V13" s="87"/>
      <c r="W13" s="97"/>
      <c r="X13" s="99"/>
      <c r="Y13" s="114"/>
      <c r="Z13" s="97"/>
      <c r="AA13" s="97"/>
      <c r="AB13" s="99"/>
      <c r="AC13" s="114"/>
    </row>
    <row r="14" spans="1:29" x14ac:dyDescent="0.3">
      <c r="A14" s="15"/>
      <c r="B14" s="185" t="s">
        <v>127</v>
      </c>
      <c r="C14" s="16" t="str">
        <f t="shared" ref="C14:C19" si="1">IF(A14="","",VLOOKUP($A$12,IF(LEN(A14)=2,U14GB,U14GA),VLOOKUP(LEFT(A14,1),club,6,FALSE),FALSE))</f>
        <v/>
      </c>
      <c r="D14" s="16" t="str">
        <f t="shared" ref="D14:D67" si="2">IF(A14="","",VLOOKUP(LEFT(A14,1),club,2,FALSE))</f>
        <v/>
      </c>
      <c r="E14" s="17" t="s">
        <v>86</v>
      </c>
      <c r="F14" s="261">
        <f>Decsheets!$V$6</f>
        <v>5</v>
      </c>
      <c r="G14" s="8"/>
      <c r="H14" s="8"/>
      <c r="I14" s="18"/>
      <c r="J14" s="14" t="str">
        <f t="shared" si="0"/>
        <v/>
      </c>
      <c r="K14" s="14" t="str">
        <f t="shared" si="0"/>
        <v/>
      </c>
      <c r="L14" s="14" t="str">
        <f t="shared" si="0"/>
        <v/>
      </c>
      <c r="M14" s="14" t="str">
        <f t="shared" si="0"/>
        <v/>
      </c>
      <c r="N14" s="14" t="str">
        <f t="shared" si="0"/>
        <v/>
      </c>
      <c r="O14" s="14" t="str">
        <f t="shared" si="0"/>
        <v/>
      </c>
      <c r="P14" s="14" t="str">
        <f t="shared" si="0"/>
        <v/>
      </c>
      <c r="Q14" s="14" t="str">
        <f t="shared" si="0"/>
        <v/>
      </c>
      <c r="R14" s="14"/>
      <c r="S14" s="8"/>
      <c r="U14" s="87"/>
      <c r="V14" s="87"/>
      <c r="W14" s="97"/>
      <c r="X14" s="97"/>
      <c r="Y14" s="115"/>
      <c r="Z14" s="97"/>
      <c r="AA14" s="97"/>
      <c r="AB14" s="97"/>
      <c r="AC14" s="115"/>
    </row>
    <row r="15" spans="1:29" x14ac:dyDescent="0.3">
      <c r="A15" s="15"/>
      <c r="B15" s="185" t="s">
        <v>128</v>
      </c>
      <c r="C15" s="16" t="str">
        <f t="shared" si="1"/>
        <v/>
      </c>
      <c r="D15" s="16" t="str">
        <f t="shared" si="2"/>
        <v/>
      </c>
      <c r="E15" s="17" t="s">
        <v>86</v>
      </c>
      <c r="F15" s="261">
        <f>Decsheets!$V$7</f>
        <v>4</v>
      </c>
      <c r="G15" s="8"/>
      <c r="H15" s="8"/>
      <c r="I15" s="18"/>
      <c r="J15" s="14" t="str">
        <f t="shared" si="0"/>
        <v/>
      </c>
      <c r="K15" s="14" t="str">
        <f t="shared" si="0"/>
        <v/>
      </c>
      <c r="L15" s="14" t="str">
        <f t="shared" si="0"/>
        <v/>
      </c>
      <c r="M15" s="14" t="str">
        <f t="shared" si="0"/>
        <v/>
      </c>
      <c r="N15" s="14" t="str">
        <f t="shared" si="0"/>
        <v/>
      </c>
      <c r="O15" s="14" t="str">
        <f t="shared" si="0"/>
        <v/>
      </c>
      <c r="P15" s="14" t="str">
        <f t="shared" si="0"/>
        <v/>
      </c>
      <c r="Q15" s="14" t="str">
        <f t="shared" si="0"/>
        <v/>
      </c>
      <c r="R15" s="14"/>
      <c r="S15" s="8"/>
      <c r="U15" s="87"/>
      <c r="V15" s="87"/>
      <c r="W15" s="97"/>
      <c r="X15" s="97"/>
      <c r="Y15" s="115"/>
      <c r="Z15" s="97"/>
      <c r="AA15" s="97"/>
      <c r="AB15" s="97"/>
      <c r="AC15" s="115"/>
    </row>
    <row r="16" spans="1:29" x14ac:dyDescent="0.3">
      <c r="A16" s="15"/>
      <c r="B16" s="185" t="s">
        <v>76</v>
      </c>
      <c r="C16" s="16" t="str">
        <f t="shared" si="1"/>
        <v/>
      </c>
      <c r="D16" s="16" t="str">
        <f t="shared" si="2"/>
        <v/>
      </c>
      <c r="E16" s="17" t="s">
        <v>86</v>
      </c>
      <c r="F16" s="261">
        <f>Decsheets!$V$8</f>
        <v>3</v>
      </c>
      <c r="G16" s="8"/>
      <c r="H16" s="8"/>
      <c r="I16" s="18"/>
      <c r="J16" s="14" t="str">
        <f t="shared" si="0"/>
        <v/>
      </c>
      <c r="K16" s="14" t="str">
        <f t="shared" si="0"/>
        <v/>
      </c>
      <c r="L16" s="14" t="str">
        <f t="shared" si="0"/>
        <v/>
      </c>
      <c r="M16" s="14" t="str">
        <f t="shared" si="0"/>
        <v/>
      </c>
      <c r="N16" s="14" t="str">
        <f t="shared" si="0"/>
        <v/>
      </c>
      <c r="O16" s="14" t="str">
        <f t="shared" si="0"/>
        <v/>
      </c>
      <c r="P16" s="14" t="str">
        <f t="shared" si="0"/>
        <v/>
      </c>
      <c r="Q16" s="14" t="str">
        <f t="shared" si="0"/>
        <v/>
      </c>
      <c r="R16" s="14"/>
      <c r="S16" s="8"/>
      <c r="U16" s="87"/>
      <c r="V16" s="87"/>
      <c r="W16" s="97"/>
      <c r="X16" s="97"/>
      <c r="Y16" s="115"/>
      <c r="Z16" s="97"/>
      <c r="AA16" s="97"/>
      <c r="AB16" s="97"/>
      <c r="AC16" s="115"/>
    </row>
    <row r="17" spans="1:29" x14ac:dyDescent="0.3">
      <c r="A17" s="15"/>
      <c r="B17" s="185" t="s">
        <v>77</v>
      </c>
      <c r="C17" s="16" t="str">
        <f t="shared" si="1"/>
        <v/>
      </c>
      <c r="D17" s="16" t="str">
        <f t="shared" si="2"/>
        <v/>
      </c>
      <c r="E17" s="17" t="s">
        <v>86</v>
      </c>
      <c r="F17" s="261">
        <f>Decsheets!$V$9</f>
        <v>2</v>
      </c>
      <c r="G17" s="8"/>
      <c r="H17" s="8"/>
      <c r="I17" s="18"/>
      <c r="J17" s="14" t="str">
        <f t="shared" si="0"/>
        <v/>
      </c>
      <c r="K17" s="14" t="str">
        <f t="shared" si="0"/>
        <v/>
      </c>
      <c r="L17" s="14" t="str">
        <f t="shared" si="0"/>
        <v/>
      </c>
      <c r="M17" s="14" t="str">
        <f t="shared" si="0"/>
        <v/>
      </c>
      <c r="N17" s="14" t="str">
        <f t="shared" si="0"/>
        <v/>
      </c>
      <c r="O17" s="14" t="str">
        <f t="shared" si="0"/>
        <v/>
      </c>
      <c r="P17" s="14" t="str">
        <f t="shared" si="0"/>
        <v/>
      </c>
      <c r="Q17" s="14" t="str">
        <f t="shared" si="0"/>
        <v/>
      </c>
      <c r="R17" s="14"/>
      <c r="S17" s="8"/>
      <c r="U17" s="87"/>
      <c r="V17" s="87"/>
      <c r="W17" s="97"/>
      <c r="X17" s="97"/>
      <c r="Y17" s="115"/>
      <c r="Z17" s="97"/>
      <c r="AA17" s="97"/>
      <c r="AB17" s="97"/>
      <c r="AC17" s="115"/>
    </row>
    <row r="18" spans="1:29" x14ac:dyDescent="0.3">
      <c r="A18" s="15"/>
      <c r="B18" s="185" t="s">
        <v>78</v>
      </c>
      <c r="C18" s="16" t="str">
        <f t="shared" si="1"/>
        <v/>
      </c>
      <c r="D18" s="16" t="str">
        <f t="shared" si="2"/>
        <v/>
      </c>
      <c r="E18" s="17" t="s">
        <v>86</v>
      </c>
      <c r="F18" s="261">
        <f>Decsheets!$V$10</f>
        <v>1</v>
      </c>
      <c r="G18" s="8"/>
      <c r="H18" s="8"/>
      <c r="I18" s="18"/>
      <c r="J18" s="14" t="str">
        <f t="shared" si="0"/>
        <v/>
      </c>
      <c r="K18" s="14" t="str">
        <f t="shared" si="0"/>
        <v/>
      </c>
      <c r="L18" s="14" t="str">
        <f t="shared" si="0"/>
        <v/>
      </c>
      <c r="M18" s="14" t="str">
        <f t="shared" si="0"/>
        <v/>
      </c>
      <c r="N18" s="14" t="str">
        <f t="shared" si="0"/>
        <v/>
      </c>
      <c r="O18" s="14" t="str">
        <f t="shared" si="0"/>
        <v/>
      </c>
      <c r="P18" s="14" t="str">
        <f t="shared" si="0"/>
        <v/>
      </c>
      <c r="Q18" s="14" t="str">
        <f t="shared" si="0"/>
        <v/>
      </c>
      <c r="R18" s="14"/>
      <c r="S18" s="8"/>
      <c r="U18" s="87"/>
      <c r="V18" s="87"/>
      <c r="W18" s="97"/>
      <c r="X18" s="97"/>
      <c r="Y18" s="115"/>
      <c r="Z18" s="97"/>
      <c r="AA18" s="97"/>
      <c r="AB18" s="97"/>
      <c r="AC18" s="115"/>
    </row>
    <row r="19" spans="1:29" x14ac:dyDescent="0.3">
      <c r="A19" s="15"/>
      <c r="B19" s="185" t="s">
        <v>79</v>
      </c>
      <c r="C19" s="16" t="str">
        <f t="shared" si="1"/>
        <v/>
      </c>
      <c r="D19" s="16" t="str">
        <f t="shared" si="2"/>
        <v/>
      </c>
      <c r="E19" s="17" t="s">
        <v>86</v>
      </c>
      <c r="F19" s="261">
        <f>Decsheets!$V$11</f>
        <v>0</v>
      </c>
      <c r="G19" s="8"/>
      <c r="H19" s="8"/>
      <c r="I19" s="18"/>
      <c r="J19" s="14" t="str">
        <f t="shared" si="0"/>
        <v/>
      </c>
      <c r="K19" s="14" t="str">
        <f t="shared" si="0"/>
        <v/>
      </c>
      <c r="L19" s="14" t="str">
        <f t="shared" si="0"/>
        <v/>
      </c>
      <c r="M19" s="14" t="str">
        <f t="shared" si="0"/>
        <v/>
      </c>
      <c r="N19" s="14" t="str">
        <f t="shared" si="0"/>
        <v/>
      </c>
      <c r="O19" s="14" t="str">
        <f t="shared" si="0"/>
        <v/>
      </c>
      <c r="P19" s="14" t="str">
        <f t="shared" si="0"/>
        <v/>
      </c>
      <c r="Q19" s="14" t="str">
        <f t="shared" si="0"/>
        <v/>
      </c>
      <c r="R19" s="14">
        <f>SUM(Decsheets!$V$5:$V$12)-(SUM(J13:P19))</f>
        <v>21</v>
      </c>
      <c r="S19" s="8"/>
      <c r="U19" s="87"/>
      <c r="V19" s="87"/>
      <c r="W19" s="97"/>
      <c r="X19" s="97"/>
      <c r="Y19" s="115"/>
      <c r="Z19" s="97"/>
      <c r="AA19" s="97"/>
      <c r="AB19" s="97"/>
      <c r="AC19" s="115"/>
    </row>
    <row r="20" spans="1:29" x14ac:dyDescent="0.3">
      <c r="A20" s="11" t="s">
        <v>84</v>
      </c>
      <c r="B20" s="196"/>
      <c r="C20" s="19" t="s">
        <v>165</v>
      </c>
      <c r="D20" s="7" t="s">
        <v>85</v>
      </c>
      <c r="E20" s="17" t="s">
        <v>86</v>
      </c>
      <c r="F20" s="256"/>
      <c r="G20" s="8"/>
      <c r="H20" s="8"/>
      <c r="I20" s="8"/>
      <c r="J20" s="14"/>
      <c r="K20" s="14"/>
      <c r="L20" s="14"/>
      <c r="M20" s="14"/>
      <c r="N20" s="14"/>
      <c r="O20" s="14"/>
      <c r="P20" s="14"/>
      <c r="Q20" s="14"/>
      <c r="R20" s="14"/>
      <c r="S20" s="8" t="s">
        <v>88</v>
      </c>
      <c r="U20" s="87"/>
      <c r="V20" s="87"/>
      <c r="W20" s="97"/>
      <c r="X20" s="97"/>
      <c r="Y20" s="115"/>
      <c r="Z20" s="97"/>
      <c r="AA20" s="97"/>
      <c r="AB20" s="97"/>
      <c r="AC20" s="115"/>
    </row>
    <row r="21" spans="1:29" x14ac:dyDescent="0.3">
      <c r="A21" s="15"/>
      <c r="B21" s="185" t="s">
        <v>126</v>
      </c>
      <c r="C21" s="16" t="str">
        <f t="shared" ref="C21:C27" si="3">IF(A21="","",VLOOKUP($A$20,IF(LEN(A21)=2,U14GB,U14GA),VLOOKUP(LEFT(A21,1),club,6,FALSE),FALSE))</f>
        <v/>
      </c>
      <c r="D21" s="16" t="str">
        <f t="shared" si="2"/>
        <v/>
      </c>
      <c r="E21" s="17" t="s">
        <v>86</v>
      </c>
      <c r="F21" s="261">
        <f>Decsheets!$V$5</f>
        <v>6</v>
      </c>
      <c r="G21" s="8"/>
      <c r="H21" s="8"/>
      <c r="I21" s="208" t="str">
        <f>IFERROR(IF(E21=".","",IF(E21&lt;Records!F3,"LR",IF(E21=Records!F3,"=LR","-"))),"???")</f>
        <v/>
      </c>
      <c r="J21" s="14" t="str">
        <f>IF($A21="","",IF(LEFT($A21,1)=J$12,$F21,""))</f>
        <v/>
      </c>
      <c r="K21" s="14" t="str">
        <f t="shared" ref="K21:Q34" si="4">IF($A21="","",IF(LEFT($A21,1)=K$12,$F21,""))</f>
        <v/>
      </c>
      <c r="L21" s="14" t="str">
        <f t="shared" si="4"/>
        <v/>
      </c>
      <c r="M21" s="14" t="str">
        <f t="shared" si="4"/>
        <v/>
      </c>
      <c r="N21" s="14" t="str">
        <f t="shared" si="4"/>
        <v/>
      </c>
      <c r="O21" s="14" t="str">
        <f t="shared" si="4"/>
        <v/>
      </c>
      <c r="P21" s="14" t="str">
        <f t="shared" si="4"/>
        <v/>
      </c>
      <c r="Q21" s="14" t="str">
        <f t="shared" si="4"/>
        <v/>
      </c>
      <c r="R21" s="14"/>
      <c r="S21" s="8"/>
      <c r="U21" s="87"/>
      <c r="V21" s="87"/>
      <c r="W21" s="97"/>
      <c r="X21" s="97"/>
      <c r="Y21" s="98"/>
      <c r="Z21" s="97"/>
      <c r="AA21" s="97"/>
      <c r="AB21" s="97"/>
      <c r="AC21" s="98"/>
    </row>
    <row r="22" spans="1:29" x14ac:dyDescent="0.3">
      <c r="A22" s="15"/>
      <c r="B22" s="185" t="s">
        <v>127</v>
      </c>
      <c r="C22" s="16" t="str">
        <f t="shared" si="3"/>
        <v/>
      </c>
      <c r="D22" s="16" t="str">
        <f t="shared" si="2"/>
        <v/>
      </c>
      <c r="E22" s="17" t="s">
        <v>86</v>
      </c>
      <c r="F22" s="261">
        <f>Decsheets!$V$6</f>
        <v>5</v>
      </c>
      <c r="G22" s="8"/>
      <c r="H22" s="8"/>
      <c r="I22" s="18"/>
      <c r="J22" s="14" t="str">
        <f t="shared" ref="J22:J27" si="5">IF($A22="","",IF(LEFT($A22,1)=J$12,$F22,""))</f>
        <v/>
      </c>
      <c r="K22" s="14" t="str">
        <f t="shared" si="4"/>
        <v/>
      </c>
      <c r="L22" s="14" t="str">
        <f t="shared" si="4"/>
        <v/>
      </c>
      <c r="M22" s="14" t="str">
        <f t="shared" si="4"/>
        <v/>
      </c>
      <c r="N22" s="14" t="str">
        <f t="shared" si="4"/>
        <v/>
      </c>
      <c r="O22" s="14" t="str">
        <f t="shared" si="4"/>
        <v/>
      </c>
      <c r="P22" s="14" t="str">
        <f t="shared" si="4"/>
        <v/>
      </c>
      <c r="Q22" s="14" t="str">
        <f t="shared" si="4"/>
        <v/>
      </c>
      <c r="R22" s="14"/>
      <c r="S22" s="8"/>
      <c r="U22" s="87"/>
      <c r="V22" s="87"/>
      <c r="W22" s="97"/>
      <c r="X22" s="98"/>
      <c r="Y22" s="98"/>
      <c r="Z22" s="97"/>
      <c r="AA22" s="97"/>
      <c r="AB22" s="97"/>
      <c r="AC22" s="98"/>
    </row>
    <row r="23" spans="1:29" x14ac:dyDescent="0.3">
      <c r="A23" s="15"/>
      <c r="B23" s="185" t="s">
        <v>128</v>
      </c>
      <c r="C23" s="16" t="str">
        <f t="shared" si="3"/>
        <v/>
      </c>
      <c r="D23" s="16" t="str">
        <f t="shared" si="2"/>
        <v/>
      </c>
      <c r="E23" s="17" t="s">
        <v>86</v>
      </c>
      <c r="F23" s="261">
        <f>Decsheets!$V$7</f>
        <v>4</v>
      </c>
      <c r="G23" s="8"/>
      <c r="H23" s="8"/>
      <c r="I23" s="18"/>
      <c r="J23" s="14" t="str">
        <f t="shared" si="5"/>
        <v/>
      </c>
      <c r="K23" s="14" t="str">
        <f t="shared" si="4"/>
        <v/>
      </c>
      <c r="L23" s="14" t="str">
        <f t="shared" si="4"/>
        <v/>
      </c>
      <c r="M23" s="14" t="str">
        <f t="shared" si="4"/>
        <v/>
      </c>
      <c r="N23" s="14" t="str">
        <f t="shared" si="4"/>
        <v/>
      </c>
      <c r="O23" s="14" t="str">
        <f t="shared" si="4"/>
        <v/>
      </c>
      <c r="P23" s="14" t="str">
        <f t="shared" si="4"/>
        <v/>
      </c>
      <c r="Q23" s="14" t="str">
        <f t="shared" si="4"/>
        <v/>
      </c>
      <c r="R23" s="14"/>
      <c r="S23" s="8"/>
      <c r="U23" s="87"/>
      <c r="V23" s="87"/>
      <c r="W23" s="97"/>
      <c r="X23" s="98"/>
      <c r="Y23" s="98"/>
      <c r="Z23" s="97"/>
      <c r="AA23" s="97"/>
      <c r="AB23" s="97"/>
      <c r="AC23" s="98"/>
    </row>
    <row r="24" spans="1:29" x14ac:dyDescent="0.3">
      <c r="A24" s="15"/>
      <c r="B24" s="185" t="s">
        <v>76</v>
      </c>
      <c r="C24" s="16" t="str">
        <f t="shared" si="3"/>
        <v/>
      </c>
      <c r="D24" s="16" t="str">
        <f t="shared" si="2"/>
        <v/>
      </c>
      <c r="E24" s="17" t="s">
        <v>86</v>
      </c>
      <c r="F24" s="261">
        <f>Decsheets!$V$8</f>
        <v>3</v>
      </c>
      <c r="G24" s="8"/>
      <c r="H24" s="8"/>
      <c r="I24" s="18"/>
      <c r="J24" s="14" t="str">
        <f t="shared" si="5"/>
        <v/>
      </c>
      <c r="K24" s="14" t="str">
        <f t="shared" si="4"/>
        <v/>
      </c>
      <c r="L24" s="14" t="str">
        <f t="shared" si="4"/>
        <v/>
      </c>
      <c r="M24" s="14" t="str">
        <f t="shared" si="4"/>
        <v/>
      </c>
      <c r="N24" s="14" t="str">
        <f t="shared" si="4"/>
        <v/>
      </c>
      <c r="O24" s="14" t="str">
        <f t="shared" si="4"/>
        <v/>
      </c>
      <c r="P24" s="14" t="str">
        <f t="shared" si="4"/>
        <v/>
      </c>
      <c r="Q24" s="14" t="str">
        <f t="shared" si="4"/>
        <v/>
      </c>
      <c r="R24" s="14"/>
      <c r="S24" s="8"/>
      <c r="U24" s="87"/>
      <c r="V24" s="87"/>
      <c r="W24" s="97"/>
      <c r="X24" s="98"/>
      <c r="Y24" s="98"/>
      <c r="Z24" s="97"/>
      <c r="AA24" s="97"/>
      <c r="AB24" s="97"/>
      <c r="AC24" s="98"/>
    </row>
    <row r="25" spans="1:29" x14ac:dyDescent="0.3">
      <c r="A25" s="15"/>
      <c r="B25" s="185" t="s">
        <v>77</v>
      </c>
      <c r="C25" s="16" t="str">
        <f t="shared" si="3"/>
        <v/>
      </c>
      <c r="D25" s="16" t="str">
        <f t="shared" si="2"/>
        <v/>
      </c>
      <c r="E25" s="17" t="s">
        <v>86</v>
      </c>
      <c r="F25" s="261">
        <f>Decsheets!$V$9</f>
        <v>2</v>
      </c>
      <c r="G25" s="8"/>
      <c r="H25" s="8"/>
      <c r="I25" s="18"/>
      <c r="J25" s="14" t="str">
        <f t="shared" si="5"/>
        <v/>
      </c>
      <c r="K25" s="14" t="str">
        <f t="shared" si="4"/>
        <v/>
      </c>
      <c r="L25" s="14" t="str">
        <f t="shared" si="4"/>
        <v/>
      </c>
      <c r="M25" s="14" t="str">
        <f t="shared" si="4"/>
        <v/>
      </c>
      <c r="N25" s="14" t="str">
        <f t="shared" si="4"/>
        <v/>
      </c>
      <c r="O25" s="14" t="str">
        <f t="shared" si="4"/>
        <v/>
      </c>
      <c r="P25" s="14" t="str">
        <f t="shared" si="4"/>
        <v/>
      </c>
      <c r="Q25" s="14" t="str">
        <f t="shared" si="4"/>
        <v/>
      </c>
      <c r="R25" s="14"/>
      <c r="S25" s="8"/>
      <c r="U25" s="87"/>
      <c r="V25" s="87"/>
      <c r="W25" s="97"/>
      <c r="X25" s="98"/>
      <c r="Y25" s="98"/>
      <c r="Z25" s="97"/>
      <c r="AA25" s="97"/>
      <c r="AB25" s="97"/>
      <c r="AC25" s="98"/>
    </row>
    <row r="26" spans="1:29" x14ac:dyDescent="0.3">
      <c r="A26" s="15"/>
      <c r="B26" s="185" t="s">
        <v>78</v>
      </c>
      <c r="C26" s="16" t="str">
        <f t="shared" si="3"/>
        <v/>
      </c>
      <c r="D26" s="16" t="str">
        <f t="shared" si="2"/>
        <v/>
      </c>
      <c r="E26" s="17" t="s">
        <v>86</v>
      </c>
      <c r="F26" s="261">
        <f>Decsheets!$V$10</f>
        <v>1</v>
      </c>
      <c r="G26" s="8"/>
      <c r="H26" s="8"/>
      <c r="I26" s="18"/>
      <c r="J26" s="14" t="str">
        <f t="shared" si="5"/>
        <v/>
      </c>
      <c r="K26" s="14" t="str">
        <f t="shared" si="4"/>
        <v/>
      </c>
      <c r="L26" s="14" t="str">
        <f t="shared" si="4"/>
        <v/>
      </c>
      <c r="M26" s="14" t="str">
        <f t="shared" si="4"/>
        <v/>
      </c>
      <c r="N26" s="14" t="str">
        <f t="shared" si="4"/>
        <v/>
      </c>
      <c r="O26" s="14" t="str">
        <f t="shared" si="4"/>
        <v/>
      </c>
      <c r="P26" s="14" t="str">
        <f t="shared" si="4"/>
        <v/>
      </c>
      <c r="Q26" s="14" t="str">
        <f t="shared" si="4"/>
        <v/>
      </c>
      <c r="R26" s="14"/>
      <c r="S26" s="8"/>
      <c r="U26" s="87"/>
      <c r="V26" s="87"/>
      <c r="W26" s="97"/>
      <c r="X26" s="98"/>
      <c r="Y26" s="98"/>
      <c r="Z26" s="97"/>
      <c r="AA26" s="97"/>
      <c r="AB26" s="97"/>
      <c r="AC26" s="98"/>
    </row>
    <row r="27" spans="1:29" x14ac:dyDescent="0.3">
      <c r="A27" s="15"/>
      <c r="B27" s="185" t="s">
        <v>79</v>
      </c>
      <c r="C27" s="16" t="str">
        <f t="shared" si="3"/>
        <v/>
      </c>
      <c r="D27" s="16" t="str">
        <f t="shared" si="2"/>
        <v/>
      </c>
      <c r="E27" s="17" t="s">
        <v>86</v>
      </c>
      <c r="F27" s="261">
        <f>Decsheets!$V$11</f>
        <v>0</v>
      </c>
      <c r="G27" s="8"/>
      <c r="H27" s="8"/>
      <c r="I27" s="18"/>
      <c r="J27" s="14" t="str">
        <f t="shared" si="5"/>
        <v/>
      </c>
      <c r="K27" s="14" t="str">
        <f t="shared" si="4"/>
        <v/>
      </c>
      <c r="L27" s="14" t="str">
        <f t="shared" si="4"/>
        <v/>
      </c>
      <c r="M27" s="14" t="str">
        <f t="shared" si="4"/>
        <v/>
      </c>
      <c r="N27" s="14" t="str">
        <f t="shared" si="4"/>
        <v/>
      </c>
      <c r="O27" s="14" t="str">
        <f t="shared" si="4"/>
        <v/>
      </c>
      <c r="P27" s="14" t="str">
        <f t="shared" si="4"/>
        <v/>
      </c>
      <c r="Q27" s="14" t="str">
        <f t="shared" si="4"/>
        <v/>
      </c>
      <c r="R27" s="14">
        <f>SUM(Decsheets!$V$5:$V$12)-(SUM(J21:P27))</f>
        <v>21</v>
      </c>
      <c r="S27" s="8"/>
      <c r="U27" s="87"/>
      <c r="V27" s="87"/>
      <c r="W27" s="97"/>
      <c r="X27" s="98"/>
      <c r="Y27" s="98"/>
      <c r="Z27" s="97"/>
      <c r="AA27" s="97"/>
      <c r="AB27" s="97"/>
      <c r="AC27" s="98"/>
    </row>
    <row r="28" spans="1:29" x14ac:dyDescent="0.3">
      <c r="A28" s="11" t="s">
        <v>89</v>
      </c>
      <c r="B28" s="196"/>
      <c r="C28" s="20" t="s">
        <v>166</v>
      </c>
      <c r="D28" s="7" t="s">
        <v>85</v>
      </c>
      <c r="E28" s="17" t="s">
        <v>86</v>
      </c>
      <c r="F28" s="256"/>
      <c r="G28" s="8"/>
      <c r="H28" s="8"/>
      <c r="I28" s="8"/>
      <c r="J28" s="14"/>
      <c r="K28" s="14"/>
      <c r="L28" s="14"/>
      <c r="M28" s="14"/>
      <c r="N28" s="14"/>
      <c r="O28" s="14"/>
      <c r="P28" s="14"/>
      <c r="Q28" s="14"/>
      <c r="R28" s="14"/>
      <c r="S28" s="8" t="s">
        <v>90</v>
      </c>
      <c r="U28" s="87"/>
      <c r="V28" s="87"/>
      <c r="W28" s="97"/>
      <c r="X28" s="98"/>
      <c r="Y28" s="98"/>
      <c r="Z28" s="97"/>
      <c r="AA28" s="97"/>
      <c r="AB28" s="97"/>
      <c r="AC28" s="98"/>
    </row>
    <row r="29" spans="1:29" x14ac:dyDescent="0.3">
      <c r="A29" s="15"/>
      <c r="B29" s="185" t="s">
        <v>126</v>
      </c>
      <c r="C29" s="16" t="str">
        <f>IFERROR(IF(A29="","",VLOOKUP($A$28,IF(LEN(A29)=2,U14GB,U14GA),VLOOKUP(LEFT(A29,1),club,6,FALSE),FALSE)),"No athlete")</f>
        <v/>
      </c>
      <c r="D29" s="16" t="str">
        <f>IFERROR(IF(A29="","",VLOOKUP(LEFT(A29,1),club,2,FALSE)),"No club")</f>
        <v/>
      </c>
      <c r="E29" s="17" t="s">
        <v>86</v>
      </c>
      <c r="F29" s="261">
        <f>Decsheets!$V$5</f>
        <v>6</v>
      </c>
      <c r="G29" s="8"/>
      <c r="H29" s="8"/>
      <c r="I29" s="208" t="str">
        <f>IFERROR(IF(E29=".","",IF(E29&lt;Records!F4,"LR",IF(E29=Records!F4,"=LR","-"))),"???")</f>
        <v/>
      </c>
      <c r="J29" s="14" t="str">
        <f t="shared" ref="J29:J35" si="6">IF($A29="","",IF(LEFT($A29,1)=J$12,$F29,""))</f>
        <v/>
      </c>
      <c r="K29" s="14" t="str">
        <f t="shared" si="4"/>
        <v/>
      </c>
      <c r="L29" s="14" t="str">
        <f t="shared" si="4"/>
        <v/>
      </c>
      <c r="M29" s="14" t="str">
        <f t="shared" si="4"/>
        <v/>
      </c>
      <c r="N29" s="14" t="str">
        <f t="shared" si="4"/>
        <v/>
      </c>
      <c r="O29" s="14" t="str">
        <f t="shared" si="4"/>
        <v/>
      </c>
      <c r="P29" s="14" t="str">
        <f t="shared" si="4"/>
        <v/>
      </c>
      <c r="Q29" s="14" t="str">
        <f t="shared" si="4"/>
        <v/>
      </c>
      <c r="R29" s="14"/>
      <c r="S29" s="8"/>
      <c r="U29" s="87"/>
      <c r="V29" s="87"/>
      <c r="W29" s="97"/>
      <c r="X29" s="98"/>
      <c r="Y29" s="98"/>
      <c r="Z29" s="97"/>
      <c r="AA29" s="97"/>
      <c r="AB29" s="97"/>
      <c r="AC29" s="98"/>
    </row>
    <row r="30" spans="1:29" x14ac:dyDescent="0.3">
      <c r="A30" s="15"/>
      <c r="B30" s="185" t="s">
        <v>127</v>
      </c>
      <c r="C30" s="16" t="str">
        <f t="shared" ref="C30:C35" si="7">IF(A30="","",VLOOKUP($A$28,IF(LEN(A30)=2,U14GB,U14GA),VLOOKUP(LEFT(A30,1),club,6,FALSE),FALSE))</f>
        <v/>
      </c>
      <c r="D30" s="16" t="str">
        <f t="shared" si="2"/>
        <v/>
      </c>
      <c r="E30" s="17" t="s">
        <v>86</v>
      </c>
      <c r="F30" s="261">
        <f>Decsheets!$V$6</f>
        <v>5</v>
      </c>
      <c r="G30" s="8"/>
      <c r="H30" s="8"/>
      <c r="I30" s="18"/>
      <c r="J30" s="14" t="str">
        <f t="shared" si="6"/>
        <v/>
      </c>
      <c r="K30" s="14" t="str">
        <f t="shared" si="4"/>
        <v/>
      </c>
      <c r="L30" s="14" t="str">
        <f t="shared" si="4"/>
        <v/>
      </c>
      <c r="M30" s="14" t="str">
        <f t="shared" si="4"/>
        <v/>
      </c>
      <c r="N30" s="14" t="str">
        <f t="shared" si="4"/>
        <v/>
      </c>
      <c r="O30" s="14" t="str">
        <f t="shared" si="4"/>
        <v/>
      </c>
      <c r="P30" s="14" t="str">
        <f t="shared" si="4"/>
        <v/>
      </c>
      <c r="Q30" s="14" t="str">
        <f t="shared" si="4"/>
        <v/>
      </c>
      <c r="R30" s="14"/>
      <c r="S30" s="8"/>
      <c r="U30" s="87"/>
      <c r="V30" s="87"/>
      <c r="W30" s="97"/>
      <c r="X30" s="98"/>
      <c r="Y30" s="98"/>
      <c r="Z30" s="97"/>
      <c r="AA30" s="97"/>
      <c r="AB30" s="97"/>
      <c r="AC30" s="98"/>
    </row>
    <row r="31" spans="1:29" x14ac:dyDescent="0.3">
      <c r="A31" s="15"/>
      <c r="B31" s="185" t="s">
        <v>128</v>
      </c>
      <c r="C31" s="16" t="str">
        <f t="shared" si="7"/>
        <v/>
      </c>
      <c r="D31" s="16" t="str">
        <f t="shared" si="2"/>
        <v/>
      </c>
      <c r="E31" s="17" t="s">
        <v>86</v>
      </c>
      <c r="F31" s="261">
        <f>Decsheets!$V$7</f>
        <v>4</v>
      </c>
      <c r="G31" s="8"/>
      <c r="H31" s="8"/>
      <c r="I31" s="18"/>
      <c r="J31" s="14" t="str">
        <f t="shared" si="6"/>
        <v/>
      </c>
      <c r="K31" s="14" t="str">
        <f t="shared" si="4"/>
        <v/>
      </c>
      <c r="L31" s="14" t="str">
        <f t="shared" si="4"/>
        <v/>
      </c>
      <c r="M31" s="14" t="str">
        <f t="shared" si="4"/>
        <v/>
      </c>
      <c r="N31" s="14" t="str">
        <f t="shared" si="4"/>
        <v/>
      </c>
      <c r="O31" s="14" t="str">
        <f t="shared" si="4"/>
        <v/>
      </c>
      <c r="P31" s="14" t="str">
        <f t="shared" si="4"/>
        <v/>
      </c>
      <c r="Q31" s="14" t="str">
        <f t="shared" si="4"/>
        <v/>
      </c>
      <c r="R31" s="14"/>
      <c r="S31" s="8"/>
      <c r="U31" s="87"/>
      <c r="V31" s="87"/>
      <c r="W31" s="97"/>
      <c r="X31" s="98"/>
      <c r="Y31" s="98"/>
      <c r="Z31" s="97"/>
      <c r="AA31" s="97"/>
      <c r="AB31" s="97"/>
      <c r="AC31" s="98"/>
    </row>
    <row r="32" spans="1:29" x14ac:dyDescent="0.3">
      <c r="A32" s="15"/>
      <c r="B32" s="185" t="s">
        <v>76</v>
      </c>
      <c r="C32" s="16" t="str">
        <f t="shared" si="7"/>
        <v/>
      </c>
      <c r="D32" s="16" t="str">
        <f t="shared" si="2"/>
        <v/>
      </c>
      <c r="E32" s="17" t="s">
        <v>86</v>
      </c>
      <c r="F32" s="261">
        <f>Decsheets!$V$8</f>
        <v>3</v>
      </c>
      <c r="G32" s="8"/>
      <c r="H32" s="8"/>
      <c r="I32" s="18"/>
      <c r="J32" s="14" t="str">
        <f t="shared" si="6"/>
        <v/>
      </c>
      <c r="K32" s="14" t="str">
        <f t="shared" si="4"/>
        <v/>
      </c>
      <c r="L32" s="14" t="str">
        <f t="shared" si="4"/>
        <v/>
      </c>
      <c r="M32" s="14" t="str">
        <f t="shared" si="4"/>
        <v/>
      </c>
      <c r="N32" s="14" t="str">
        <f t="shared" si="4"/>
        <v/>
      </c>
      <c r="O32" s="14" t="str">
        <f t="shared" si="4"/>
        <v/>
      </c>
      <c r="P32" s="14" t="str">
        <f t="shared" si="4"/>
        <v/>
      </c>
      <c r="Q32" s="14" t="str">
        <f t="shared" si="4"/>
        <v/>
      </c>
      <c r="R32" s="14"/>
      <c r="S32" s="8"/>
      <c r="U32" s="87"/>
      <c r="V32" s="87"/>
      <c r="W32" s="97"/>
      <c r="X32" s="98"/>
      <c r="Y32" s="98"/>
      <c r="Z32" s="97"/>
      <c r="AA32" s="97"/>
      <c r="AB32" s="97"/>
      <c r="AC32" s="98"/>
    </row>
    <row r="33" spans="1:29" x14ac:dyDescent="0.3">
      <c r="A33" s="15"/>
      <c r="B33" s="185" t="s">
        <v>77</v>
      </c>
      <c r="C33" s="16" t="str">
        <f t="shared" si="7"/>
        <v/>
      </c>
      <c r="D33" s="16" t="str">
        <f t="shared" si="2"/>
        <v/>
      </c>
      <c r="E33" s="17" t="s">
        <v>86</v>
      </c>
      <c r="F33" s="261">
        <f>Decsheets!$V$9</f>
        <v>2</v>
      </c>
      <c r="G33" s="8"/>
      <c r="H33" s="8"/>
      <c r="I33" s="18"/>
      <c r="J33" s="14" t="str">
        <f t="shared" si="6"/>
        <v/>
      </c>
      <c r="K33" s="14" t="str">
        <f t="shared" si="4"/>
        <v/>
      </c>
      <c r="L33" s="14" t="str">
        <f t="shared" si="4"/>
        <v/>
      </c>
      <c r="M33" s="14" t="str">
        <f t="shared" si="4"/>
        <v/>
      </c>
      <c r="N33" s="14" t="str">
        <f t="shared" si="4"/>
        <v/>
      </c>
      <c r="O33" s="14" t="str">
        <f t="shared" si="4"/>
        <v/>
      </c>
      <c r="P33" s="14" t="str">
        <f t="shared" si="4"/>
        <v/>
      </c>
      <c r="Q33" s="14" t="str">
        <f t="shared" si="4"/>
        <v/>
      </c>
      <c r="R33" s="14"/>
      <c r="S33" s="8"/>
      <c r="U33" s="87"/>
      <c r="V33" s="87"/>
      <c r="W33" s="97"/>
      <c r="X33" s="98"/>
      <c r="Y33" s="98"/>
      <c r="Z33" s="97"/>
      <c r="AA33" s="97"/>
      <c r="AB33" s="97"/>
      <c r="AC33" s="98"/>
    </row>
    <row r="34" spans="1:29" x14ac:dyDescent="0.3">
      <c r="A34" s="15"/>
      <c r="B34" s="185" t="s">
        <v>78</v>
      </c>
      <c r="C34" s="16" t="str">
        <f t="shared" si="7"/>
        <v/>
      </c>
      <c r="D34" s="16" t="str">
        <f t="shared" si="2"/>
        <v/>
      </c>
      <c r="E34" s="17" t="s">
        <v>86</v>
      </c>
      <c r="F34" s="261">
        <f>Decsheets!$V$10</f>
        <v>1</v>
      </c>
      <c r="G34" s="8"/>
      <c r="H34" s="8"/>
      <c r="I34" s="18"/>
      <c r="J34" s="14" t="str">
        <f t="shared" si="6"/>
        <v/>
      </c>
      <c r="K34" s="14" t="str">
        <f t="shared" si="4"/>
        <v/>
      </c>
      <c r="L34" s="14" t="str">
        <f t="shared" si="4"/>
        <v/>
      </c>
      <c r="M34" s="14" t="str">
        <f t="shared" si="4"/>
        <v/>
      </c>
      <c r="N34" s="14" t="str">
        <f t="shared" si="4"/>
        <v/>
      </c>
      <c r="O34" s="14" t="str">
        <f t="shared" si="4"/>
        <v/>
      </c>
      <c r="P34" s="14" t="str">
        <f t="shared" si="4"/>
        <v/>
      </c>
      <c r="Q34" s="14" t="str">
        <f t="shared" si="4"/>
        <v/>
      </c>
      <c r="R34" s="14"/>
      <c r="S34" s="8"/>
      <c r="W34" s="97"/>
      <c r="X34" s="98"/>
      <c r="Y34" s="98"/>
      <c r="Z34" s="97"/>
      <c r="AA34" s="97"/>
      <c r="AB34" s="97"/>
      <c r="AC34" s="98"/>
    </row>
    <row r="35" spans="1:29" x14ac:dyDescent="0.3">
      <c r="A35" s="15"/>
      <c r="B35" s="185" t="s">
        <v>79</v>
      </c>
      <c r="C35" s="16" t="str">
        <f t="shared" si="7"/>
        <v/>
      </c>
      <c r="D35" s="16" t="str">
        <f t="shared" si="2"/>
        <v/>
      </c>
      <c r="E35" s="17" t="s">
        <v>86</v>
      </c>
      <c r="F35" s="261">
        <f>Decsheets!$V$11</f>
        <v>0</v>
      </c>
      <c r="G35" s="8"/>
      <c r="H35" s="8"/>
      <c r="I35" s="18"/>
      <c r="J35" s="14" t="str">
        <f t="shared" si="6"/>
        <v/>
      </c>
      <c r="K35" s="14" t="str">
        <f t="shared" ref="K35:Q35" si="8">IF($A35="","",IF(LEFT($A35,1)=K$12,$F35,""))</f>
        <v/>
      </c>
      <c r="L35" s="14" t="str">
        <f t="shared" si="8"/>
        <v/>
      </c>
      <c r="M35" s="14" t="str">
        <f t="shared" si="8"/>
        <v/>
      </c>
      <c r="N35" s="14" t="str">
        <f t="shared" si="8"/>
        <v/>
      </c>
      <c r="O35" s="14" t="str">
        <f t="shared" si="8"/>
        <v/>
      </c>
      <c r="P35" s="14" t="str">
        <f t="shared" si="8"/>
        <v/>
      </c>
      <c r="Q35" s="14" t="str">
        <f t="shared" si="8"/>
        <v/>
      </c>
      <c r="R35" s="14">
        <f>SUM(Decsheets!$V$5:$V$12)-(SUM(J29:P35))</f>
        <v>21</v>
      </c>
      <c r="S35" s="8"/>
      <c r="W35" s="97"/>
      <c r="X35" s="98"/>
      <c r="Y35" s="98"/>
      <c r="Z35" s="97"/>
      <c r="AA35" s="97"/>
      <c r="AB35" s="97"/>
      <c r="AC35" s="98"/>
    </row>
    <row r="36" spans="1:29" x14ac:dyDescent="0.3">
      <c r="A36" s="11" t="s">
        <v>89</v>
      </c>
      <c r="B36" s="196"/>
      <c r="C36" s="19" t="s">
        <v>167</v>
      </c>
      <c r="D36" s="7" t="s">
        <v>85</v>
      </c>
      <c r="E36" s="17" t="s">
        <v>86</v>
      </c>
      <c r="F36" s="256"/>
      <c r="G36" s="8"/>
      <c r="H36" s="8"/>
      <c r="I36" s="8"/>
      <c r="J36" s="14"/>
      <c r="K36" s="14"/>
      <c r="L36" s="14"/>
      <c r="M36" s="14"/>
      <c r="N36" s="14"/>
      <c r="O36" s="14"/>
      <c r="P36" s="14"/>
      <c r="Q36" s="14"/>
      <c r="R36" s="14"/>
      <c r="S36" s="8" t="s">
        <v>91</v>
      </c>
      <c r="W36" s="97"/>
      <c r="X36" s="98"/>
      <c r="Y36" s="98"/>
      <c r="Z36" s="97"/>
      <c r="AA36" s="97"/>
      <c r="AB36" s="97"/>
      <c r="AC36" s="98"/>
    </row>
    <row r="37" spans="1:29" x14ac:dyDescent="0.3">
      <c r="A37" s="15"/>
      <c r="B37" s="185" t="s">
        <v>126</v>
      </c>
      <c r="C37" s="16" t="str">
        <f t="shared" ref="C37:C43" si="9">IF(A37="","",VLOOKUP($A$36,IF(LEN(A37)=2,U14GB,U14GA),VLOOKUP(LEFT(A37,1),club,6,FALSE),FALSE))</f>
        <v/>
      </c>
      <c r="D37" s="16" t="str">
        <f t="shared" si="2"/>
        <v/>
      </c>
      <c r="E37" s="17" t="s">
        <v>86</v>
      </c>
      <c r="F37" s="261">
        <f>Decsheets!$V$5</f>
        <v>6</v>
      </c>
      <c r="G37" s="8"/>
      <c r="H37" s="8"/>
      <c r="I37" s="208" t="str">
        <f>IFERROR(IF(E37=".","",IF(E37&lt;Records!F4,"LR",IF(E37=Records!F4,"=LR","-"))),"???")</f>
        <v/>
      </c>
      <c r="J37" s="14" t="str">
        <f t="shared" ref="J37:Q43" si="10">IF($A37="","",IF(LEFT($A37,1)=J$12,$F37,""))</f>
        <v/>
      </c>
      <c r="K37" s="14" t="str">
        <f t="shared" si="10"/>
        <v/>
      </c>
      <c r="L37" s="14" t="str">
        <f t="shared" si="10"/>
        <v/>
      </c>
      <c r="M37" s="14" t="str">
        <f t="shared" si="10"/>
        <v/>
      </c>
      <c r="N37" s="14" t="str">
        <f t="shared" si="10"/>
        <v/>
      </c>
      <c r="O37" s="14" t="str">
        <f t="shared" si="10"/>
        <v/>
      </c>
      <c r="P37" s="14" t="str">
        <f t="shared" si="10"/>
        <v/>
      </c>
      <c r="Q37" s="14" t="str">
        <f t="shared" si="10"/>
        <v/>
      </c>
      <c r="R37" s="14"/>
      <c r="S37" s="8"/>
      <c r="W37" s="97"/>
      <c r="X37" s="98"/>
      <c r="Y37" s="98"/>
      <c r="Z37" s="97"/>
      <c r="AA37" s="97"/>
      <c r="AB37" s="97"/>
      <c r="AC37" s="98"/>
    </row>
    <row r="38" spans="1:29" x14ac:dyDescent="0.3">
      <c r="A38" s="15"/>
      <c r="B38" s="185" t="s">
        <v>127</v>
      </c>
      <c r="C38" s="16" t="str">
        <f t="shared" si="9"/>
        <v/>
      </c>
      <c r="D38" s="16" t="str">
        <f t="shared" si="2"/>
        <v/>
      </c>
      <c r="E38" s="17" t="s">
        <v>86</v>
      </c>
      <c r="F38" s="261">
        <f>Decsheets!$V$6</f>
        <v>5</v>
      </c>
      <c r="G38" s="8"/>
      <c r="H38" s="8"/>
      <c r="I38" s="18"/>
      <c r="J38" s="14" t="str">
        <f t="shared" si="10"/>
        <v/>
      </c>
      <c r="K38" s="14" t="str">
        <f t="shared" si="10"/>
        <v/>
      </c>
      <c r="L38" s="14" t="str">
        <f t="shared" si="10"/>
        <v/>
      </c>
      <c r="M38" s="14" t="str">
        <f t="shared" si="10"/>
        <v/>
      </c>
      <c r="N38" s="14" t="str">
        <f t="shared" si="10"/>
        <v/>
      </c>
      <c r="O38" s="14" t="str">
        <f t="shared" si="10"/>
        <v/>
      </c>
      <c r="P38" s="14" t="str">
        <f t="shared" si="10"/>
        <v/>
      </c>
      <c r="Q38" s="14" t="str">
        <f t="shared" si="10"/>
        <v/>
      </c>
      <c r="R38" s="14"/>
      <c r="S38" s="8"/>
      <c r="W38" s="97"/>
      <c r="X38" s="98"/>
      <c r="Y38" s="98"/>
      <c r="Z38" s="97"/>
      <c r="AA38" s="97"/>
      <c r="AB38" s="97"/>
      <c r="AC38" s="98"/>
    </row>
    <row r="39" spans="1:29" x14ac:dyDescent="0.3">
      <c r="A39" s="15"/>
      <c r="B39" s="185" t="s">
        <v>128</v>
      </c>
      <c r="C39" s="16" t="str">
        <f t="shared" si="9"/>
        <v/>
      </c>
      <c r="D39" s="16"/>
      <c r="E39" s="17" t="s">
        <v>86</v>
      </c>
      <c r="F39" s="261">
        <f>Decsheets!$V$7</f>
        <v>4</v>
      </c>
      <c r="G39" s="8"/>
      <c r="H39" s="8"/>
      <c r="I39" s="18"/>
      <c r="J39" s="14" t="str">
        <f t="shared" si="10"/>
        <v/>
      </c>
      <c r="K39" s="14" t="str">
        <f t="shared" si="10"/>
        <v/>
      </c>
      <c r="L39" s="14" t="str">
        <f t="shared" si="10"/>
        <v/>
      </c>
      <c r="M39" s="14" t="str">
        <f t="shared" si="10"/>
        <v/>
      </c>
      <c r="N39" s="14" t="str">
        <f t="shared" si="10"/>
        <v/>
      </c>
      <c r="O39" s="14" t="str">
        <f t="shared" si="10"/>
        <v/>
      </c>
      <c r="P39" s="14" t="str">
        <f t="shared" si="10"/>
        <v/>
      </c>
      <c r="Q39" s="14" t="str">
        <f t="shared" si="10"/>
        <v/>
      </c>
      <c r="R39" s="14"/>
      <c r="S39" s="8"/>
      <c r="W39" s="97"/>
      <c r="X39" s="98"/>
      <c r="Y39" s="98"/>
      <c r="Z39" s="97"/>
      <c r="AA39" s="97"/>
      <c r="AB39" s="97"/>
      <c r="AC39" s="98"/>
    </row>
    <row r="40" spans="1:29" x14ac:dyDescent="0.3">
      <c r="A40" s="15"/>
      <c r="B40" s="185" t="s">
        <v>76</v>
      </c>
      <c r="C40" s="16" t="str">
        <f t="shared" si="9"/>
        <v/>
      </c>
      <c r="D40" s="16" t="str">
        <f t="shared" si="2"/>
        <v/>
      </c>
      <c r="E40" s="17" t="s">
        <v>86</v>
      </c>
      <c r="F40" s="261">
        <f>Decsheets!$V$8</f>
        <v>3</v>
      </c>
      <c r="G40" s="8"/>
      <c r="H40" s="8"/>
      <c r="I40" s="18"/>
      <c r="J40" s="14" t="str">
        <f t="shared" si="10"/>
        <v/>
      </c>
      <c r="K40" s="14" t="str">
        <f t="shared" si="10"/>
        <v/>
      </c>
      <c r="L40" s="14" t="str">
        <f t="shared" si="10"/>
        <v/>
      </c>
      <c r="M40" s="14" t="str">
        <f t="shared" si="10"/>
        <v/>
      </c>
      <c r="N40" s="14" t="str">
        <f t="shared" si="10"/>
        <v/>
      </c>
      <c r="O40" s="14" t="str">
        <f t="shared" si="10"/>
        <v/>
      </c>
      <c r="P40" s="14" t="str">
        <f t="shared" si="10"/>
        <v/>
      </c>
      <c r="Q40" s="14" t="str">
        <f t="shared" si="10"/>
        <v/>
      </c>
      <c r="R40" s="14"/>
      <c r="S40" s="8"/>
      <c r="W40" s="97"/>
      <c r="X40" s="99"/>
      <c r="Y40" s="114"/>
      <c r="Z40" s="115"/>
      <c r="AA40" s="97"/>
      <c r="AB40" s="99"/>
      <c r="AC40" s="114"/>
    </row>
    <row r="41" spans="1:29" x14ac:dyDescent="0.3">
      <c r="A41" s="15"/>
      <c r="B41" s="185" t="s">
        <v>77</v>
      </c>
      <c r="C41" s="16" t="str">
        <f t="shared" si="9"/>
        <v/>
      </c>
      <c r="D41" s="16" t="str">
        <f t="shared" si="2"/>
        <v/>
      </c>
      <c r="E41" s="17" t="s">
        <v>86</v>
      </c>
      <c r="F41" s="261">
        <f>Decsheets!$V$9</f>
        <v>2</v>
      </c>
      <c r="G41" s="8"/>
      <c r="H41" s="8"/>
      <c r="I41" s="18"/>
      <c r="J41" s="14" t="str">
        <f t="shared" si="10"/>
        <v/>
      </c>
      <c r="K41" s="14" t="str">
        <f t="shared" si="10"/>
        <v/>
      </c>
      <c r="L41" s="14" t="str">
        <f t="shared" si="10"/>
        <v/>
      </c>
      <c r="M41" s="14" t="str">
        <f t="shared" si="10"/>
        <v/>
      </c>
      <c r="N41" s="14" t="str">
        <f t="shared" si="10"/>
        <v/>
      </c>
      <c r="O41" s="14" t="str">
        <f t="shared" si="10"/>
        <v/>
      </c>
      <c r="P41" s="14" t="str">
        <f t="shared" si="10"/>
        <v/>
      </c>
      <c r="Q41" s="14" t="str">
        <f t="shared" si="10"/>
        <v/>
      </c>
      <c r="R41" s="14"/>
      <c r="S41" s="8"/>
      <c r="W41" s="97"/>
      <c r="X41" s="97"/>
      <c r="Y41" s="115"/>
      <c r="Z41" s="115"/>
      <c r="AA41" s="97"/>
      <c r="AB41" s="97"/>
      <c r="AC41" s="115"/>
    </row>
    <row r="42" spans="1:29" x14ac:dyDescent="0.3">
      <c r="A42" s="15"/>
      <c r="B42" s="185" t="s">
        <v>78</v>
      </c>
      <c r="C42" s="16" t="str">
        <f t="shared" si="9"/>
        <v/>
      </c>
      <c r="D42" s="16" t="str">
        <f t="shared" si="2"/>
        <v/>
      </c>
      <c r="E42" s="17" t="s">
        <v>86</v>
      </c>
      <c r="F42" s="261">
        <f>Decsheets!$V$10</f>
        <v>1</v>
      </c>
      <c r="G42" s="8"/>
      <c r="H42" s="8"/>
      <c r="I42" s="18"/>
      <c r="J42" s="14" t="str">
        <f t="shared" si="10"/>
        <v/>
      </c>
      <c r="K42" s="14" t="str">
        <f t="shared" si="10"/>
        <v/>
      </c>
      <c r="L42" s="14" t="str">
        <f t="shared" si="10"/>
        <v/>
      </c>
      <c r="M42" s="14" t="str">
        <f t="shared" si="10"/>
        <v/>
      </c>
      <c r="N42" s="14" t="str">
        <f t="shared" si="10"/>
        <v/>
      </c>
      <c r="O42" s="14" t="str">
        <f t="shared" si="10"/>
        <v/>
      </c>
      <c r="P42" s="14" t="str">
        <f t="shared" si="10"/>
        <v/>
      </c>
      <c r="Q42" s="14" t="str">
        <f t="shared" si="10"/>
        <v/>
      </c>
      <c r="R42" s="14"/>
      <c r="S42" s="8"/>
      <c r="W42" s="97"/>
      <c r="X42" s="97"/>
      <c r="Y42" s="115"/>
      <c r="Z42" s="115"/>
      <c r="AA42" s="97"/>
      <c r="AB42" s="97"/>
      <c r="AC42" s="115"/>
    </row>
    <row r="43" spans="1:29" x14ac:dyDescent="0.3">
      <c r="A43" s="15"/>
      <c r="B43" s="185" t="s">
        <v>79</v>
      </c>
      <c r="C43" s="16" t="str">
        <f t="shared" si="9"/>
        <v/>
      </c>
      <c r="D43" s="16" t="str">
        <f t="shared" si="2"/>
        <v/>
      </c>
      <c r="E43" s="17" t="s">
        <v>86</v>
      </c>
      <c r="F43" s="261">
        <f>Decsheets!$V$11</f>
        <v>0</v>
      </c>
      <c r="G43" s="8"/>
      <c r="H43" s="8"/>
      <c r="I43" s="18"/>
      <c r="J43" s="14" t="str">
        <f t="shared" si="10"/>
        <v/>
      </c>
      <c r="K43" s="14" t="str">
        <f t="shared" si="10"/>
        <v/>
      </c>
      <c r="L43" s="14" t="str">
        <f t="shared" si="10"/>
        <v/>
      </c>
      <c r="M43" s="14" t="str">
        <f t="shared" si="10"/>
        <v/>
      </c>
      <c r="N43" s="14" t="str">
        <f t="shared" si="10"/>
        <v/>
      </c>
      <c r="O43" s="14" t="str">
        <f t="shared" si="10"/>
        <v/>
      </c>
      <c r="P43" s="14" t="str">
        <f t="shared" si="10"/>
        <v/>
      </c>
      <c r="Q43" s="14" t="str">
        <f t="shared" si="10"/>
        <v/>
      </c>
      <c r="R43" s="14">
        <f>SUM(Decsheets!$V$5:$V$12)-(SUM(J37:P43))</f>
        <v>21</v>
      </c>
      <c r="S43" s="8"/>
      <c r="W43" s="97"/>
      <c r="X43" s="97"/>
      <c r="Y43" s="115"/>
      <c r="Z43" s="115"/>
      <c r="AA43" s="97"/>
      <c r="AB43" s="97"/>
      <c r="AC43" s="115"/>
    </row>
    <row r="44" spans="1:29" x14ac:dyDescent="0.3">
      <c r="A44" s="11" t="s">
        <v>92</v>
      </c>
      <c r="B44" s="196"/>
      <c r="C44" s="20" t="s">
        <v>168</v>
      </c>
      <c r="D44" s="258" t="s">
        <v>367</v>
      </c>
      <c r="E44" s="17" t="s">
        <v>86</v>
      </c>
      <c r="F44" s="256"/>
      <c r="G44" s="8"/>
      <c r="H44" s="8"/>
      <c r="I44" s="21"/>
      <c r="J44" s="14"/>
      <c r="K44" s="14"/>
      <c r="L44" s="14"/>
      <c r="M44" s="14"/>
      <c r="N44" s="14"/>
      <c r="O44" s="14"/>
      <c r="P44" s="14"/>
      <c r="Q44" s="14"/>
      <c r="R44" s="14"/>
      <c r="S44" s="8" t="s">
        <v>93</v>
      </c>
      <c r="W44" s="97"/>
      <c r="X44" s="97"/>
      <c r="Y44" s="115"/>
      <c r="Z44" s="115"/>
      <c r="AA44" s="97"/>
      <c r="AB44" s="97"/>
      <c r="AC44" s="115"/>
    </row>
    <row r="45" spans="1:29" x14ac:dyDescent="0.3">
      <c r="A45" s="15"/>
      <c r="B45" s="185" t="s">
        <v>126</v>
      </c>
      <c r="C45" s="16" t="str">
        <f>IFERROR(IF(A45="","",VLOOKUP($A$44,IF(LEN(A45)=2,U14GB,U14GA),VLOOKUP(LEFT(A45,1),club,6,FALSE),FALSE)),"No athlete")</f>
        <v/>
      </c>
      <c r="D45" s="16" t="str">
        <f>IFERROR(IF(A45="","",VLOOKUP(LEFT(A45,1),club,2,FALSE)),"No club")</f>
        <v/>
      </c>
      <c r="E45" s="17" t="s">
        <v>86</v>
      </c>
      <c r="F45" s="261">
        <f>Decsheets!$V$5</f>
        <v>6</v>
      </c>
      <c r="G45" s="8"/>
      <c r="H45" s="8"/>
      <c r="I45" s="208" t="str">
        <f>IFERROR(IF(E45=".","",IF(E45&lt;Records!F7,"LR",IF(E45=Records!F7,"=LR","-"))),"???")</f>
        <v/>
      </c>
      <c r="J45" s="14" t="str">
        <f t="shared" ref="J45:Q51" si="11">IF($A45="","",IF(LEFT($A45,1)=J$12,$F45,""))</f>
        <v/>
      </c>
      <c r="K45" s="14" t="str">
        <f t="shared" si="11"/>
        <v/>
      </c>
      <c r="L45" s="14" t="str">
        <f t="shared" si="11"/>
        <v/>
      </c>
      <c r="M45" s="14" t="str">
        <f t="shared" si="11"/>
        <v/>
      </c>
      <c r="N45" s="14" t="str">
        <f t="shared" si="11"/>
        <v/>
      </c>
      <c r="O45" s="14" t="str">
        <f t="shared" si="11"/>
        <v/>
      </c>
      <c r="P45" s="14" t="str">
        <f t="shared" si="11"/>
        <v/>
      </c>
      <c r="Q45" s="14" t="str">
        <f t="shared" si="11"/>
        <v/>
      </c>
      <c r="R45" s="14"/>
      <c r="S45" s="8"/>
      <c r="W45" s="97"/>
      <c r="X45" s="97"/>
      <c r="Y45" s="115"/>
      <c r="Z45" s="115"/>
      <c r="AA45" s="97"/>
      <c r="AB45" s="97"/>
      <c r="AC45" s="115"/>
    </row>
    <row r="46" spans="1:29" x14ac:dyDescent="0.3">
      <c r="A46" s="15"/>
      <c r="B46" s="185" t="s">
        <v>127</v>
      </c>
      <c r="C46" s="16" t="str">
        <f t="shared" ref="C46:C51" si="12">IF(A46="","",VLOOKUP($A$44,IF(LEN(A46)=2,U14GB,U14GA),VLOOKUP(LEFT(A46,1),club,6,FALSE),FALSE))</f>
        <v/>
      </c>
      <c r="D46" s="16" t="str">
        <f t="shared" si="2"/>
        <v/>
      </c>
      <c r="E46" s="17" t="s">
        <v>86</v>
      </c>
      <c r="F46" s="261">
        <f>Decsheets!$V$6</f>
        <v>5</v>
      </c>
      <c r="G46" s="8"/>
      <c r="H46" s="8"/>
      <c r="I46" s="18"/>
      <c r="J46" s="14" t="str">
        <f t="shared" si="11"/>
        <v/>
      </c>
      <c r="K46" s="14" t="str">
        <f t="shared" si="11"/>
        <v/>
      </c>
      <c r="L46" s="14" t="str">
        <f t="shared" si="11"/>
        <v/>
      </c>
      <c r="M46" s="14" t="str">
        <f t="shared" si="11"/>
        <v/>
      </c>
      <c r="N46" s="14" t="str">
        <f t="shared" si="11"/>
        <v/>
      </c>
      <c r="O46" s="14" t="str">
        <f t="shared" si="11"/>
        <v/>
      </c>
      <c r="P46" s="14" t="str">
        <f t="shared" si="11"/>
        <v/>
      </c>
      <c r="Q46" s="14" t="str">
        <f t="shared" si="11"/>
        <v/>
      </c>
      <c r="R46" s="14"/>
      <c r="S46" s="8"/>
      <c r="W46" s="97"/>
      <c r="X46" s="97"/>
      <c r="Y46" s="115"/>
      <c r="Z46" s="115"/>
      <c r="AA46" s="97"/>
      <c r="AB46" s="97"/>
      <c r="AC46" s="115"/>
    </row>
    <row r="47" spans="1:29" x14ac:dyDescent="0.3">
      <c r="A47" s="15"/>
      <c r="B47" s="185" t="s">
        <v>128</v>
      </c>
      <c r="C47" s="16" t="str">
        <f t="shared" si="12"/>
        <v/>
      </c>
      <c r="D47" s="16" t="str">
        <f t="shared" si="2"/>
        <v/>
      </c>
      <c r="E47" s="17" t="s">
        <v>86</v>
      </c>
      <c r="F47" s="261">
        <f>Decsheets!$V$7</f>
        <v>4</v>
      </c>
      <c r="G47" s="8"/>
      <c r="H47" s="8"/>
      <c r="I47" s="18"/>
      <c r="J47" s="14" t="str">
        <f t="shared" si="11"/>
        <v/>
      </c>
      <c r="K47" s="14" t="str">
        <f t="shared" si="11"/>
        <v/>
      </c>
      <c r="L47" s="14" t="str">
        <f t="shared" si="11"/>
        <v/>
      </c>
      <c r="M47" s="14" t="str">
        <f t="shared" si="11"/>
        <v/>
      </c>
      <c r="N47" s="14" t="str">
        <f t="shared" si="11"/>
        <v/>
      </c>
      <c r="O47" s="14" t="str">
        <f t="shared" si="11"/>
        <v/>
      </c>
      <c r="P47" s="14" t="str">
        <f t="shared" si="11"/>
        <v/>
      </c>
      <c r="Q47" s="14" t="str">
        <f t="shared" si="11"/>
        <v/>
      </c>
      <c r="R47" s="14"/>
      <c r="S47" s="8"/>
      <c r="W47" s="97"/>
      <c r="X47" s="97"/>
      <c r="Y47" s="115"/>
      <c r="Z47" s="115"/>
      <c r="AA47" s="97"/>
      <c r="AB47" s="97"/>
      <c r="AC47" s="115"/>
    </row>
    <row r="48" spans="1:29" x14ac:dyDescent="0.3">
      <c r="A48" s="15"/>
      <c r="B48" s="185" t="s">
        <v>76</v>
      </c>
      <c r="C48" s="16" t="str">
        <f t="shared" si="12"/>
        <v/>
      </c>
      <c r="D48" s="16" t="str">
        <f t="shared" si="2"/>
        <v/>
      </c>
      <c r="E48" s="17" t="s">
        <v>86</v>
      </c>
      <c r="F48" s="261">
        <f>Decsheets!$V$8</f>
        <v>3</v>
      </c>
      <c r="G48" s="8"/>
      <c r="H48" s="8"/>
      <c r="I48" s="18"/>
      <c r="J48" s="14" t="str">
        <f t="shared" si="11"/>
        <v/>
      </c>
      <c r="K48" s="14" t="str">
        <f t="shared" si="11"/>
        <v/>
      </c>
      <c r="L48" s="14" t="str">
        <f t="shared" si="11"/>
        <v/>
      </c>
      <c r="M48" s="14" t="str">
        <f t="shared" si="11"/>
        <v/>
      </c>
      <c r="N48" s="14" t="str">
        <f t="shared" si="11"/>
        <v/>
      </c>
      <c r="O48" s="14" t="str">
        <f t="shared" si="11"/>
        <v/>
      </c>
      <c r="P48" s="14" t="str">
        <f t="shared" si="11"/>
        <v/>
      </c>
      <c r="Q48" s="14" t="str">
        <f t="shared" si="11"/>
        <v/>
      </c>
      <c r="R48" s="14"/>
      <c r="S48" s="8"/>
      <c r="W48" s="97"/>
      <c r="X48" s="97"/>
      <c r="Y48" s="115"/>
      <c r="Z48" s="115"/>
      <c r="AA48" s="97"/>
      <c r="AB48" s="97"/>
      <c r="AC48" s="98"/>
    </row>
    <row r="49" spans="1:29" x14ac:dyDescent="0.3">
      <c r="A49" s="15"/>
      <c r="B49" s="185" t="s">
        <v>77</v>
      </c>
      <c r="C49" s="16" t="str">
        <f t="shared" si="12"/>
        <v/>
      </c>
      <c r="D49" s="16" t="str">
        <f t="shared" si="2"/>
        <v/>
      </c>
      <c r="E49" s="17" t="s">
        <v>86</v>
      </c>
      <c r="F49" s="261">
        <f>Decsheets!$V$9</f>
        <v>2</v>
      </c>
      <c r="G49" s="8"/>
      <c r="H49" s="8"/>
      <c r="I49" s="18"/>
      <c r="J49" s="14" t="str">
        <f t="shared" si="11"/>
        <v/>
      </c>
      <c r="K49" s="14" t="str">
        <f t="shared" si="11"/>
        <v/>
      </c>
      <c r="L49" s="14" t="str">
        <f t="shared" si="11"/>
        <v/>
      </c>
      <c r="M49" s="14" t="str">
        <f t="shared" si="11"/>
        <v/>
      </c>
      <c r="N49" s="14" t="str">
        <f t="shared" si="11"/>
        <v/>
      </c>
      <c r="O49" s="14" t="str">
        <f t="shared" si="11"/>
        <v/>
      </c>
      <c r="P49" s="14" t="str">
        <f t="shared" si="11"/>
        <v/>
      </c>
      <c r="Q49" s="14" t="str">
        <f t="shared" si="11"/>
        <v/>
      </c>
      <c r="R49" s="14"/>
      <c r="S49" s="8"/>
      <c r="W49" s="97"/>
      <c r="X49" s="97"/>
      <c r="Y49" s="115"/>
      <c r="Z49" s="115"/>
      <c r="AA49" s="97"/>
      <c r="AB49" s="97"/>
      <c r="AC49" s="98"/>
    </row>
    <row r="50" spans="1:29" x14ac:dyDescent="0.3">
      <c r="A50" s="15"/>
      <c r="B50" s="185" t="s">
        <v>78</v>
      </c>
      <c r="C50" s="16" t="str">
        <f t="shared" si="12"/>
        <v/>
      </c>
      <c r="D50" s="16" t="str">
        <f t="shared" si="2"/>
        <v/>
      </c>
      <c r="E50" s="17" t="s">
        <v>86</v>
      </c>
      <c r="F50" s="261">
        <f>Decsheets!$V$10</f>
        <v>1</v>
      </c>
      <c r="G50" s="8"/>
      <c r="H50" s="8"/>
      <c r="I50" s="18"/>
      <c r="J50" s="14" t="str">
        <f t="shared" si="11"/>
        <v/>
      </c>
      <c r="K50" s="14" t="str">
        <f t="shared" si="11"/>
        <v/>
      </c>
      <c r="L50" s="14" t="str">
        <f t="shared" si="11"/>
        <v/>
      </c>
      <c r="M50" s="14" t="str">
        <f t="shared" si="11"/>
        <v/>
      </c>
      <c r="N50" s="14" t="str">
        <f t="shared" si="11"/>
        <v/>
      </c>
      <c r="O50" s="14" t="str">
        <f t="shared" si="11"/>
        <v/>
      </c>
      <c r="P50" s="14" t="str">
        <f t="shared" si="11"/>
        <v/>
      </c>
      <c r="Q50" s="14" t="str">
        <f t="shared" si="11"/>
        <v/>
      </c>
      <c r="R50" s="14"/>
      <c r="S50" s="8"/>
      <c r="W50" s="97"/>
      <c r="X50" s="97"/>
      <c r="Y50" s="115"/>
      <c r="Z50" s="115"/>
      <c r="AA50" s="97"/>
      <c r="AB50" s="97"/>
      <c r="AC50" s="98"/>
    </row>
    <row r="51" spans="1:29" x14ac:dyDescent="0.3">
      <c r="A51" s="15"/>
      <c r="B51" s="185" t="s">
        <v>79</v>
      </c>
      <c r="C51" s="16" t="str">
        <f t="shared" si="12"/>
        <v/>
      </c>
      <c r="D51" s="16" t="str">
        <f t="shared" si="2"/>
        <v/>
      </c>
      <c r="E51" s="17" t="s">
        <v>86</v>
      </c>
      <c r="F51" s="261">
        <f>Decsheets!$V$11</f>
        <v>0</v>
      </c>
      <c r="G51" s="8"/>
      <c r="H51" s="8"/>
      <c r="I51" s="18"/>
      <c r="J51" s="14" t="str">
        <f t="shared" si="11"/>
        <v/>
      </c>
      <c r="K51" s="14" t="str">
        <f t="shared" si="11"/>
        <v/>
      </c>
      <c r="L51" s="14" t="str">
        <f t="shared" si="11"/>
        <v/>
      </c>
      <c r="M51" s="14" t="str">
        <f t="shared" si="11"/>
        <v/>
      </c>
      <c r="N51" s="14" t="str">
        <f t="shared" si="11"/>
        <v/>
      </c>
      <c r="O51" s="14" t="str">
        <f t="shared" si="11"/>
        <v/>
      </c>
      <c r="P51" s="14" t="str">
        <f t="shared" si="11"/>
        <v/>
      </c>
      <c r="Q51" s="14" t="str">
        <f t="shared" si="11"/>
        <v/>
      </c>
      <c r="R51" s="14">
        <f>SUM(Decsheets!$V$5:$V$12)-(SUM(J45:P51))</f>
        <v>21</v>
      </c>
      <c r="S51" s="8"/>
      <c r="W51" s="97"/>
      <c r="X51" s="97"/>
      <c r="Y51" s="115"/>
      <c r="Z51" s="115"/>
      <c r="AA51" s="97"/>
      <c r="AB51" s="97"/>
      <c r="AC51" s="98"/>
    </row>
    <row r="52" spans="1:29" x14ac:dyDescent="0.3">
      <c r="A52" s="11" t="s">
        <v>92</v>
      </c>
      <c r="B52" s="196"/>
      <c r="C52" s="19" t="s">
        <v>169</v>
      </c>
      <c r="D52" s="258" t="s">
        <v>367</v>
      </c>
      <c r="E52" s="17" t="s">
        <v>86</v>
      </c>
      <c r="F52" s="256"/>
      <c r="G52" s="8"/>
      <c r="H52" s="8"/>
      <c r="I52" s="21"/>
      <c r="J52" s="14"/>
      <c r="K52" s="14"/>
      <c r="L52" s="14"/>
      <c r="M52" s="14"/>
      <c r="N52" s="14"/>
      <c r="O52" s="14"/>
      <c r="P52" s="14"/>
      <c r="Q52" s="14"/>
      <c r="R52" s="14"/>
      <c r="S52" s="8" t="s">
        <v>94</v>
      </c>
      <c r="W52" s="97"/>
      <c r="X52" s="97"/>
      <c r="Y52" s="115"/>
      <c r="Z52" s="115"/>
      <c r="AA52" s="97"/>
      <c r="AB52" s="97"/>
      <c r="AC52" s="98"/>
    </row>
    <row r="53" spans="1:29" x14ac:dyDescent="0.3">
      <c r="A53" s="15"/>
      <c r="B53" s="185" t="s">
        <v>126</v>
      </c>
      <c r="C53" s="16" t="str">
        <f t="shared" ref="C53:C59" si="13">IF(A53="","",VLOOKUP($A$52,IF(LEN(A53)=2,U14GB,U14GA),VLOOKUP(LEFT(A53,1),club,6,FALSE),FALSE))</f>
        <v/>
      </c>
      <c r="D53" s="16" t="str">
        <f t="shared" si="2"/>
        <v/>
      </c>
      <c r="E53" s="17" t="s">
        <v>86</v>
      </c>
      <c r="F53" s="261">
        <f>Decsheets!$V$5</f>
        <v>6</v>
      </c>
      <c r="G53" s="8"/>
      <c r="H53" s="8"/>
      <c r="I53" s="208" t="str">
        <f>IFERROR(IF(E53=".","",IF(E53&lt;Records!F7,"LR",IF(E53=Records!F7,"=LR","-"))),"???")</f>
        <v/>
      </c>
      <c r="J53" s="14" t="str">
        <f t="shared" ref="J53:Q59" si="14">IF($A53="","",IF(LEFT($A53,1)=J$12,$F53,""))</f>
        <v/>
      </c>
      <c r="K53" s="14" t="str">
        <f t="shared" si="14"/>
        <v/>
      </c>
      <c r="L53" s="14" t="str">
        <f t="shared" si="14"/>
        <v/>
      </c>
      <c r="M53" s="14" t="str">
        <f t="shared" si="14"/>
        <v/>
      </c>
      <c r="N53" s="14" t="str">
        <f t="shared" si="14"/>
        <v/>
      </c>
      <c r="O53" s="14" t="str">
        <f t="shared" si="14"/>
        <v/>
      </c>
      <c r="P53" s="14" t="str">
        <f t="shared" si="14"/>
        <v/>
      </c>
      <c r="Q53" s="14" t="str">
        <f t="shared" si="14"/>
        <v/>
      </c>
      <c r="R53" s="14"/>
      <c r="S53" s="8"/>
      <c r="W53" s="97"/>
      <c r="X53" s="97"/>
      <c r="Y53" s="115"/>
      <c r="Z53" s="115"/>
      <c r="AA53" s="97"/>
      <c r="AB53" s="97"/>
      <c r="AC53" s="98"/>
    </row>
    <row r="54" spans="1:29" x14ac:dyDescent="0.3">
      <c r="A54" s="15"/>
      <c r="B54" s="185" t="s">
        <v>127</v>
      </c>
      <c r="C54" s="16" t="str">
        <f t="shared" si="13"/>
        <v/>
      </c>
      <c r="D54" s="16" t="str">
        <f t="shared" si="2"/>
        <v/>
      </c>
      <c r="E54" s="17" t="s">
        <v>86</v>
      </c>
      <c r="F54" s="261">
        <f>Decsheets!$V$6</f>
        <v>5</v>
      </c>
      <c r="G54" s="8"/>
      <c r="H54" s="8"/>
      <c r="I54" s="18"/>
      <c r="J54" s="14" t="str">
        <f t="shared" si="14"/>
        <v/>
      </c>
      <c r="K54" s="14" t="str">
        <f t="shared" si="14"/>
        <v/>
      </c>
      <c r="L54" s="14" t="str">
        <f t="shared" si="14"/>
        <v/>
      </c>
      <c r="M54" s="14" t="str">
        <f t="shared" si="14"/>
        <v/>
      </c>
      <c r="N54" s="14" t="str">
        <f t="shared" si="14"/>
        <v/>
      </c>
      <c r="O54" s="14" t="str">
        <f t="shared" si="14"/>
        <v/>
      </c>
      <c r="P54" s="14" t="str">
        <f t="shared" si="14"/>
        <v/>
      </c>
      <c r="Q54" s="14" t="str">
        <f t="shared" si="14"/>
        <v/>
      </c>
      <c r="R54" s="14"/>
      <c r="S54" s="8"/>
      <c r="W54" s="97"/>
      <c r="X54" s="97"/>
      <c r="Y54" s="115"/>
      <c r="Z54" s="115"/>
      <c r="AA54" s="97"/>
      <c r="AB54" s="97"/>
      <c r="AC54" s="98"/>
    </row>
    <row r="55" spans="1:29" x14ac:dyDescent="0.3">
      <c r="A55" s="15"/>
      <c r="B55" s="185" t="s">
        <v>128</v>
      </c>
      <c r="C55" s="16" t="str">
        <f t="shared" si="13"/>
        <v/>
      </c>
      <c r="D55" s="16" t="str">
        <f t="shared" si="2"/>
        <v/>
      </c>
      <c r="E55" s="17" t="s">
        <v>86</v>
      </c>
      <c r="F55" s="261">
        <f>Decsheets!$V$7</f>
        <v>4</v>
      </c>
      <c r="G55" s="8"/>
      <c r="H55" s="8"/>
      <c r="I55" s="18"/>
      <c r="J55" s="14" t="str">
        <f t="shared" si="14"/>
        <v/>
      </c>
      <c r="K55" s="14" t="str">
        <f t="shared" si="14"/>
        <v/>
      </c>
      <c r="L55" s="14" t="str">
        <f t="shared" si="14"/>
        <v/>
      </c>
      <c r="M55" s="14" t="str">
        <f t="shared" si="14"/>
        <v/>
      </c>
      <c r="N55" s="14" t="str">
        <f t="shared" si="14"/>
        <v/>
      </c>
      <c r="O55" s="14" t="str">
        <f t="shared" si="14"/>
        <v/>
      </c>
      <c r="P55" s="14" t="str">
        <f t="shared" si="14"/>
        <v/>
      </c>
      <c r="Q55" s="14" t="str">
        <f t="shared" si="14"/>
        <v/>
      </c>
      <c r="R55" s="14"/>
      <c r="S55" s="8"/>
      <c r="W55" s="97"/>
      <c r="X55" s="97"/>
      <c r="Y55" s="115"/>
      <c r="Z55" s="115"/>
      <c r="AA55" s="97"/>
      <c r="AB55" s="97"/>
      <c r="AC55" s="98"/>
    </row>
    <row r="56" spans="1:29" x14ac:dyDescent="0.3">
      <c r="A56" s="15"/>
      <c r="B56" s="185" t="s">
        <v>76</v>
      </c>
      <c r="C56" s="16" t="str">
        <f t="shared" si="13"/>
        <v/>
      </c>
      <c r="D56" s="16" t="str">
        <f t="shared" si="2"/>
        <v/>
      </c>
      <c r="E56" s="17" t="s">
        <v>86</v>
      </c>
      <c r="F56" s="261">
        <f>Decsheets!$V$8</f>
        <v>3</v>
      </c>
      <c r="G56" s="8"/>
      <c r="H56" s="8"/>
      <c r="I56" s="18"/>
      <c r="J56" s="14" t="str">
        <f t="shared" si="14"/>
        <v/>
      </c>
      <c r="K56" s="14" t="str">
        <f t="shared" si="14"/>
        <v/>
      </c>
      <c r="L56" s="14" t="str">
        <f t="shared" si="14"/>
        <v/>
      </c>
      <c r="M56" s="14" t="str">
        <f t="shared" si="14"/>
        <v/>
      </c>
      <c r="N56" s="14" t="str">
        <f t="shared" si="14"/>
        <v/>
      </c>
      <c r="O56" s="14" t="str">
        <f t="shared" si="14"/>
        <v/>
      </c>
      <c r="P56" s="14" t="str">
        <f t="shared" si="14"/>
        <v/>
      </c>
      <c r="Q56" s="14" t="str">
        <f t="shared" si="14"/>
        <v/>
      </c>
      <c r="R56" s="14"/>
      <c r="S56" s="8"/>
      <c r="W56" s="97"/>
      <c r="X56" s="97"/>
      <c r="Y56" s="115"/>
      <c r="Z56" s="97"/>
      <c r="AA56" s="97"/>
      <c r="AB56" s="97"/>
      <c r="AC56" s="98"/>
    </row>
    <row r="57" spans="1:29" x14ac:dyDescent="0.3">
      <c r="A57" s="15"/>
      <c r="B57" s="185" t="s">
        <v>77</v>
      </c>
      <c r="C57" s="16" t="str">
        <f t="shared" si="13"/>
        <v/>
      </c>
      <c r="D57" s="16" t="str">
        <f t="shared" si="2"/>
        <v/>
      </c>
      <c r="E57" s="17" t="s">
        <v>86</v>
      </c>
      <c r="F57" s="261">
        <f>Decsheets!$V$9</f>
        <v>2</v>
      </c>
      <c r="G57" s="8"/>
      <c r="H57" s="8"/>
      <c r="I57" s="18"/>
      <c r="J57" s="14" t="str">
        <f t="shared" si="14"/>
        <v/>
      </c>
      <c r="K57" s="14" t="str">
        <f t="shared" si="14"/>
        <v/>
      </c>
      <c r="L57" s="14" t="str">
        <f t="shared" si="14"/>
        <v/>
      </c>
      <c r="M57" s="14" t="str">
        <f t="shared" si="14"/>
        <v/>
      </c>
      <c r="N57" s="14" t="str">
        <f t="shared" si="14"/>
        <v/>
      </c>
      <c r="O57" s="14" t="str">
        <f t="shared" si="14"/>
        <v/>
      </c>
      <c r="P57" s="14" t="str">
        <f t="shared" si="14"/>
        <v/>
      </c>
      <c r="Q57" s="14" t="str">
        <f t="shared" si="14"/>
        <v/>
      </c>
      <c r="R57" s="14"/>
      <c r="S57" s="8"/>
      <c r="W57" s="97"/>
      <c r="X57" s="97"/>
      <c r="Y57" s="98"/>
      <c r="Z57" s="97"/>
      <c r="AA57" s="97"/>
      <c r="AB57" s="97"/>
      <c r="AC57" s="98"/>
    </row>
    <row r="58" spans="1:29" x14ac:dyDescent="0.3">
      <c r="A58" s="15"/>
      <c r="B58" s="185" t="s">
        <v>78</v>
      </c>
      <c r="C58" s="16" t="str">
        <f t="shared" si="13"/>
        <v/>
      </c>
      <c r="D58" s="16" t="str">
        <f t="shared" si="2"/>
        <v/>
      </c>
      <c r="E58" s="17" t="s">
        <v>86</v>
      </c>
      <c r="F58" s="261">
        <f>Decsheets!$V$10</f>
        <v>1</v>
      </c>
      <c r="G58" s="8"/>
      <c r="H58" s="8"/>
      <c r="I58" s="18"/>
      <c r="J58" s="14" t="str">
        <f t="shared" si="14"/>
        <v/>
      </c>
      <c r="K58" s="14" t="str">
        <f t="shared" si="14"/>
        <v/>
      </c>
      <c r="L58" s="14" t="str">
        <f t="shared" si="14"/>
        <v/>
      </c>
      <c r="M58" s="14" t="str">
        <f t="shared" si="14"/>
        <v/>
      </c>
      <c r="N58" s="14" t="str">
        <f t="shared" si="14"/>
        <v/>
      </c>
      <c r="O58" s="14" t="str">
        <f t="shared" si="14"/>
        <v/>
      </c>
      <c r="P58" s="14" t="str">
        <f t="shared" si="14"/>
        <v/>
      </c>
      <c r="Q58" s="14" t="str">
        <f t="shared" si="14"/>
        <v/>
      </c>
      <c r="R58" s="14"/>
      <c r="S58" s="8"/>
      <c r="W58" s="97"/>
      <c r="X58" s="97"/>
      <c r="Y58" s="98"/>
      <c r="Z58" s="97"/>
      <c r="AA58" s="97"/>
      <c r="AB58" s="97"/>
      <c r="AC58" s="98"/>
    </row>
    <row r="59" spans="1:29" x14ac:dyDescent="0.3">
      <c r="A59" s="15"/>
      <c r="B59" s="185" t="s">
        <v>79</v>
      </c>
      <c r="C59" s="16" t="str">
        <f t="shared" si="13"/>
        <v/>
      </c>
      <c r="D59" s="16" t="str">
        <f t="shared" si="2"/>
        <v/>
      </c>
      <c r="E59" s="17" t="s">
        <v>86</v>
      </c>
      <c r="F59" s="261">
        <f>Decsheets!$V$11</f>
        <v>0</v>
      </c>
      <c r="G59" s="8"/>
      <c r="H59" s="8"/>
      <c r="I59" s="18"/>
      <c r="J59" s="14" t="str">
        <f t="shared" si="14"/>
        <v/>
      </c>
      <c r="K59" s="14" t="str">
        <f t="shared" si="14"/>
        <v/>
      </c>
      <c r="L59" s="14" t="str">
        <f t="shared" si="14"/>
        <v/>
      </c>
      <c r="M59" s="14" t="str">
        <f t="shared" si="14"/>
        <v/>
      </c>
      <c r="N59" s="14" t="str">
        <f t="shared" si="14"/>
        <v/>
      </c>
      <c r="O59" s="14" t="str">
        <f t="shared" si="14"/>
        <v/>
      </c>
      <c r="P59" s="14" t="str">
        <f t="shared" si="14"/>
        <v/>
      </c>
      <c r="Q59" s="14" t="str">
        <f t="shared" si="14"/>
        <v/>
      </c>
      <c r="R59" s="14">
        <f>SUM(Decsheets!$V$5:$V$12)-(SUM(J53:P59))</f>
        <v>21</v>
      </c>
      <c r="S59" s="8"/>
      <c r="W59" s="97"/>
      <c r="X59" s="97"/>
      <c r="Y59" s="98"/>
      <c r="Z59" s="97"/>
      <c r="AA59" s="97"/>
      <c r="AB59" s="97"/>
      <c r="AC59" s="98"/>
    </row>
    <row r="60" spans="1:29" x14ac:dyDescent="0.3">
      <c r="A60" s="11" t="s">
        <v>95</v>
      </c>
      <c r="B60" s="196"/>
      <c r="C60" s="19" t="s">
        <v>170</v>
      </c>
      <c r="D60" s="258" t="s">
        <v>367</v>
      </c>
      <c r="E60" s="17" t="s">
        <v>86</v>
      </c>
      <c r="F60" s="256"/>
      <c r="G60" s="8"/>
      <c r="H60" s="8"/>
      <c r="I60" s="21"/>
      <c r="J60" s="14"/>
      <c r="K60" s="14"/>
      <c r="L60" s="14"/>
      <c r="M60" s="14"/>
      <c r="N60" s="14"/>
      <c r="O60" s="14"/>
      <c r="P60" s="14"/>
      <c r="Q60" s="14"/>
      <c r="R60" s="14"/>
      <c r="S60" s="8" t="s">
        <v>96</v>
      </c>
      <c r="W60" s="97"/>
      <c r="X60" s="97"/>
      <c r="Y60" s="116"/>
      <c r="Z60" s="97"/>
      <c r="AA60" s="97"/>
      <c r="AB60" s="97"/>
      <c r="AC60" s="116"/>
    </row>
    <row r="61" spans="1:29" x14ac:dyDescent="0.3">
      <c r="A61" s="15"/>
      <c r="B61" s="185" t="s">
        <v>126</v>
      </c>
      <c r="C61" s="16" t="str">
        <f>IFERROR(IF(A61="","",VLOOKUP($A$60,IF(LEN(A61)=2,U14GB,U14GA),VLOOKUP(LEFT(A61,1),club,6,FALSE),FALSE)),"No athlete")</f>
        <v/>
      </c>
      <c r="D61" s="16" t="str">
        <f>IFERROR(IF(A61="","",VLOOKUP(LEFT(A61,1),club,2,FALSE)),"No club")</f>
        <v/>
      </c>
      <c r="E61" s="17" t="s">
        <v>86</v>
      </c>
      <c r="F61" s="261">
        <f>Decsheets!$V$5</f>
        <v>6</v>
      </c>
      <c r="G61" s="8"/>
      <c r="H61" s="8"/>
      <c r="I61" s="208" t="str">
        <f>IFERROR(IF(E61=".","",IF(E61&lt;Records!F8,"LR",IF(E61=Records!F8,"=LR","-"))),"???")</f>
        <v/>
      </c>
      <c r="J61" s="14" t="str">
        <f t="shared" ref="J61:Q67" si="15">IF($A61="","",IF(LEFT($A61,1)=J$12,$F61,""))</f>
        <v/>
      </c>
      <c r="K61" s="14" t="str">
        <f t="shared" si="15"/>
        <v/>
      </c>
      <c r="L61" s="14" t="str">
        <f t="shared" si="15"/>
        <v/>
      </c>
      <c r="M61" s="14" t="str">
        <f t="shared" si="15"/>
        <v/>
      </c>
      <c r="N61" s="14" t="str">
        <f t="shared" si="15"/>
        <v/>
      </c>
      <c r="O61" s="14" t="str">
        <f t="shared" si="15"/>
        <v/>
      </c>
      <c r="P61" s="14" t="str">
        <f t="shared" si="15"/>
        <v/>
      </c>
      <c r="Q61" s="14" t="str">
        <f t="shared" si="15"/>
        <v/>
      </c>
      <c r="R61" s="14"/>
      <c r="S61" s="8"/>
      <c r="W61" s="97"/>
      <c r="X61" s="97"/>
      <c r="Y61" s="116"/>
      <c r="Z61" s="97"/>
      <c r="AA61" s="97"/>
      <c r="AB61" s="97"/>
      <c r="AC61" s="116"/>
    </row>
    <row r="62" spans="1:29" x14ac:dyDescent="0.3">
      <c r="A62" s="15"/>
      <c r="B62" s="185" t="s">
        <v>127</v>
      </c>
      <c r="C62" s="16" t="str">
        <f t="shared" ref="C62:C67" si="16">IF(A62="","",VLOOKUP($A$60,IF(LEN(A62)=2,U14GB,U14GA),VLOOKUP(LEFT(A62,1),club,6,FALSE),FALSE))</f>
        <v/>
      </c>
      <c r="D62" s="16" t="str">
        <f t="shared" si="2"/>
        <v/>
      </c>
      <c r="E62" s="17" t="s">
        <v>86</v>
      </c>
      <c r="F62" s="261">
        <f>Decsheets!$V$6</f>
        <v>5</v>
      </c>
      <c r="G62" s="8"/>
      <c r="H62" s="8"/>
      <c r="I62" s="18"/>
      <c r="J62" s="14" t="str">
        <f t="shared" si="15"/>
        <v/>
      </c>
      <c r="K62" s="14" t="str">
        <f t="shared" si="15"/>
        <v/>
      </c>
      <c r="L62" s="14" t="str">
        <f t="shared" si="15"/>
        <v/>
      </c>
      <c r="M62" s="14" t="str">
        <f t="shared" si="15"/>
        <v/>
      </c>
      <c r="N62" s="14" t="str">
        <f t="shared" si="15"/>
        <v/>
      </c>
      <c r="O62" s="14" t="str">
        <f t="shared" si="15"/>
        <v/>
      </c>
      <c r="P62" s="14" t="str">
        <f t="shared" si="15"/>
        <v/>
      </c>
      <c r="Q62" s="14" t="str">
        <f t="shared" si="15"/>
        <v/>
      </c>
      <c r="R62" s="14"/>
      <c r="S62" s="8"/>
      <c r="W62" s="97"/>
      <c r="X62" s="97"/>
      <c r="Y62" s="116"/>
      <c r="Z62" s="97"/>
      <c r="AA62" s="97"/>
      <c r="AB62" s="97"/>
      <c r="AC62" s="116"/>
    </row>
    <row r="63" spans="1:29" x14ac:dyDescent="0.3">
      <c r="A63" s="15"/>
      <c r="B63" s="185" t="s">
        <v>128</v>
      </c>
      <c r="C63" s="16" t="str">
        <f t="shared" si="16"/>
        <v/>
      </c>
      <c r="D63" s="16" t="str">
        <f t="shared" si="2"/>
        <v/>
      </c>
      <c r="E63" s="17" t="s">
        <v>86</v>
      </c>
      <c r="F63" s="261">
        <f>Decsheets!$V$7</f>
        <v>4</v>
      </c>
      <c r="G63" s="8"/>
      <c r="H63" s="8"/>
      <c r="I63" s="18"/>
      <c r="J63" s="14" t="str">
        <f t="shared" si="15"/>
        <v/>
      </c>
      <c r="K63" s="14" t="str">
        <f t="shared" si="15"/>
        <v/>
      </c>
      <c r="L63" s="14" t="str">
        <f t="shared" si="15"/>
        <v/>
      </c>
      <c r="M63" s="14" t="str">
        <f t="shared" si="15"/>
        <v/>
      </c>
      <c r="N63" s="14" t="str">
        <f t="shared" si="15"/>
        <v/>
      </c>
      <c r="O63" s="14" t="str">
        <f t="shared" si="15"/>
        <v/>
      </c>
      <c r="P63" s="14" t="str">
        <f t="shared" si="15"/>
        <v/>
      </c>
      <c r="Q63" s="14" t="str">
        <f t="shared" si="15"/>
        <v/>
      </c>
      <c r="R63" s="14"/>
      <c r="S63" s="8"/>
      <c r="W63" s="97"/>
      <c r="X63" s="97"/>
      <c r="Y63" s="116"/>
      <c r="Z63" s="97"/>
      <c r="AA63" s="97"/>
      <c r="AB63" s="97"/>
      <c r="AC63" s="116"/>
    </row>
    <row r="64" spans="1:29" x14ac:dyDescent="0.3">
      <c r="A64" s="15"/>
      <c r="B64" s="185" t="s">
        <v>76</v>
      </c>
      <c r="C64" s="16" t="str">
        <f t="shared" si="16"/>
        <v/>
      </c>
      <c r="D64" s="16" t="str">
        <f t="shared" si="2"/>
        <v/>
      </c>
      <c r="E64" s="17" t="s">
        <v>86</v>
      </c>
      <c r="F64" s="261">
        <f>Decsheets!$V$8</f>
        <v>3</v>
      </c>
      <c r="G64" s="8"/>
      <c r="H64" s="8"/>
      <c r="I64" s="18"/>
      <c r="J64" s="14" t="str">
        <f t="shared" si="15"/>
        <v/>
      </c>
      <c r="K64" s="14" t="str">
        <f t="shared" si="15"/>
        <v/>
      </c>
      <c r="L64" s="14" t="str">
        <f t="shared" si="15"/>
        <v/>
      </c>
      <c r="M64" s="14" t="str">
        <f t="shared" si="15"/>
        <v/>
      </c>
      <c r="N64" s="14" t="str">
        <f t="shared" si="15"/>
        <v/>
      </c>
      <c r="O64" s="14" t="str">
        <f t="shared" si="15"/>
        <v/>
      </c>
      <c r="P64" s="14" t="str">
        <f t="shared" si="15"/>
        <v/>
      </c>
      <c r="Q64" s="14" t="str">
        <f t="shared" si="15"/>
        <v/>
      </c>
      <c r="R64" s="14"/>
      <c r="S64" s="8"/>
      <c r="W64" s="97"/>
      <c r="X64" s="97"/>
      <c r="Y64" s="116"/>
      <c r="Z64" s="97"/>
      <c r="AA64" s="97"/>
      <c r="AB64" s="97"/>
      <c r="AC64" s="116"/>
    </row>
    <row r="65" spans="1:29" x14ac:dyDescent="0.3">
      <c r="A65" s="15"/>
      <c r="B65" s="185" t="s">
        <v>77</v>
      </c>
      <c r="C65" s="16" t="str">
        <f t="shared" si="16"/>
        <v/>
      </c>
      <c r="D65" s="16" t="str">
        <f t="shared" si="2"/>
        <v/>
      </c>
      <c r="E65" s="17" t="s">
        <v>86</v>
      </c>
      <c r="F65" s="261">
        <f>Decsheets!$V$9</f>
        <v>2</v>
      </c>
      <c r="G65" s="8"/>
      <c r="H65" s="8"/>
      <c r="I65" s="18"/>
      <c r="J65" s="14" t="str">
        <f t="shared" si="15"/>
        <v/>
      </c>
      <c r="K65" s="14" t="str">
        <f t="shared" si="15"/>
        <v/>
      </c>
      <c r="L65" s="14" t="str">
        <f t="shared" si="15"/>
        <v/>
      </c>
      <c r="M65" s="14" t="str">
        <f t="shared" si="15"/>
        <v/>
      </c>
      <c r="N65" s="14" t="str">
        <f t="shared" si="15"/>
        <v/>
      </c>
      <c r="O65" s="14" t="str">
        <f t="shared" si="15"/>
        <v/>
      </c>
      <c r="P65" s="14" t="str">
        <f t="shared" si="15"/>
        <v/>
      </c>
      <c r="Q65" s="14" t="str">
        <f t="shared" si="15"/>
        <v/>
      </c>
      <c r="R65" s="14"/>
      <c r="S65" s="8"/>
      <c r="W65" s="97"/>
      <c r="X65" s="97"/>
      <c r="Y65" s="116"/>
      <c r="Z65" s="97"/>
      <c r="AA65" s="97"/>
      <c r="AB65" s="97"/>
      <c r="AC65" s="116"/>
    </row>
    <row r="66" spans="1:29" x14ac:dyDescent="0.3">
      <c r="A66" s="15"/>
      <c r="B66" s="185" t="s">
        <v>78</v>
      </c>
      <c r="C66" s="16" t="str">
        <f t="shared" si="16"/>
        <v/>
      </c>
      <c r="D66" s="16" t="str">
        <f t="shared" si="2"/>
        <v/>
      </c>
      <c r="E66" s="17" t="s">
        <v>86</v>
      </c>
      <c r="F66" s="261">
        <f>Decsheets!$V$10</f>
        <v>1</v>
      </c>
      <c r="G66" s="8"/>
      <c r="H66" s="8"/>
      <c r="I66" s="18"/>
      <c r="J66" s="14" t="str">
        <f t="shared" si="15"/>
        <v/>
      </c>
      <c r="K66" s="14" t="str">
        <f t="shared" si="15"/>
        <v/>
      </c>
      <c r="L66" s="14" t="str">
        <f t="shared" si="15"/>
        <v/>
      </c>
      <c r="M66" s="14" t="str">
        <f t="shared" si="15"/>
        <v/>
      </c>
      <c r="N66" s="14" t="str">
        <f t="shared" si="15"/>
        <v/>
      </c>
      <c r="O66" s="14" t="str">
        <f t="shared" si="15"/>
        <v/>
      </c>
      <c r="P66" s="14" t="str">
        <f t="shared" si="15"/>
        <v/>
      </c>
      <c r="Q66" s="14" t="str">
        <f t="shared" si="15"/>
        <v/>
      </c>
      <c r="R66" s="14"/>
      <c r="S66" s="8"/>
      <c r="W66" s="97"/>
      <c r="X66" s="97"/>
      <c r="Y66" s="116"/>
      <c r="Z66" s="97"/>
      <c r="AA66" s="97"/>
      <c r="AB66" s="97"/>
      <c r="AC66" s="116"/>
    </row>
    <row r="67" spans="1:29" x14ac:dyDescent="0.3">
      <c r="A67" s="15"/>
      <c r="B67" s="185" t="s">
        <v>79</v>
      </c>
      <c r="C67" s="16" t="str">
        <f t="shared" si="16"/>
        <v/>
      </c>
      <c r="D67" s="16" t="str">
        <f t="shared" si="2"/>
        <v/>
      </c>
      <c r="E67" s="17" t="s">
        <v>86</v>
      </c>
      <c r="F67" s="261">
        <f>Decsheets!$V$11</f>
        <v>0</v>
      </c>
      <c r="G67" s="8"/>
      <c r="H67" s="8"/>
      <c r="I67" s="18"/>
      <c r="J67" s="14" t="str">
        <f t="shared" si="15"/>
        <v/>
      </c>
      <c r="K67" s="14" t="str">
        <f t="shared" si="15"/>
        <v/>
      </c>
      <c r="L67" s="14" t="str">
        <f t="shared" si="15"/>
        <v/>
      </c>
      <c r="M67" s="14" t="str">
        <f t="shared" si="15"/>
        <v/>
      </c>
      <c r="N67" s="14" t="str">
        <f t="shared" si="15"/>
        <v/>
      </c>
      <c r="O67" s="14" t="str">
        <f t="shared" si="15"/>
        <v/>
      </c>
      <c r="P67" s="14" t="str">
        <f t="shared" si="15"/>
        <v/>
      </c>
      <c r="Q67" s="14" t="str">
        <f t="shared" si="15"/>
        <v/>
      </c>
      <c r="R67" s="14">
        <f>SUM(Decsheets!$V$5:$V$12)-(SUM(J61:P67))</f>
        <v>21</v>
      </c>
      <c r="S67" s="8"/>
      <c r="W67" s="97"/>
      <c r="X67" s="97"/>
      <c r="Y67" s="116"/>
      <c r="Z67" s="97"/>
      <c r="AA67" s="97"/>
      <c r="AB67" s="97"/>
      <c r="AC67" s="116"/>
    </row>
    <row r="68" spans="1:29" x14ac:dyDescent="0.3">
      <c r="A68" s="11" t="s">
        <v>95</v>
      </c>
      <c r="B68" s="196"/>
      <c r="C68" s="19" t="s">
        <v>171</v>
      </c>
      <c r="D68" s="258" t="s">
        <v>367</v>
      </c>
      <c r="E68" s="17" t="s">
        <v>86</v>
      </c>
      <c r="F68" s="256"/>
      <c r="G68" s="8"/>
      <c r="H68" s="8"/>
      <c r="I68" s="21"/>
      <c r="J68" s="14"/>
      <c r="K68" s="14"/>
      <c r="L68" s="14"/>
      <c r="M68" s="14"/>
      <c r="N68" s="14"/>
      <c r="O68" s="14"/>
      <c r="P68" s="14"/>
      <c r="Q68" s="14"/>
      <c r="R68" s="14"/>
      <c r="S68" s="8" t="s">
        <v>97</v>
      </c>
      <c r="W68" s="97"/>
      <c r="X68" s="97"/>
      <c r="Y68" s="116"/>
      <c r="Z68" s="97"/>
      <c r="AA68" s="97"/>
      <c r="AB68" s="97"/>
      <c r="AC68" s="116"/>
    </row>
    <row r="69" spans="1:29" x14ac:dyDescent="0.3">
      <c r="A69" s="15"/>
      <c r="B69" s="185" t="s">
        <v>126</v>
      </c>
      <c r="C69" s="16" t="str">
        <f t="shared" ref="C69:C75" si="17">IF(A69="","",VLOOKUP($A$68,IF(LEN(A69)=2,U14GB,U14GA),VLOOKUP(LEFT(A69,1),club,6,FALSE),FALSE))</f>
        <v/>
      </c>
      <c r="D69" s="16" t="str">
        <f t="shared" ref="D69:D147" si="18">IF(A69="","",VLOOKUP(LEFT(A69,1),club,2,FALSE))</f>
        <v/>
      </c>
      <c r="E69" s="17" t="s">
        <v>86</v>
      </c>
      <c r="F69" s="261">
        <f>Decsheets!$V$5</f>
        <v>6</v>
      </c>
      <c r="G69" s="8"/>
      <c r="H69" s="8"/>
      <c r="I69" s="208" t="str">
        <f>IFERROR(IF(E69=".","",IF(E69&lt;Records!F8,"LR",IF(E69=Records!F8,"=LR","-"))),"???")</f>
        <v/>
      </c>
      <c r="J69" s="14" t="str">
        <f t="shared" ref="J69:Q75" si="19">IF($A69="","",IF(LEFT($A69,1)=J$12,$F69,""))</f>
        <v/>
      </c>
      <c r="K69" s="14" t="str">
        <f t="shared" si="19"/>
        <v/>
      </c>
      <c r="L69" s="14" t="str">
        <f t="shared" si="19"/>
        <v/>
      </c>
      <c r="M69" s="14" t="str">
        <f t="shared" si="19"/>
        <v/>
      </c>
      <c r="N69" s="14" t="str">
        <f t="shared" si="19"/>
        <v/>
      </c>
      <c r="O69" s="14" t="str">
        <f t="shared" si="19"/>
        <v/>
      </c>
      <c r="P69" s="14" t="str">
        <f t="shared" si="19"/>
        <v/>
      </c>
      <c r="Q69" s="14" t="str">
        <f t="shared" si="19"/>
        <v/>
      </c>
      <c r="R69" s="14"/>
      <c r="S69" s="8"/>
      <c r="W69" s="97"/>
      <c r="X69" s="97"/>
      <c r="Y69" s="116"/>
      <c r="Z69" s="97"/>
      <c r="AA69" s="97"/>
      <c r="AB69" s="97"/>
      <c r="AC69" s="116"/>
    </row>
    <row r="70" spans="1:29" x14ac:dyDescent="0.3">
      <c r="A70" s="15"/>
      <c r="B70" s="185" t="s">
        <v>127</v>
      </c>
      <c r="C70" s="16" t="str">
        <f t="shared" si="17"/>
        <v/>
      </c>
      <c r="D70" s="16" t="str">
        <f t="shared" si="18"/>
        <v/>
      </c>
      <c r="E70" s="17" t="s">
        <v>86</v>
      </c>
      <c r="F70" s="261">
        <f>Decsheets!$V$6</f>
        <v>5</v>
      </c>
      <c r="G70" s="8"/>
      <c r="H70" s="8"/>
      <c r="I70" s="18"/>
      <c r="J70" s="14" t="str">
        <f t="shared" si="19"/>
        <v/>
      </c>
      <c r="K70" s="14" t="str">
        <f t="shared" si="19"/>
        <v/>
      </c>
      <c r="L70" s="14" t="str">
        <f t="shared" si="19"/>
        <v/>
      </c>
      <c r="M70" s="14" t="str">
        <f t="shared" si="19"/>
        <v/>
      </c>
      <c r="N70" s="14" t="str">
        <f t="shared" si="19"/>
        <v/>
      </c>
      <c r="O70" s="14" t="str">
        <f t="shared" si="19"/>
        <v/>
      </c>
      <c r="P70" s="14" t="str">
        <f t="shared" si="19"/>
        <v/>
      </c>
      <c r="Q70" s="14" t="str">
        <f t="shared" si="19"/>
        <v/>
      </c>
      <c r="R70" s="14"/>
      <c r="S70" s="8"/>
      <c r="W70" s="97"/>
      <c r="X70" s="97"/>
      <c r="Y70" s="116"/>
      <c r="Z70" s="97"/>
      <c r="AA70" s="97"/>
      <c r="AB70" s="97"/>
      <c r="AC70" s="116"/>
    </row>
    <row r="71" spans="1:29" x14ac:dyDescent="0.3">
      <c r="A71" s="15"/>
      <c r="B71" s="185" t="s">
        <v>128</v>
      </c>
      <c r="C71" s="16" t="str">
        <f t="shared" si="17"/>
        <v/>
      </c>
      <c r="D71" s="16" t="str">
        <f t="shared" si="18"/>
        <v/>
      </c>
      <c r="E71" s="17" t="s">
        <v>86</v>
      </c>
      <c r="F71" s="261">
        <f>Decsheets!$V$7</f>
        <v>4</v>
      </c>
      <c r="G71" s="8"/>
      <c r="H71" s="8"/>
      <c r="I71" s="18"/>
      <c r="J71" s="14" t="str">
        <f t="shared" si="19"/>
        <v/>
      </c>
      <c r="K71" s="14" t="str">
        <f t="shared" si="19"/>
        <v/>
      </c>
      <c r="L71" s="14" t="str">
        <f t="shared" si="19"/>
        <v/>
      </c>
      <c r="M71" s="14" t="str">
        <f t="shared" si="19"/>
        <v/>
      </c>
      <c r="N71" s="14" t="str">
        <f t="shared" si="19"/>
        <v/>
      </c>
      <c r="O71" s="14" t="str">
        <f t="shared" si="19"/>
        <v/>
      </c>
      <c r="P71" s="14" t="str">
        <f t="shared" si="19"/>
        <v/>
      </c>
      <c r="Q71" s="14" t="str">
        <f t="shared" si="19"/>
        <v/>
      </c>
      <c r="R71" s="14"/>
      <c r="S71" s="8"/>
      <c r="W71" s="97"/>
      <c r="X71" s="97"/>
      <c r="Y71" s="116"/>
      <c r="Z71" s="97"/>
      <c r="AA71" s="97"/>
      <c r="AB71" s="97"/>
      <c r="AC71" s="116"/>
    </row>
    <row r="72" spans="1:29" x14ac:dyDescent="0.3">
      <c r="A72" s="15"/>
      <c r="B72" s="185" t="s">
        <v>76</v>
      </c>
      <c r="C72" s="16" t="str">
        <f t="shared" si="17"/>
        <v/>
      </c>
      <c r="D72" s="16" t="str">
        <f t="shared" si="18"/>
        <v/>
      </c>
      <c r="E72" s="17" t="s">
        <v>86</v>
      </c>
      <c r="F72" s="261">
        <f>Decsheets!$V$8</f>
        <v>3</v>
      </c>
      <c r="G72" s="8"/>
      <c r="H72" s="8"/>
      <c r="I72" s="18"/>
      <c r="J72" s="14" t="str">
        <f t="shared" si="19"/>
        <v/>
      </c>
      <c r="K72" s="14" t="str">
        <f t="shared" si="19"/>
        <v/>
      </c>
      <c r="L72" s="14" t="str">
        <f t="shared" si="19"/>
        <v/>
      </c>
      <c r="M72" s="14" t="str">
        <f t="shared" si="19"/>
        <v/>
      </c>
      <c r="N72" s="14" t="str">
        <f t="shared" si="19"/>
        <v/>
      </c>
      <c r="O72" s="14" t="str">
        <f t="shared" si="19"/>
        <v/>
      </c>
      <c r="P72" s="14" t="str">
        <f t="shared" si="19"/>
        <v/>
      </c>
      <c r="Q72" s="14" t="str">
        <f t="shared" si="19"/>
        <v/>
      </c>
      <c r="R72" s="14"/>
      <c r="S72" s="8"/>
      <c r="W72" s="97"/>
      <c r="X72" s="97"/>
      <c r="Y72" s="116"/>
      <c r="Z72" s="97"/>
      <c r="AA72" s="97"/>
      <c r="AB72" s="97"/>
      <c r="AC72" s="116"/>
    </row>
    <row r="73" spans="1:29" x14ac:dyDescent="0.3">
      <c r="A73" s="15"/>
      <c r="B73" s="185" t="s">
        <v>77</v>
      </c>
      <c r="C73" s="16" t="str">
        <f t="shared" si="17"/>
        <v/>
      </c>
      <c r="D73" s="16" t="str">
        <f t="shared" si="18"/>
        <v/>
      </c>
      <c r="E73" s="17" t="s">
        <v>86</v>
      </c>
      <c r="F73" s="261">
        <f>Decsheets!$V$9</f>
        <v>2</v>
      </c>
      <c r="G73" s="8"/>
      <c r="H73" s="8"/>
      <c r="I73" s="18"/>
      <c r="J73" s="14" t="str">
        <f t="shared" si="19"/>
        <v/>
      </c>
      <c r="K73" s="14" t="str">
        <f t="shared" si="19"/>
        <v/>
      </c>
      <c r="L73" s="14" t="str">
        <f t="shared" si="19"/>
        <v/>
      </c>
      <c r="M73" s="14" t="str">
        <f t="shared" si="19"/>
        <v/>
      </c>
      <c r="N73" s="14" t="str">
        <f t="shared" si="19"/>
        <v/>
      </c>
      <c r="O73" s="14" t="str">
        <f t="shared" si="19"/>
        <v/>
      </c>
      <c r="P73" s="14" t="str">
        <f t="shared" si="19"/>
        <v/>
      </c>
      <c r="Q73" s="14" t="str">
        <f t="shared" si="19"/>
        <v/>
      </c>
      <c r="R73" s="14"/>
      <c r="S73" s="8"/>
      <c r="W73" s="97"/>
      <c r="X73" s="97"/>
      <c r="Y73" s="116"/>
      <c r="Z73" s="97"/>
      <c r="AA73" s="97"/>
      <c r="AB73" s="97"/>
      <c r="AC73" s="116"/>
    </row>
    <row r="74" spans="1:29" x14ac:dyDescent="0.3">
      <c r="A74" s="15"/>
      <c r="B74" s="185" t="s">
        <v>78</v>
      </c>
      <c r="C74" s="16" t="str">
        <f t="shared" si="17"/>
        <v/>
      </c>
      <c r="D74" s="16" t="str">
        <f t="shared" si="18"/>
        <v/>
      </c>
      <c r="E74" s="17" t="s">
        <v>86</v>
      </c>
      <c r="F74" s="261">
        <f>Decsheets!$V$10</f>
        <v>1</v>
      </c>
      <c r="G74" s="8"/>
      <c r="H74" s="8"/>
      <c r="I74" s="18"/>
      <c r="J74" s="14" t="str">
        <f t="shared" si="19"/>
        <v/>
      </c>
      <c r="K74" s="14" t="str">
        <f t="shared" si="19"/>
        <v/>
      </c>
      <c r="L74" s="14" t="str">
        <f t="shared" si="19"/>
        <v/>
      </c>
      <c r="M74" s="14" t="str">
        <f t="shared" si="19"/>
        <v/>
      </c>
      <c r="N74" s="14" t="str">
        <f t="shared" si="19"/>
        <v/>
      </c>
      <c r="O74" s="14" t="str">
        <f t="shared" si="19"/>
        <v/>
      </c>
      <c r="P74" s="14" t="str">
        <f t="shared" si="19"/>
        <v/>
      </c>
      <c r="Q74" s="14" t="str">
        <f t="shared" si="19"/>
        <v/>
      </c>
      <c r="R74" s="14"/>
      <c r="S74" s="8"/>
      <c r="W74" s="97"/>
      <c r="X74" s="97"/>
      <c r="Y74" s="116"/>
      <c r="Z74" s="97"/>
      <c r="AA74" s="97"/>
      <c r="AB74" s="97"/>
      <c r="AC74" s="116"/>
    </row>
    <row r="75" spans="1:29" x14ac:dyDescent="0.3">
      <c r="A75" s="15"/>
      <c r="B75" s="185" t="s">
        <v>79</v>
      </c>
      <c r="C75" s="16" t="str">
        <f t="shared" si="17"/>
        <v/>
      </c>
      <c r="D75" s="16" t="str">
        <f t="shared" si="18"/>
        <v/>
      </c>
      <c r="E75" s="17" t="s">
        <v>86</v>
      </c>
      <c r="F75" s="261">
        <f>Decsheets!$V$11</f>
        <v>0</v>
      </c>
      <c r="G75" s="8"/>
      <c r="H75" s="8"/>
      <c r="I75" s="18"/>
      <c r="J75" s="14" t="str">
        <f t="shared" si="19"/>
        <v/>
      </c>
      <c r="K75" s="14" t="str">
        <f t="shared" si="19"/>
        <v/>
      </c>
      <c r="L75" s="14" t="str">
        <f t="shared" si="19"/>
        <v/>
      </c>
      <c r="M75" s="14" t="str">
        <f t="shared" si="19"/>
        <v/>
      </c>
      <c r="N75" s="14" t="str">
        <f t="shared" si="19"/>
        <v/>
      </c>
      <c r="O75" s="14" t="str">
        <f t="shared" si="19"/>
        <v/>
      </c>
      <c r="P75" s="14" t="str">
        <f t="shared" si="19"/>
        <v/>
      </c>
      <c r="Q75" s="14" t="str">
        <f t="shared" si="19"/>
        <v/>
      </c>
      <c r="R75" s="14">
        <f>SUM(Decsheets!$V$5:$V$12)-(SUM(J69:P75))</f>
        <v>21</v>
      </c>
      <c r="S75" s="8"/>
      <c r="W75" s="97"/>
      <c r="X75" s="97"/>
      <c r="Y75" s="116"/>
      <c r="Z75" s="97"/>
      <c r="AA75" s="97"/>
      <c r="AB75" s="97"/>
      <c r="AC75" s="116"/>
    </row>
    <row r="76" spans="1:29" x14ac:dyDescent="0.3">
      <c r="A76" s="11" t="s">
        <v>121</v>
      </c>
      <c r="B76" s="196"/>
      <c r="C76" s="19" t="s">
        <v>452</v>
      </c>
      <c r="D76" s="7" t="s">
        <v>85</v>
      </c>
      <c r="E76" s="17" t="s">
        <v>86</v>
      </c>
      <c r="F76" s="256"/>
      <c r="G76" s="8"/>
      <c r="H76" s="8"/>
      <c r="I76" s="8"/>
      <c r="J76" s="14"/>
      <c r="K76" s="14"/>
      <c r="L76" s="14"/>
      <c r="M76" s="14"/>
      <c r="N76" s="14"/>
      <c r="O76" s="14"/>
      <c r="P76" s="14"/>
      <c r="Q76" s="14"/>
      <c r="R76" s="14"/>
      <c r="S76" s="8" t="s">
        <v>122</v>
      </c>
      <c r="W76" s="97"/>
      <c r="X76" s="97"/>
      <c r="Y76" s="116"/>
      <c r="Z76" s="97"/>
      <c r="AA76" s="97"/>
      <c r="AB76" s="97"/>
      <c r="AC76" s="116"/>
    </row>
    <row r="77" spans="1:29" x14ac:dyDescent="0.3">
      <c r="A77" s="15"/>
      <c r="B77" s="185" t="s">
        <v>126</v>
      </c>
      <c r="C77" s="16" t="str">
        <f>IFERROR(IF(A77="","",VLOOKUP($A$76,IF(LEN(A77)=2,U14GB,U14GA),VLOOKUP(LEFT(A77,1),club,6,FALSE),FALSE)),"No athlete")</f>
        <v/>
      </c>
      <c r="D77" s="16" t="str">
        <f>IFERROR(IF(A77="","",VLOOKUP(LEFT(A77,1),club,2,FALSE)),"No club")</f>
        <v/>
      </c>
      <c r="E77" s="17" t="s">
        <v>86</v>
      </c>
      <c r="F77" s="261">
        <f>Decsheets!$V$5</f>
        <v>6</v>
      </c>
      <c r="G77" s="8"/>
      <c r="H77" s="8"/>
      <c r="I77" s="208" t="str">
        <f>IFERROR(IF(E77=".","",IF(E77&lt;Records!F9,"LR",IF(E77=Records!F9,"=LR","-"))),"???")</f>
        <v/>
      </c>
      <c r="J77" s="14" t="str">
        <f t="shared" ref="J77:Q83" si="20">IF($A77="","",IF(LEFT($A77,1)=J$12,$F77,""))</f>
        <v/>
      </c>
      <c r="K77" s="14" t="str">
        <f t="shared" si="20"/>
        <v/>
      </c>
      <c r="L77" s="14" t="str">
        <f t="shared" si="20"/>
        <v/>
      </c>
      <c r="M77" s="14" t="str">
        <f t="shared" si="20"/>
        <v/>
      </c>
      <c r="N77" s="14" t="str">
        <f t="shared" si="20"/>
        <v/>
      </c>
      <c r="O77" s="14" t="str">
        <f t="shared" si="20"/>
        <v/>
      </c>
      <c r="P77" s="14" t="str">
        <f t="shared" si="20"/>
        <v/>
      </c>
      <c r="Q77" s="14" t="str">
        <f t="shared" si="20"/>
        <v/>
      </c>
      <c r="R77" s="14"/>
      <c r="S77" s="8"/>
      <c r="W77" s="97"/>
      <c r="X77" s="97"/>
      <c r="Y77" s="116"/>
      <c r="Z77" s="97"/>
      <c r="AA77" s="97"/>
      <c r="AB77" s="97"/>
      <c r="AC77" s="116"/>
    </row>
    <row r="78" spans="1:29" x14ac:dyDescent="0.3">
      <c r="A78" s="15"/>
      <c r="B78" s="185" t="s">
        <v>127</v>
      </c>
      <c r="C78" s="16" t="str">
        <f t="shared" ref="C78:C83" si="21">IF(A78="","",VLOOKUP($A$76,IF(LEN(A78)=2,U14GB,U14GA),VLOOKUP(LEFT(A78,1),club,6,FALSE),FALSE))</f>
        <v/>
      </c>
      <c r="D78" s="16" t="str">
        <f t="shared" si="18"/>
        <v/>
      </c>
      <c r="E78" s="17" t="s">
        <v>86</v>
      </c>
      <c r="F78" s="261">
        <f>Decsheets!$V$6</f>
        <v>5</v>
      </c>
      <c r="G78" s="8"/>
      <c r="H78" s="8"/>
      <c r="I78" s="18"/>
      <c r="J78" s="14" t="str">
        <f t="shared" si="20"/>
        <v/>
      </c>
      <c r="K78" s="14" t="str">
        <f t="shared" si="20"/>
        <v/>
      </c>
      <c r="L78" s="14" t="str">
        <f t="shared" si="20"/>
        <v/>
      </c>
      <c r="M78" s="14" t="str">
        <f t="shared" si="20"/>
        <v/>
      </c>
      <c r="N78" s="14" t="str">
        <f t="shared" si="20"/>
        <v/>
      </c>
      <c r="O78" s="14" t="str">
        <f t="shared" si="20"/>
        <v/>
      </c>
      <c r="P78" s="14" t="str">
        <f t="shared" si="20"/>
        <v/>
      </c>
      <c r="Q78" s="14" t="str">
        <f t="shared" si="20"/>
        <v/>
      </c>
      <c r="R78" s="14"/>
      <c r="S78" s="8"/>
      <c r="W78" s="97"/>
      <c r="X78" s="97"/>
      <c r="Y78" s="116"/>
      <c r="Z78" s="97"/>
      <c r="AA78" s="97"/>
      <c r="AB78" s="97"/>
      <c r="AC78" s="116"/>
    </row>
    <row r="79" spans="1:29" x14ac:dyDescent="0.3">
      <c r="A79" s="15"/>
      <c r="B79" s="185" t="s">
        <v>128</v>
      </c>
      <c r="C79" s="16" t="str">
        <f t="shared" si="21"/>
        <v/>
      </c>
      <c r="D79" s="16" t="str">
        <f t="shared" si="18"/>
        <v/>
      </c>
      <c r="E79" s="17" t="s">
        <v>86</v>
      </c>
      <c r="F79" s="261">
        <f>Decsheets!$V$7</f>
        <v>4</v>
      </c>
      <c r="G79" s="8"/>
      <c r="H79" s="8"/>
      <c r="I79" s="18"/>
      <c r="J79" s="14" t="str">
        <f t="shared" si="20"/>
        <v/>
      </c>
      <c r="K79" s="14" t="str">
        <f t="shared" si="20"/>
        <v/>
      </c>
      <c r="L79" s="14" t="str">
        <f t="shared" si="20"/>
        <v/>
      </c>
      <c r="M79" s="14" t="str">
        <f t="shared" si="20"/>
        <v/>
      </c>
      <c r="N79" s="14" t="str">
        <f t="shared" si="20"/>
        <v/>
      </c>
      <c r="O79" s="14" t="str">
        <f t="shared" si="20"/>
        <v/>
      </c>
      <c r="P79" s="14" t="str">
        <f t="shared" si="20"/>
        <v/>
      </c>
      <c r="Q79" s="14" t="str">
        <f t="shared" si="20"/>
        <v/>
      </c>
      <c r="R79" s="14"/>
      <c r="S79" s="8"/>
      <c r="W79" s="97"/>
      <c r="X79" s="97"/>
      <c r="Y79" s="116"/>
      <c r="Z79" s="97"/>
      <c r="AA79" s="97"/>
      <c r="AB79" s="97"/>
      <c r="AC79" s="116"/>
    </row>
    <row r="80" spans="1:29" x14ac:dyDescent="0.3">
      <c r="A80" s="15"/>
      <c r="B80" s="185" t="s">
        <v>76</v>
      </c>
      <c r="C80" s="16" t="str">
        <f t="shared" si="21"/>
        <v/>
      </c>
      <c r="D80" s="16" t="str">
        <f t="shared" si="18"/>
        <v/>
      </c>
      <c r="E80" s="17" t="s">
        <v>86</v>
      </c>
      <c r="F80" s="261">
        <f>Decsheets!$V$8</f>
        <v>3</v>
      </c>
      <c r="G80" s="8"/>
      <c r="H80" s="8"/>
      <c r="I80" s="18"/>
      <c r="J80" s="14" t="str">
        <f t="shared" si="20"/>
        <v/>
      </c>
      <c r="K80" s="14" t="str">
        <f t="shared" si="20"/>
        <v/>
      </c>
      <c r="L80" s="14" t="str">
        <f t="shared" si="20"/>
        <v/>
      </c>
      <c r="M80" s="14" t="str">
        <f t="shared" si="20"/>
        <v/>
      </c>
      <c r="N80" s="14" t="str">
        <f t="shared" si="20"/>
        <v/>
      </c>
      <c r="O80" s="14" t="str">
        <f t="shared" si="20"/>
        <v/>
      </c>
      <c r="P80" s="14" t="str">
        <f t="shared" si="20"/>
        <v/>
      </c>
      <c r="Q80" s="14" t="str">
        <f t="shared" si="20"/>
        <v/>
      </c>
      <c r="R80" s="14"/>
      <c r="S80" s="8"/>
      <c r="W80" s="97"/>
      <c r="X80" s="97"/>
      <c r="Y80" s="116"/>
      <c r="Z80" s="97"/>
      <c r="AA80" s="97"/>
      <c r="AB80" s="97"/>
      <c r="AC80" s="116"/>
    </row>
    <row r="81" spans="1:29" x14ac:dyDescent="0.3">
      <c r="A81" s="15"/>
      <c r="B81" s="185" t="s">
        <v>77</v>
      </c>
      <c r="C81" s="16" t="str">
        <f t="shared" si="21"/>
        <v/>
      </c>
      <c r="D81" s="16" t="str">
        <f t="shared" si="18"/>
        <v/>
      </c>
      <c r="E81" s="17" t="s">
        <v>86</v>
      </c>
      <c r="F81" s="261">
        <f>Decsheets!$V$9</f>
        <v>2</v>
      </c>
      <c r="G81" s="8"/>
      <c r="H81" s="8"/>
      <c r="I81" s="18"/>
      <c r="J81" s="14" t="str">
        <f t="shared" si="20"/>
        <v/>
      </c>
      <c r="K81" s="14" t="str">
        <f t="shared" si="20"/>
        <v/>
      </c>
      <c r="L81" s="14" t="str">
        <f t="shared" si="20"/>
        <v/>
      </c>
      <c r="M81" s="14" t="str">
        <f t="shared" si="20"/>
        <v/>
      </c>
      <c r="N81" s="14" t="str">
        <f t="shared" si="20"/>
        <v/>
      </c>
      <c r="O81" s="14" t="str">
        <f t="shared" si="20"/>
        <v/>
      </c>
      <c r="P81" s="14" t="str">
        <f t="shared" si="20"/>
        <v/>
      </c>
      <c r="Q81" s="14" t="str">
        <f t="shared" si="20"/>
        <v/>
      </c>
      <c r="R81" s="14"/>
      <c r="S81" s="8"/>
      <c r="W81" s="97"/>
      <c r="X81" s="97"/>
      <c r="Y81" s="116"/>
      <c r="Z81" s="97"/>
      <c r="AA81" s="97"/>
      <c r="AB81" s="97"/>
      <c r="AC81" s="116"/>
    </row>
    <row r="82" spans="1:29" x14ac:dyDescent="0.3">
      <c r="A82" s="15"/>
      <c r="B82" s="185" t="s">
        <v>78</v>
      </c>
      <c r="C82" s="16" t="str">
        <f t="shared" si="21"/>
        <v/>
      </c>
      <c r="D82" s="16" t="str">
        <f t="shared" si="18"/>
        <v/>
      </c>
      <c r="E82" s="17" t="s">
        <v>86</v>
      </c>
      <c r="F82" s="261">
        <f>Decsheets!$V$10</f>
        <v>1</v>
      </c>
      <c r="G82" s="8"/>
      <c r="H82" s="8"/>
      <c r="I82" s="18"/>
      <c r="J82" s="14" t="str">
        <f t="shared" si="20"/>
        <v/>
      </c>
      <c r="K82" s="14" t="str">
        <f t="shared" si="20"/>
        <v/>
      </c>
      <c r="L82" s="14" t="str">
        <f t="shared" si="20"/>
        <v/>
      </c>
      <c r="M82" s="14" t="str">
        <f t="shared" si="20"/>
        <v/>
      </c>
      <c r="N82" s="14" t="str">
        <f t="shared" si="20"/>
        <v/>
      </c>
      <c r="O82" s="14" t="str">
        <f t="shared" si="20"/>
        <v/>
      </c>
      <c r="P82" s="14" t="str">
        <f t="shared" si="20"/>
        <v/>
      </c>
      <c r="Q82" s="14" t="str">
        <f t="shared" si="20"/>
        <v/>
      </c>
      <c r="R82" s="14"/>
      <c r="S82" s="8"/>
      <c r="W82" s="97"/>
      <c r="X82" s="97"/>
      <c r="Y82" s="116"/>
      <c r="Z82" s="97"/>
      <c r="AA82" s="97"/>
      <c r="AB82" s="97"/>
      <c r="AC82" s="116"/>
    </row>
    <row r="83" spans="1:29" x14ac:dyDescent="0.3">
      <c r="A83" s="15"/>
      <c r="B83" s="185" t="s">
        <v>79</v>
      </c>
      <c r="C83" s="16" t="str">
        <f t="shared" si="21"/>
        <v/>
      </c>
      <c r="D83" s="16" t="str">
        <f t="shared" si="18"/>
        <v/>
      </c>
      <c r="E83" s="17" t="s">
        <v>86</v>
      </c>
      <c r="F83" s="261">
        <f>Decsheets!$V$11</f>
        <v>0</v>
      </c>
      <c r="G83" s="8"/>
      <c r="H83" s="8"/>
      <c r="I83" s="18"/>
      <c r="J83" s="14" t="str">
        <f t="shared" si="20"/>
        <v/>
      </c>
      <c r="K83" s="14" t="str">
        <f t="shared" si="20"/>
        <v/>
      </c>
      <c r="L83" s="14" t="str">
        <f t="shared" si="20"/>
        <v/>
      </c>
      <c r="M83" s="14" t="str">
        <f t="shared" si="20"/>
        <v/>
      </c>
      <c r="N83" s="14" t="str">
        <f t="shared" si="20"/>
        <v/>
      </c>
      <c r="O83" s="14" t="str">
        <f t="shared" si="20"/>
        <v/>
      </c>
      <c r="P83" s="14" t="str">
        <f t="shared" si="20"/>
        <v/>
      </c>
      <c r="Q83" s="14" t="str">
        <f t="shared" si="20"/>
        <v/>
      </c>
      <c r="R83" s="14">
        <f>SUM(Decsheets!$V$5:$V$12)-(SUM(J77:P83))</f>
        <v>21</v>
      </c>
      <c r="S83" s="8"/>
      <c r="W83" s="97"/>
      <c r="X83" s="97"/>
      <c r="Y83" s="116"/>
      <c r="Z83" s="97"/>
      <c r="AA83" s="97"/>
      <c r="AB83" s="97"/>
      <c r="AC83" s="116"/>
    </row>
    <row r="84" spans="1:29" x14ac:dyDescent="0.3">
      <c r="A84" s="11" t="s">
        <v>121</v>
      </c>
      <c r="B84" s="196"/>
      <c r="C84" s="19" t="s">
        <v>453</v>
      </c>
      <c r="D84" s="7" t="s">
        <v>85</v>
      </c>
      <c r="E84" s="17" t="s">
        <v>86</v>
      </c>
      <c r="F84" s="256"/>
      <c r="G84" s="8"/>
      <c r="H84" s="8"/>
      <c r="I84" s="8"/>
      <c r="J84" s="14"/>
      <c r="K84" s="14"/>
      <c r="L84" s="14"/>
      <c r="M84" s="14"/>
      <c r="N84" s="14"/>
      <c r="O84" s="14"/>
      <c r="P84" s="14"/>
      <c r="Q84" s="14"/>
      <c r="R84" s="14"/>
      <c r="S84" s="8" t="s">
        <v>123</v>
      </c>
      <c r="W84" s="97"/>
      <c r="X84" s="97"/>
      <c r="Y84" s="116"/>
      <c r="Z84" s="97"/>
      <c r="AA84" s="97"/>
      <c r="AB84" s="97"/>
      <c r="AC84" s="116"/>
    </row>
    <row r="85" spans="1:29" x14ac:dyDescent="0.3">
      <c r="A85" s="15"/>
      <c r="B85" s="185" t="s">
        <v>126</v>
      </c>
      <c r="C85" s="16" t="str">
        <f t="shared" ref="C85:C91" si="22">IF(A85="","",VLOOKUP($A$84,IF(LEN(A85)=2,U14GB,U14GA),VLOOKUP(LEFT(A85,1),club,6,FALSE),FALSE))</f>
        <v/>
      </c>
      <c r="D85" s="16" t="str">
        <f t="shared" si="18"/>
        <v/>
      </c>
      <c r="E85" s="17" t="s">
        <v>86</v>
      </c>
      <c r="F85" s="261">
        <f>Decsheets!$V$5</f>
        <v>6</v>
      </c>
      <c r="G85" s="8"/>
      <c r="H85" s="8"/>
      <c r="I85" s="208" t="str">
        <f>IFERROR(IF(E85=".","",IF(E85&lt;Records!F9,"LR",IF(E85=Records!F9,"=LR","-"))),"???")</f>
        <v/>
      </c>
      <c r="J85" s="14" t="str">
        <f t="shared" ref="J85:Q91" si="23">IF($A85="","",IF(LEFT($A85,1)=J$12,$F85,""))</f>
        <v/>
      </c>
      <c r="K85" s="14" t="str">
        <f t="shared" si="23"/>
        <v/>
      </c>
      <c r="L85" s="14" t="str">
        <f t="shared" si="23"/>
        <v/>
      </c>
      <c r="M85" s="14" t="str">
        <f t="shared" si="23"/>
        <v/>
      </c>
      <c r="N85" s="14" t="str">
        <f t="shared" si="23"/>
        <v/>
      </c>
      <c r="O85" s="14" t="str">
        <f t="shared" si="23"/>
        <v/>
      </c>
      <c r="P85" s="14" t="str">
        <f t="shared" si="23"/>
        <v/>
      </c>
      <c r="Q85" s="14" t="str">
        <f t="shared" si="23"/>
        <v/>
      </c>
      <c r="R85" s="14"/>
      <c r="S85" s="8"/>
      <c r="W85" s="97"/>
      <c r="X85" s="97"/>
      <c r="Y85" s="116"/>
      <c r="Z85" s="97"/>
      <c r="AA85" s="97"/>
      <c r="AB85" s="97"/>
      <c r="AC85" s="116"/>
    </row>
    <row r="86" spans="1:29" x14ac:dyDescent="0.3">
      <c r="A86" s="15"/>
      <c r="B86" s="185" t="s">
        <v>127</v>
      </c>
      <c r="C86" s="16" t="str">
        <f t="shared" si="22"/>
        <v/>
      </c>
      <c r="D86" s="16" t="str">
        <f t="shared" si="18"/>
        <v/>
      </c>
      <c r="E86" s="17" t="s">
        <v>86</v>
      </c>
      <c r="F86" s="261">
        <f>Decsheets!$V$6</f>
        <v>5</v>
      </c>
      <c r="G86" s="8"/>
      <c r="H86" s="8"/>
      <c r="I86" s="18"/>
      <c r="J86" s="14" t="str">
        <f t="shared" si="23"/>
        <v/>
      </c>
      <c r="K86" s="14" t="str">
        <f t="shared" si="23"/>
        <v/>
      </c>
      <c r="L86" s="14" t="str">
        <f t="shared" si="23"/>
        <v/>
      </c>
      <c r="M86" s="14" t="str">
        <f t="shared" si="23"/>
        <v/>
      </c>
      <c r="N86" s="14" t="str">
        <f t="shared" si="23"/>
        <v/>
      </c>
      <c r="O86" s="14" t="str">
        <f t="shared" si="23"/>
        <v/>
      </c>
      <c r="P86" s="14" t="str">
        <f t="shared" si="23"/>
        <v/>
      </c>
      <c r="Q86" s="14" t="str">
        <f t="shared" si="23"/>
        <v/>
      </c>
      <c r="R86" s="14"/>
      <c r="S86" s="8"/>
      <c r="W86" s="97"/>
      <c r="X86" s="97"/>
      <c r="Y86" s="116"/>
      <c r="Z86" s="97"/>
      <c r="AA86" s="97"/>
      <c r="AB86" s="97"/>
      <c r="AC86" s="116"/>
    </row>
    <row r="87" spans="1:29" x14ac:dyDescent="0.3">
      <c r="A87" s="15"/>
      <c r="B87" s="185" t="s">
        <v>128</v>
      </c>
      <c r="C87" s="16" t="str">
        <f t="shared" si="22"/>
        <v/>
      </c>
      <c r="D87" s="16" t="str">
        <f t="shared" si="18"/>
        <v/>
      </c>
      <c r="E87" s="17" t="s">
        <v>86</v>
      </c>
      <c r="F87" s="261">
        <f>Decsheets!$V$7</f>
        <v>4</v>
      </c>
      <c r="G87" s="8"/>
      <c r="H87" s="8"/>
      <c r="I87" s="18"/>
      <c r="J87" s="14" t="str">
        <f t="shared" si="23"/>
        <v/>
      </c>
      <c r="K87" s="14" t="str">
        <f t="shared" si="23"/>
        <v/>
      </c>
      <c r="L87" s="14" t="str">
        <f t="shared" si="23"/>
        <v/>
      </c>
      <c r="M87" s="14" t="str">
        <f t="shared" si="23"/>
        <v/>
      </c>
      <c r="N87" s="14" t="str">
        <f t="shared" si="23"/>
        <v/>
      </c>
      <c r="O87" s="14" t="str">
        <f t="shared" si="23"/>
        <v/>
      </c>
      <c r="P87" s="14" t="str">
        <f t="shared" si="23"/>
        <v/>
      </c>
      <c r="Q87" s="14" t="str">
        <f t="shared" si="23"/>
        <v/>
      </c>
      <c r="R87" s="14"/>
      <c r="S87" s="8"/>
      <c r="W87" s="97"/>
      <c r="X87" s="97"/>
      <c r="Y87" s="116"/>
      <c r="Z87" s="97"/>
      <c r="AA87" s="97"/>
      <c r="AB87" s="97"/>
      <c r="AC87" s="116"/>
    </row>
    <row r="88" spans="1:29" x14ac:dyDescent="0.3">
      <c r="A88" s="15"/>
      <c r="B88" s="185" t="s">
        <v>76</v>
      </c>
      <c r="C88" s="16" t="str">
        <f t="shared" si="22"/>
        <v/>
      </c>
      <c r="D88" s="16" t="str">
        <f t="shared" si="18"/>
        <v/>
      </c>
      <c r="E88" s="17" t="s">
        <v>86</v>
      </c>
      <c r="F88" s="261">
        <f>Decsheets!$V$8</f>
        <v>3</v>
      </c>
      <c r="G88" s="8"/>
      <c r="H88" s="8"/>
      <c r="I88" s="18"/>
      <c r="J88" s="14" t="str">
        <f t="shared" si="23"/>
        <v/>
      </c>
      <c r="K88" s="14" t="str">
        <f t="shared" si="23"/>
        <v/>
      </c>
      <c r="L88" s="14" t="str">
        <f t="shared" si="23"/>
        <v/>
      </c>
      <c r="M88" s="14" t="str">
        <f t="shared" si="23"/>
        <v/>
      </c>
      <c r="N88" s="14" t="str">
        <f t="shared" si="23"/>
        <v/>
      </c>
      <c r="O88" s="14" t="str">
        <f t="shared" si="23"/>
        <v/>
      </c>
      <c r="P88" s="14" t="str">
        <f t="shared" si="23"/>
        <v/>
      </c>
      <c r="Q88" s="14" t="str">
        <f t="shared" si="23"/>
        <v/>
      </c>
      <c r="R88" s="14"/>
      <c r="S88" s="8"/>
      <c r="W88" s="97"/>
      <c r="X88" s="97"/>
      <c r="Y88" s="116"/>
      <c r="Z88" s="97"/>
      <c r="AA88" s="97"/>
      <c r="AB88" s="97"/>
      <c r="AC88" s="116"/>
    </row>
    <row r="89" spans="1:29" x14ac:dyDescent="0.3">
      <c r="A89" s="15"/>
      <c r="B89" s="185" t="s">
        <v>77</v>
      </c>
      <c r="C89" s="16" t="str">
        <f t="shared" si="22"/>
        <v/>
      </c>
      <c r="D89" s="16" t="str">
        <f t="shared" si="18"/>
        <v/>
      </c>
      <c r="E89" s="17" t="s">
        <v>86</v>
      </c>
      <c r="F89" s="261">
        <f>Decsheets!$V$9</f>
        <v>2</v>
      </c>
      <c r="G89" s="8"/>
      <c r="H89" s="8"/>
      <c r="I89" s="18"/>
      <c r="J89" s="14" t="str">
        <f t="shared" si="23"/>
        <v/>
      </c>
      <c r="K89" s="14" t="str">
        <f t="shared" si="23"/>
        <v/>
      </c>
      <c r="L89" s="14" t="str">
        <f t="shared" si="23"/>
        <v/>
      </c>
      <c r="M89" s="14" t="str">
        <f t="shared" si="23"/>
        <v/>
      </c>
      <c r="N89" s="14" t="str">
        <f t="shared" si="23"/>
        <v/>
      </c>
      <c r="O89" s="14" t="str">
        <f t="shared" si="23"/>
        <v/>
      </c>
      <c r="P89" s="14" t="str">
        <f t="shared" si="23"/>
        <v/>
      </c>
      <c r="Q89" s="14" t="str">
        <f t="shared" si="23"/>
        <v/>
      </c>
      <c r="R89" s="14"/>
      <c r="S89" s="8"/>
      <c r="W89" s="97"/>
      <c r="X89" s="97"/>
      <c r="Y89" s="116"/>
      <c r="Z89" s="97"/>
      <c r="AA89" s="97"/>
      <c r="AB89" s="97"/>
      <c r="AC89" s="116"/>
    </row>
    <row r="90" spans="1:29" x14ac:dyDescent="0.3">
      <c r="A90" s="15"/>
      <c r="B90" s="185" t="s">
        <v>78</v>
      </c>
      <c r="C90" s="16" t="str">
        <f t="shared" si="22"/>
        <v/>
      </c>
      <c r="D90" s="16" t="str">
        <f t="shared" si="18"/>
        <v/>
      </c>
      <c r="E90" s="17" t="s">
        <v>86</v>
      </c>
      <c r="F90" s="261">
        <f>Decsheets!$V$10</f>
        <v>1</v>
      </c>
      <c r="G90" s="8"/>
      <c r="H90" s="8"/>
      <c r="I90" s="18"/>
      <c r="J90" s="14" t="str">
        <f t="shared" si="23"/>
        <v/>
      </c>
      <c r="K90" s="14" t="str">
        <f t="shared" si="23"/>
        <v/>
      </c>
      <c r="L90" s="14" t="str">
        <f t="shared" si="23"/>
        <v/>
      </c>
      <c r="M90" s="14" t="str">
        <f t="shared" si="23"/>
        <v/>
      </c>
      <c r="N90" s="14" t="str">
        <f t="shared" si="23"/>
        <v/>
      </c>
      <c r="O90" s="14" t="str">
        <f t="shared" si="23"/>
        <v/>
      </c>
      <c r="P90" s="14" t="str">
        <f t="shared" si="23"/>
        <v/>
      </c>
      <c r="Q90" s="14" t="str">
        <f t="shared" si="23"/>
        <v/>
      </c>
      <c r="R90" s="14"/>
      <c r="S90" s="8"/>
      <c r="W90" s="97"/>
      <c r="X90" s="97"/>
      <c r="Y90" s="116"/>
      <c r="Z90" s="97"/>
      <c r="AA90" s="97"/>
      <c r="AB90" s="97"/>
      <c r="AC90" s="116"/>
    </row>
    <row r="91" spans="1:29" x14ac:dyDescent="0.3">
      <c r="A91" s="15"/>
      <c r="B91" s="185" t="s">
        <v>79</v>
      </c>
      <c r="C91" s="16" t="str">
        <f t="shared" si="22"/>
        <v/>
      </c>
      <c r="D91" s="16" t="str">
        <f t="shared" si="18"/>
        <v/>
      </c>
      <c r="E91" s="17" t="s">
        <v>86</v>
      </c>
      <c r="F91" s="261">
        <f>Decsheets!$V$11</f>
        <v>0</v>
      </c>
      <c r="G91" s="8"/>
      <c r="H91" s="8"/>
      <c r="I91" s="18"/>
      <c r="J91" s="14" t="str">
        <f t="shared" si="23"/>
        <v/>
      </c>
      <c r="K91" s="14" t="str">
        <f t="shared" si="23"/>
        <v/>
      </c>
      <c r="L91" s="14" t="str">
        <f t="shared" si="23"/>
        <v/>
      </c>
      <c r="M91" s="14" t="str">
        <f t="shared" si="23"/>
        <v/>
      </c>
      <c r="N91" s="14" t="str">
        <f t="shared" si="23"/>
        <v/>
      </c>
      <c r="O91" s="14" t="str">
        <f t="shared" si="23"/>
        <v/>
      </c>
      <c r="P91" s="14" t="str">
        <f t="shared" si="23"/>
        <v/>
      </c>
      <c r="Q91" s="14" t="str">
        <f t="shared" si="23"/>
        <v/>
      </c>
      <c r="R91" s="14">
        <f>SUM(Decsheets!$V$5:$V$12)-(SUM(J85:P91))</f>
        <v>21</v>
      </c>
      <c r="S91" s="8"/>
      <c r="W91" s="97"/>
      <c r="X91" s="97"/>
      <c r="Y91" s="116"/>
      <c r="Z91" s="97"/>
      <c r="AA91" s="97"/>
      <c r="AB91" s="97"/>
      <c r="AC91" s="116"/>
    </row>
    <row r="92" spans="1:29" hidden="1" x14ac:dyDescent="0.3">
      <c r="A92" s="11" t="s">
        <v>338</v>
      </c>
      <c r="B92" s="196"/>
      <c r="C92" s="19" t="s">
        <v>454</v>
      </c>
      <c r="D92" s="7" t="s">
        <v>85</v>
      </c>
      <c r="E92" s="17" t="s">
        <v>86</v>
      </c>
      <c r="F92" s="256"/>
      <c r="G92" s="8"/>
      <c r="H92" s="8"/>
      <c r="I92" s="8"/>
      <c r="J92" s="14"/>
      <c r="K92" s="14"/>
      <c r="L92" s="14"/>
      <c r="M92" s="14"/>
      <c r="N92" s="14"/>
      <c r="O92" s="14"/>
      <c r="P92" s="14"/>
      <c r="Q92" s="14"/>
      <c r="R92" s="14"/>
      <c r="S92" s="21" t="s">
        <v>340</v>
      </c>
      <c r="W92" s="97"/>
      <c r="X92" s="97"/>
      <c r="Y92" s="116"/>
      <c r="Z92" s="97"/>
      <c r="AA92" s="97"/>
      <c r="AB92" s="97"/>
      <c r="AC92" s="116"/>
    </row>
    <row r="93" spans="1:29" hidden="1" x14ac:dyDescent="0.3">
      <c r="A93" s="15"/>
      <c r="B93" s="185" t="s">
        <v>126</v>
      </c>
      <c r="C93" s="16" t="str">
        <f>IFERROR(IF(A93="","",VLOOKUP($A$92,IF(LEN(A93)=2,U14GB,U14GA),VLOOKUP(LEFT(A93,1),club,6,FALSE),FALSE)),"No athlete")</f>
        <v/>
      </c>
      <c r="D93" s="16" t="str">
        <f>IFERROR(IF(A93="","",VLOOKUP(LEFT(A93,1),club,2,FALSE)),"No club")</f>
        <v/>
      </c>
      <c r="E93" s="17" t="s">
        <v>86</v>
      </c>
      <c r="F93" s="261">
        <f>Decsheets!$V$5</f>
        <v>6</v>
      </c>
      <c r="G93" s="8"/>
      <c r="H93" s="8"/>
      <c r="I93" s="208" t="str">
        <f>IFERROR(IF(E93=".","",IF(E93&lt;Records!F13,"LR",IF(E93=Records!F13,"=LR","-"))),"???")</f>
        <v/>
      </c>
      <c r="J93" s="14" t="str">
        <f t="shared" ref="J93:Q99" si="24">IF($A93="","",IF(LEFT($A93,1)=J$12,$F93,""))</f>
        <v/>
      </c>
      <c r="K93" s="14" t="str">
        <f t="shared" si="24"/>
        <v/>
      </c>
      <c r="L93" s="14" t="str">
        <f t="shared" si="24"/>
        <v/>
      </c>
      <c r="M93" s="14" t="str">
        <f t="shared" si="24"/>
        <v/>
      </c>
      <c r="N93" s="14" t="str">
        <f t="shared" si="24"/>
        <v/>
      </c>
      <c r="O93" s="14" t="str">
        <f t="shared" si="24"/>
        <v/>
      </c>
      <c r="P93" s="14" t="str">
        <f t="shared" si="24"/>
        <v/>
      </c>
      <c r="Q93" s="14" t="str">
        <f t="shared" si="24"/>
        <v/>
      </c>
      <c r="R93" s="14"/>
      <c r="S93" s="8"/>
      <c r="W93" s="97"/>
      <c r="X93" s="97"/>
      <c r="Y93" s="116"/>
      <c r="Z93" s="97"/>
      <c r="AA93" s="97"/>
      <c r="AB93" s="97"/>
      <c r="AC93" s="116"/>
    </row>
    <row r="94" spans="1:29" hidden="1" x14ac:dyDescent="0.3">
      <c r="A94" s="15"/>
      <c r="B94" s="185" t="s">
        <v>127</v>
      </c>
      <c r="C94" s="16" t="str">
        <f t="shared" ref="C94:C99" si="25">IF(A94="","",VLOOKUP($A$92,IF(LEN(A94)=2,U14GB,U14GA),VLOOKUP(LEFT(A94,1),club,6,FALSE),FALSE))</f>
        <v/>
      </c>
      <c r="D94" s="16" t="str">
        <f t="shared" ref="D94:D99" si="26">IF(A94="","",VLOOKUP(LEFT(A94,1),club,2,FALSE))</f>
        <v/>
      </c>
      <c r="E94" s="17" t="s">
        <v>86</v>
      </c>
      <c r="F94" s="261">
        <f>Decsheets!$V$6</f>
        <v>5</v>
      </c>
      <c r="G94" s="8"/>
      <c r="H94" s="8"/>
      <c r="I94" s="18"/>
      <c r="J94" s="14" t="str">
        <f t="shared" si="24"/>
        <v/>
      </c>
      <c r="K94" s="14" t="str">
        <f t="shared" si="24"/>
        <v/>
      </c>
      <c r="L94" s="14" t="str">
        <f t="shared" si="24"/>
        <v/>
      </c>
      <c r="M94" s="14" t="str">
        <f t="shared" si="24"/>
        <v/>
      </c>
      <c r="N94" s="14" t="str">
        <f t="shared" si="24"/>
        <v/>
      </c>
      <c r="O94" s="14" t="str">
        <f t="shared" si="24"/>
        <v/>
      </c>
      <c r="P94" s="14" t="str">
        <f t="shared" si="24"/>
        <v/>
      </c>
      <c r="Q94" s="14" t="str">
        <f t="shared" si="24"/>
        <v/>
      </c>
      <c r="R94" s="14"/>
      <c r="S94" s="8"/>
      <c r="W94" s="97"/>
      <c r="X94" s="97"/>
      <c r="Y94" s="116"/>
      <c r="Z94" s="97"/>
      <c r="AA94" s="97"/>
      <c r="AB94" s="97"/>
      <c r="AC94" s="116"/>
    </row>
    <row r="95" spans="1:29" hidden="1" x14ac:dyDescent="0.3">
      <c r="A95" s="15"/>
      <c r="B95" s="185" t="s">
        <v>128</v>
      </c>
      <c r="C95" s="16" t="str">
        <f t="shared" si="25"/>
        <v/>
      </c>
      <c r="D95" s="16" t="str">
        <f t="shared" si="26"/>
        <v/>
      </c>
      <c r="E95" s="17" t="s">
        <v>86</v>
      </c>
      <c r="F95" s="261">
        <f>Decsheets!$V$7</f>
        <v>4</v>
      </c>
      <c r="G95" s="8"/>
      <c r="H95" s="8"/>
      <c r="I95" s="18"/>
      <c r="J95" s="14" t="str">
        <f t="shared" si="24"/>
        <v/>
      </c>
      <c r="K95" s="14" t="str">
        <f t="shared" si="24"/>
        <v/>
      </c>
      <c r="L95" s="14" t="str">
        <f t="shared" si="24"/>
        <v/>
      </c>
      <c r="M95" s="14" t="str">
        <f t="shared" si="24"/>
        <v/>
      </c>
      <c r="N95" s="14" t="str">
        <f t="shared" si="24"/>
        <v/>
      </c>
      <c r="O95" s="14" t="str">
        <f t="shared" si="24"/>
        <v/>
      </c>
      <c r="P95" s="14" t="str">
        <f t="shared" si="24"/>
        <v/>
      </c>
      <c r="Q95" s="14" t="str">
        <f t="shared" si="24"/>
        <v/>
      </c>
      <c r="R95" s="14"/>
      <c r="S95" s="8"/>
      <c r="W95" s="97"/>
      <c r="X95" s="97"/>
      <c r="Y95" s="116"/>
      <c r="Z95" s="97"/>
      <c r="AA95" s="97"/>
      <c r="AB95" s="97"/>
      <c r="AC95" s="116"/>
    </row>
    <row r="96" spans="1:29" hidden="1" x14ac:dyDescent="0.3">
      <c r="A96" s="15"/>
      <c r="B96" s="185" t="s">
        <v>76</v>
      </c>
      <c r="C96" s="16" t="str">
        <f t="shared" si="25"/>
        <v/>
      </c>
      <c r="D96" s="16" t="str">
        <f t="shared" si="26"/>
        <v/>
      </c>
      <c r="E96" s="17" t="s">
        <v>86</v>
      </c>
      <c r="F96" s="261">
        <f>Decsheets!$V$8</f>
        <v>3</v>
      </c>
      <c r="G96" s="8"/>
      <c r="H96" s="8"/>
      <c r="I96" s="18"/>
      <c r="J96" s="14" t="str">
        <f t="shared" si="24"/>
        <v/>
      </c>
      <c r="K96" s="14" t="str">
        <f t="shared" si="24"/>
        <v/>
      </c>
      <c r="L96" s="14" t="str">
        <f t="shared" si="24"/>
        <v/>
      </c>
      <c r="M96" s="14" t="str">
        <f t="shared" si="24"/>
        <v/>
      </c>
      <c r="N96" s="14" t="str">
        <f t="shared" si="24"/>
        <v/>
      </c>
      <c r="O96" s="14" t="str">
        <f t="shared" si="24"/>
        <v/>
      </c>
      <c r="P96" s="14" t="str">
        <f t="shared" si="24"/>
        <v/>
      </c>
      <c r="Q96" s="14" t="str">
        <f t="shared" si="24"/>
        <v/>
      </c>
      <c r="R96" s="14"/>
      <c r="S96" s="8"/>
      <c r="W96" s="97"/>
      <c r="X96" s="97"/>
      <c r="Y96" s="116"/>
      <c r="Z96" s="97"/>
      <c r="AA96" s="97"/>
      <c r="AB96" s="97"/>
      <c r="AC96" s="116"/>
    </row>
    <row r="97" spans="1:29" hidden="1" x14ac:dyDescent="0.3">
      <c r="A97" s="15"/>
      <c r="B97" s="185" t="s">
        <v>77</v>
      </c>
      <c r="C97" s="16" t="str">
        <f t="shared" si="25"/>
        <v/>
      </c>
      <c r="D97" s="16" t="str">
        <f t="shared" si="26"/>
        <v/>
      </c>
      <c r="E97" s="17" t="s">
        <v>86</v>
      </c>
      <c r="F97" s="261">
        <f>Decsheets!$V$9</f>
        <v>2</v>
      </c>
      <c r="G97" s="8"/>
      <c r="H97" s="8"/>
      <c r="I97" s="18"/>
      <c r="J97" s="14" t="str">
        <f t="shared" si="24"/>
        <v/>
      </c>
      <c r="K97" s="14" t="str">
        <f t="shared" si="24"/>
        <v/>
      </c>
      <c r="L97" s="14" t="str">
        <f t="shared" si="24"/>
        <v/>
      </c>
      <c r="M97" s="14" t="str">
        <f t="shared" si="24"/>
        <v/>
      </c>
      <c r="N97" s="14" t="str">
        <f t="shared" si="24"/>
        <v/>
      </c>
      <c r="O97" s="14" t="str">
        <f t="shared" si="24"/>
        <v/>
      </c>
      <c r="P97" s="14" t="str">
        <f t="shared" si="24"/>
        <v/>
      </c>
      <c r="Q97" s="14" t="str">
        <f t="shared" si="24"/>
        <v/>
      </c>
      <c r="R97" s="14"/>
      <c r="S97" s="8"/>
      <c r="W97" s="97"/>
      <c r="X97" s="97"/>
      <c r="Y97" s="116"/>
      <c r="Z97" s="97"/>
      <c r="AA97" s="97"/>
      <c r="AB97" s="97"/>
      <c r="AC97" s="116"/>
    </row>
    <row r="98" spans="1:29" hidden="1" x14ac:dyDescent="0.3">
      <c r="A98" s="15"/>
      <c r="B98" s="185" t="s">
        <v>78</v>
      </c>
      <c r="C98" s="16" t="str">
        <f t="shared" si="25"/>
        <v/>
      </c>
      <c r="D98" s="16" t="str">
        <f t="shared" si="26"/>
        <v/>
      </c>
      <c r="E98" s="17" t="s">
        <v>86</v>
      </c>
      <c r="F98" s="261">
        <f>Decsheets!$V$10</f>
        <v>1</v>
      </c>
      <c r="G98" s="8"/>
      <c r="H98" s="8"/>
      <c r="I98" s="18"/>
      <c r="J98" s="14" t="str">
        <f t="shared" si="24"/>
        <v/>
      </c>
      <c r="K98" s="14" t="str">
        <f t="shared" si="24"/>
        <v/>
      </c>
      <c r="L98" s="14" t="str">
        <f t="shared" si="24"/>
        <v/>
      </c>
      <c r="M98" s="14" t="str">
        <f t="shared" si="24"/>
        <v/>
      </c>
      <c r="N98" s="14" t="str">
        <f t="shared" si="24"/>
        <v/>
      </c>
      <c r="O98" s="14" t="str">
        <f t="shared" si="24"/>
        <v/>
      </c>
      <c r="P98" s="14" t="str">
        <f t="shared" si="24"/>
        <v/>
      </c>
      <c r="Q98" s="14" t="str">
        <f t="shared" si="24"/>
        <v/>
      </c>
      <c r="R98" s="14"/>
      <c r="S98" s="8"/>
      <c r="W98" s="97"/>
      <c r="X98" s="97"/>
      <c r="Y98" s="116"/>
      <c r="Z98" s="97"/>
      <c r="AA98" s="97"/>
      <c r="AB98" s="97"/>
      <c r="AC98" s="116"/>
    </row>
    <row r="99" spans="1:29" hidden="1" x14ac:dyDescent="0.3">
      <c r="A99" s="15"/>
      <c r="B99" s="185" t="s">
        <v>79</v>
      </c>
      <c r="C99" s="16" t="str">
        <f t="shared" si="25"/>
        <v/>
      </c>
      <c r="D99" s="16" t="str">
        <f t="shared" si="26"/>
        <v/>
      </c>
      <c r="E99" s="17" t="s">
        <v>86</v>
      </c>
      <c r="F99" s="261">
        <f>Decsheets!$V$11</f>
        <v>0</v>
      </c>
      <c r="G99" s="8"/>
      <c r="H99" s="8"/>
      <c r="I99" s="18"/>
      <c r="J99" s="14" t="str">
        <f t="shared" si="24"/>
        <v/>
      </c>
      <c r="K99" s="14" t="str">
        <f t="shared" si="24"/>
        <v/>
      </c>
      <c r="L99" s="14" t="str">
        <f t="shared" si="24"/>
        <v/>
      </c>
      <c r="M99" s="14" t="str">
        <f t="shared" si="24"/>
        <v/>
      </c>
      <c r="N99" s="14" t="str">
        <f t="shared" si="24"/>
        <v/>
      </c>
      <c r="O99" s="14" t="str">
        <f t="shared" si="24"/>
        <v/>
      </c>
      <c r="P99" s="14" t="str">
        <f t="shared" si="24"/>
        <v/>
      </c>
      <c r="Q99" s="14" t="str">
        <f t="shared" si="24"/>
        <v/>
      </c>
      <c r="R99" s="14">
        <f>SUM(Decsheets!$V$5:$V$12)-(SUM(J93:P99))</f>
        <v>21</v>
      </c>
      <c r="S99" s="8"/>
      <c r="W99" s="97"/>
      <c r="X99" s="97"/>
      <c r="Y99" s="116"/>
      <c r="Z99" s="97"/>
      <c r="AA99" s="97"/>
      <c r="AB99" s="97"/>
      <c r="AC99" s="116"/>
    </row>
    <row r="100" spans="1:29" hidden="1" x14ac:dyDescent="0.3">
      <c r="A100" s="11" t="s">
        <v>338</v>
      </c>
      <c r="B100" s="196"/>
      <c r="C100" s="19" t="s">
        <v>455</v>
      </c>
      <c r="D100" s="7" t="s">
        <v>85</v>
      </c>
      <c r="E100" s="17" t="s">
        <v>86</v>
      </c>
      <c r="F100" s="256"/>
      <c r="G100" s="8"/>
      <c r="H100" s="8"/>
      <c r="I100" s="8"/>
      <c r="J100" s="14"/>
      <c r="K100" s="14"/>
      <c r="L100" s="14"/>
      <c r="M100" s="14"/>
      <c r="N100" s="14"/>
      <c r="O100" s="14"/>
      <c r="P100" s="14"/>
      <c r="Q100" s="14"/>
      <c r="R100" s="14"/>
      <c r="S100" s="21" t="s">
        <v>341</v>
      </c>
      <c r="W100" s="97"/>
      <c r="X100" s="97"/>
      <c r="Y100" s="116"/>
      <c r="Z100" s="97"/>
      <c r="AA100" s="97"/>
      <c r="AB100" s="97"/>
      <c r="AC100" s="116"/>
    </row>
    <row r="101" spans="1:29" hidden="1" x14ac:dyDescent="0.3">
      <c r="A101" s="15"/>
      <c r="B101" s="185" t="s">
        <v>126</v>
      </c>
      <c r="C101" s="16" t="str">
        <f t="shared" ref="C101:C107" si="27">IF(A101="","",VLOOKUP($A$100,IF(LEN(A101)=2,U14GB,U14GA),VLOOKUP(LEFT(A101,1),club,6,FALSE),FALSE))</f>
        <v/>
      </c>
      <c r="D101" s="16" t="str">
        <f t="shared" ref="D101:D107" si="28">IF(A101="","",VLOOKUP(LEFT(A101,1),club,2,FALSE))</f>
        <v/>
      </c>
      <c r="E101" s="17" t="s">
        <v>86</v>
      </c>
      <c r="F101" s="261">
        <f>Decsheets!$V$5</f>
        <v>6</v>
      </c>
      <c r="G101" s="8"/>
      <c r="H101" s="8"/>
      <c r="I101" s="208" t="str">
        <f>IFERROR(IF(E101=".","",IF(E101&lt;Records!F13,"LR",IF(E101=Records!F13,"=LR","-"))),"???")</f>
        <v/>
      </c>
      <c r="J101" s="14" t="str">
        <f t="shared" ref="J101:Q107" si="29">IF($A101="","",IF(LEFT($A101,1)=J$12,$F101,""))</f>
        <v/>
      </c>
      <c r="K101" s="14" t="str">
        <f t="shared" si="29"/>
        <v/>
      </c>
      <c r="L101" s="14" t="str">
        <f t="shared" si="29"/>
        <v/>
      </c>
      <c r="M101" s="14" t="str">
        <f t="shared" si="29"/>
        <v/>
      </c>
      <c r="N101" s="14" t="str">
        <f t="shared" si="29"/>
        <v/>
      </c>
      <c r="O101" s="14" t="str">
        <f t="shared" si="29"/>
        <v/>
      </c>
      <c r="P101" s="14" t="str">
        <f t="shared" si="29"/>
        <v/>
      </c>
      <c r="Q101" s="14" t="str">
        <f t="shared" si="29"/>
        <v/>
      </c>
      <c r="R101" s="14"/>
      <c r="S101" s="8"/>
      <c r="W101" s="97"/>
      <c r="X101" s="97"/>
      <c r="Y101" s="116"/>
      <c r="Z101" s="97"/>
      <c r="AA101" s="97"/>
      <c r="AB101" s="97"/>
      <c r="AC101" s="116"/>
    </row>
    <row r="102" spans="1:29" hidden="1" x14ac:dyDescent="0.3">
      <c r="A102" s="15"/>
      <c r="B102" s="185" t="s">
        <v>127</v>
      </c>
      <c r="C102" s="16" t="str">
        <f t="shared" si="27"/>
        <v/>
      </c>
      <c r="D102" s="16" t="str">
        <f t="shared" si="28"/>
        <v/>
      </c>
      <c r="E102" s="17" t="s">
        <v>86</v>
      </c>
      <c r="F102" s="261">
        <f>Decsheets!$V$6</f>
        <v>5</v>
      </c>
      <c r="G102" s="8"/>
      <c r="H102" s="8"/>
      <c r="I102" s="18"/>
      <c r="J102" s="14" t="str">
        <f t="shared" si="29"/>
        <v/>
      </c>
      <c r="K102" s="14" t="str">
        <f t="shared" si="29"/>
        <v/>
      </c>
      <c r="L102" s="14" t="str">
        <f t="shared" si="29"/>
        <v/>
      </c>
      <c r="M102" s="14" t="str">
        <f t="shared" si="29"/>
        <v/>
      </c>
      <c r="N102" s="14" t="str">
        <f t="shared" si="29"/>
        <v/>
      </c>
      <c r="O102" s="14" t="str">
        <f t="shared" si="29"/>
        <v/>
      </c>
      <c r="P102" s="14" t="str">
        <f t="shared" si="29"/>
        <v/>
      </c>
      <c r="Q102" s="14" t="str">
        <f t="shared" si="29"/>
        <v/>
      </c>
      <c r="R102" s="14"/>
      <c r="S102" s="8"/>
      <c r="W102" s="97"/>
      <c r="X102" s="97"/>
      <c r="Y102" s="116"/>
      <c r="Z102" s="97"/>
      <c r="AA102" s="97"/>
      <c r="AB102" s="97"/>
      <c r="AC102" s="116"/>
    </row>
    <row r="103" spans="1:29" hidden="1" x14ac:dyDescent="0.3">
      <c r="A103" s="15"/>
      <c r="B103" s="185" t="s">
        <v>128</v>
      </c>
      <c r="C103" s="16" t="str">
        <f t="shared" si="27"/>
        <v/>
      </c>
      <c r="D103" s="16" t="str">
        <f t="shared" si="28"/>
        <v/>
      </c>
      <c r="E103" s="17" t="s">
        <v>86</v>
      </c>
      <c r="F103" s="261">
        <f>Decsheets!$V$7</f>
        <v>4</v>
      </c>
      <c r="G103" s="8"/>
      <c r="H103" s="8"/>
      <c r="I103" s="18"/>
      <c r="J103" s="14" t="str">
        <f t="shared" si="29"/>
        <v/>
      </c>
      <c r="K103" s="14" t="str">
        <f t="shared" si="29"/>
        <v/>
      </c>
      <c r="L103" s="14" t="str">
        <f t="shared" si="29"/>
        <v/>
      </c>
      <c r="M103" s="14" t="str">
        <f t="shared" si="29"/>
        <v/>
      </c>
      <c r="N103" s="14" t="str">
        <f t="shared" si="29"/>
        <v/>
      </c>
      <c r="O103" s="14" t="str">
        <f t="shared" si="29"/>
        <v/>
      </c>
      <c r="P103" s="14" t="str">
        <f t="shared" si="29"/>
        <v/>
      </c>
      <c r="Q103" s="14" t="str">
        <f t="shared" si="29"/>
        <v/>
      </c>
      <c r="R103" s="14"/>
      <c r="S103" s="8"/>
      <c r="W103" s="97"/>
      <c r="X103" s="97"/>
      <c r="Y103" s="116"/>
      <c r="Z103" s="97"/>
      <c r="AA103" s="97"/>
      <c r="AB103" s="97"/>
      <c r="AC103" s="116"/>
    </row>
    <row r="104" spans="1:29" hidden="1" x14ac:dyDescent="0.3">
      <c r="A104" s="15"/>
      <c r="B104" s="185" t="s">
        <v>76</v>
      </c>
      <c r="C104" s="16" t="str">
        <f t="shared" si="27"/>
        <v/>
      </c>
      <c r="D104" s="16" t="str">
        <f t="shared" si="28"/>
        <v/>
      </c>
      <c r="E104" s="17" t="s">
        <v>86</v>
      </c>
      <c r="F104" s="261">
        <f>Decsheets!$V$8</f>
        <v>3</v>
      </c>
      <c r="G104" s="8"/>
      <c r="H104" s="8"/>
      <c r="I104" s="18"/>
      <c r="J104" s="14" t="str">
        <f t="shared" si="29"/>
        <v/>
      </c>
      <c r="K104" s="14" t="str">
        <f t="shared" si="29"/>
        <v/>
      </c>
      <c r="L104" s="14" t="str">
        <f t="shared" si="29"/>
        <v/>
      </c>
      <c r="M104" s="14" t="str">
        <f t="shared" si="29"/>
        <v/>
      </c>
      <c r="N104" s="14" t="str">
        <f t="shared" si="29"/>
        <v/>
      </c>
      <c r="O104" s="14" t="str">
        <f t="shared" si="29"/>
        <v/>
      </c>
      <c r="P104" s="14" t="str">
        <f t="shared" si="29"/>
        <v/>
      </c>
      <c r="Q104" s="14" t="str">
        <f t="shared" si="29"/>
        <v/>
      </c>
      <c r="R104" s="14"/>
      <c r="S104" s="8"/>
      <c r="W104" s="97"/>
      <c r="X104" s="97"/>
      <c r="Y104" s="116"/>
      <c r="Z104" s="97"/>
      <c r="AA104" s="97"/>
      <c r="AB104" s="97"/>
      <c r="AC104" s="116"/>
    </row>
    <row r="105" spans="1:29" hidden="1" x14ac:dyDescent="0.3">
      <c r="A105" s="15"/>
      <c r="B105" s="185" t="s">
        <v>77</v>
      </c>
      <c r="C105" s="16" t="str">
        <f t="shared" si="27"/>
        <v/>
      </c>
      <c r="D105" s="16" t="str">
        <f t="shared" si="28"/>
        <v/>
      </c>
      <c r="E105" s="17" t="s">
        <v>86</v>
      </c>
      <c r="F105" s="261">
        <f>Decsheets!$V$9</f>
        <v>2</v>
      </c>
      <c r="G105" s="8"/>
      <c r="H105" s="8"/>
      <c r="I105" s="18"/>
      <c r="J105" s="14" t="str">
        <f t="shared" si="29"/>
        <v/>
      </c>
      <c r="K105" s="14" t="str">
        <f t="shared" si="29"/>
        <v/>
      </c>
      <c r="L105" s="14" t="str">
        <f t="shared" si="29"/>
        <v/>
      </c>
      <c r="M105" s="14" t="str">
        <f t="shared" si="29"/>
        <v/>
      </c>
      <c r="N105" s="14" t="str">
        <f t="shared" si="29"/>
        <v/>
      </c>
      <c r="O105" s="14" t="str">
        <f t="shared" si="29"/>
        <v/>
      </c>
      <c r="P105" s="14" t="str">
        <f t="shared" si="29"/>
        <v/>
      </c>
      <c r="Q105" s="14" t="str">
        <f t="shared" si="29"/>
        <v/>
      </c>
      <c r="R105" s="14"/>
      <c r="S105" s="8"/>
      <c r="W105" s="97"/>
      <c r="X105" s="97"/>
      <c r="Y105" s="116"/>
      <c r="Z105" s="97"/>
      <c r="AA105" s="97"/>
      <c r="AB105" s="97"/>
      <c r="AC105" s="116"/>
    </row>
    <row r="106" spans="1:29" hidden="1" x14ac:dyDescent="0.3">
      <c r="A106" s="15"/>
      <c r="B106" s="185" t="s">
        <v>78</v>
      </c>
      <c r="C106" s="16" t="str">
        <f t="shared" si="27"/>
        <v/>
      </c>
      <c r="D106" s="16" t="str">
        <f t="shared" si="28"/>
        <v/>
      </c>
      <c r="E106" s="17" t="s">
        <v>86</v>
      </c>
      <c r="F106" s="261">
        <f>Decsheets!$V$10</f>
        <v>1</v>
      </c>
      <c r="G106" s="8"/>
      <c r="H106" s="8"/>
      <c r="I106" s="18"/>
      <c r="J106" s="14" t="str">
        <f t="shared" si="29"/>
        <v/>
      </c>
      <c r="K106" s="14" t="str">
        <f t="shared" si="29"/>
        <v/>
      </c>
      <c r="L106" s="14" t="str">
        <f t="shared" si="29"/>
        <v/>
      </c>
      <c r="M106" s="14" t="str">
        <f t="shared" si="29"/>
        <v/>
      </c>
      <c r="N106" s="14" t="str">
        <f t="shared" si="29"/>
        <v/>
      </c>
      <c r="O106" s="14" t="str">
        <f t="shared" si="29"/>
        <v/>
      </c>
      <c r="P106" s="14" t="str">
        <f t="shared" si="29"/>
        <v/>
      </c>
      <c r="Q106" s="14" t="str">
        <f t="shared" si="29"/>
        <v/>
      </c>
      <c r="R106" s="14"/>
      <c r="S106" s="8"/>
      <c r="W106" s="97"/>
      <c r="X106" s="97"/>
      <c r="Y106" s="116"/>
      <c r="Z106" s="97"/>
      <c r="AA106" s="97"/>
      <c r="AB106" s="97"/>
      <c r="AC106" s="116"/>
    </row>
    <row r="107" spans="1:29" hidden="1" x14ac:dyDescent="0.3">
      <c r="A107" s="15"/>
      <c r="B107" s="185" t="s">
        <v>79</v>
      </c>
      <c r="C107" s="16" t="str">
        <f t="shared" si="27"/>
        <v/>
      </c>
      <c r="D107" s="16" t="str">
        <f t="shared" si="28"/>
        <v/>
      </c>
      <c r="E107" s="17" t="s">
        <v>86</v>
      </c>
      <c r="F107" s="261">
        <f>Decsheets!$V$11</f>
        <v>0</v>
      </c>
      <c r="G107" s="8"/>
      <c r="H107" s="8"/>
      <c r="I107" s="18"/>
      <c r="J107" s="14" t="str">
        <f t="shared" si="29"/>
        <v/>
      </c>
      <c r="K107" s="14" t="str">
        <f t="shared" si="29"/>
        <v/>
      </c>
      <c r="L107" s="14" t="str">
        <f t="shared" si="29"/>
        <v/>
      </c>
      <c r="M107" s="14" t="str">
        <f t="shared" si="29"/>
        <v/>
      </c>
      <c r="N107" s="14" t="str">
        <f t="shared" si="29"/>
        <v/>
      </c>
      <c r="O107" s="14" t="str">
        <f t="shared" si="29"/>
        <v/>
      </c>
      <c r="P107" s="14" t="str">
        <f t="shared" si="29"/>
        <v/>
      </c>
      <c r="Q107" s="14" t="str">
        <f t="shared" si="29"/>
        <v/>
      </c>
      <c r="R107" s="14">
        <f>SUM(Decsheets!$V$5:$V$12)-(SUM(J101:P107))</f>
        <v>21</v>
      </c>
      <c r="S107" s="8"/>
      <c r="W107" s="97"/>
      <c r="X107" s="97"/>
      <c r="Y107" s="116"/>
      <c r="Z107" s="97"/>
      <c r="AA107" s="97"/>
      <c r="AB107" s="97"/>
      <c r="AC107" s="116"/>
    </row>
    <row r="108" spans="1:29" x14ac:dyDescent="0.3">
      <c r="A108" s="22" t="s">
        <v>98</v>
      </c>
      <c r="B108" s="196"/>
      <c r="C108" s="19" t="s">
        <v>172</v>
      </c>
      <c r="D108" s="18"/>
      <c r="E108" s="17" t="s">
        <v>86</v>
      </c>
      <c r="F108" s="256"/>
      <c r="G108" s="8"/>
      <c r="H108" s="8"/>
      <c r="I108" s="8"/>
      <c r="J108" s="14"/>
      <c r="K108" s="14"/>
      <c r="L108" s="14"/>
      <c r="M108" s="14"/>
      <c r="N108" s="14"/>
      <c r="O108" s="14"/>
      <c r="P108" s="14"/>
      <c r="Q108" s="14"/>
      <c r="R108" s="14"/>
      <c r="S108" s="8" t="s">
        <v>99</v>
      </c>
      <c r="W108" s="97"/>
      <c r="X108" s="97"/>
      <c r="Y108" s="116"/>
      <c r="Z108" s="97"/>
      <c r="AA108" s="97"/>
      <c r="AB108" s="97"/>
      <c r="AC108" s="116"/>
    </row>
    <row r="109" spans="1:29" x14ac:dyDescent="0.3">
      <c r="A109" s="15"/>
      <c r="B109" s="185" t="s">
        <v>126</v>
      </c>
      <c r="C109" s="16" t="str">
        <f>IFERROR(IF(A109="","",VLOOKUP($A$108,IF(LEN(A109)=2,U14GB,U14GA),VLOOKUP(LEFT(A109,1),club,6,FALSE),FALSE)),"No athlete")</f>
        <v/>
      </c>
      <c r="D109" s="16" t="str">
        <f>IFERROR(IF(A109="","",VLOOKUP(LEFT(A109,1),club,2,FALSE)),"No club")</f>
        <v/>
      </c>
      <c r="E109" s="17" t="s">
        <v>86</v>
      </c>
      <c r="F109" s="262">
        <f>Decsheets!$V$5</f>
        <v>6</v>
      </c>
      <c r="G109" s="8"/>
      <c r="H109" s="8"/>
      <c r="I109" s="208" t="str">
        <f>IFERROR(IF(E109=".","",IF(E109&gt;Records!F16,"LR",IF(E109=Records!F16,"=LR","-"))),"???")</f>
        <v/>
      </c>
      <c r="J109" s="14" t="str">
        <f t="shared" ref="J109:Q115" si="30">IF($A109="","",IF(LEFT($A109,1)=J$12,$F109,""))</f>
        <v/>
      </c>
      <c r="K109" s="14" t="str">
        <f t="shared" si="30"/>
        <v/>
      </c>
      <c r="L109" s="14" t="str">
        <f t="shared" si="30"/>
        <v/>
      </c>
      <c r="M109" s="14" t="str">
        <f t="shared" si="30"/>
        <v/>
      </c>
      <c r="N109" s="14" t="str">
        <f t="shared" si="30"/>
        <v/>
      </c>
      <c r="O109" s="14" t="str">
        <f t="shared" si="30"/>
        <v/>
      </c>
      <c r="P109" s="14" t="str">
        <f t="shared" si="30"/>
        <v/>
      </c>
      <c r="Q109" s="14" t="str">
        <f t="shared" si="30"/>
        <v/>
      </c>
      <c r="R109" s="14"/>
      <c r="S109" s="8"/>
      <c r="W109" s="97"/>
      <c r="X109" s="97"/>
      <c r="Y109" s="116"/>
      <c r="Z109" s="97"/>
      <c r="AA109" s="97"/>
      <c r="AB109" s="97"/>
      <c r="AC109" s="116"/>
    </row>
    <row r="110" spans="1:29" x14ac:dyDescent="0.3">
      <c r="A110" s="15"/>
      <c r="B110" s="185" t="s">
        <v>127</v>
      </c>
      <c r="C110" s="16" t="str">
        <f t="shared" ref="C110:C115" si="31">IF(A110="","",VLOOKUP($A$108,IF(LEN(A110)=2,U14GB,U14GA),VLOOKUP(LEFT(A110,1),club,6,FALSE),FALSE))</f>
        <v/>
      </c>
      <c r="D110" s="16" t="str">
        <f t="shared" si="18"/>
        <v/>
      </c>
      <c r="E110" s="17" t="s">
        <v>86</v>
      </c>
      <c r="F110" s="262">
        <f>Decsheets!$V$6</f>
        <v>5</v>
      </c>
      <c r="G110" s="8"/>
      <c r="H110" s="8"/>
      <c r="I110" s="119" t="s">
        <v>100</v>
      </c>
      <c r="J110" s="14" t="str">
        <f t="shared" si="30"/>
        <v/>
      </c>
      <c r="K110" s="14" t="str">
        <f t="shared" si="30"/>
        <v/>
      </c>
      <c r="L110" s="14" t="str">
        <f t="shared" si="30"/>
        <v/>
      </c>
      <c r="M110" s="14" t="str">
        <f t="shared" si="30"/>
        <v/>
      </c>
      <c r="N110" s="14" t="str">
        <f t="shared" si="30"/>
        <v/>
      </c>
      <c r="O110" s="14" t="str">
        <f t="shared" si="30"/>
        <v/>
      </c>
      <c r="P110" s="14" t="str">
        <f t="shared" si="30"/>
        <v/>
      </c>
      <c r="Q110" s="14" t="str">
        <f t="shared" si="30"/>
        <v/>
      </c>
      <c r="R110" s="14"/>
      <c r="S110" s="8"/>
      <c r="W110" s="97"/>
      <c r="X110" s="97"/>
      <c r="Y110" s="116"/>
      <c r="Z110" s="97"/>
      <c r="AA110" s="97"/>
      <c r="AB110" s="97"/>
      <c r="AC110" s="116"/>
    </row>
    <row r="111" spans="1:29" x14ac:dyDescent="0.3">
      <c r="A111" s="15"/>
      <c r="B111" s="185" t="s">
        <v>128</v>
      </c>
      <c r="C111" s="16" t="str">
        <f t="shared" si="31"/>
        <v/>
      </c>
      <c r="D111" s="16" t="str">
        <f t="shared" si="18"/>
        <v/>
      </c>
      <c r="E111" s="17" t="s">
        <v>86</v>
      </c>
      <c r="F111" s="262">
        <f>Decsheets!$V$7</f>
        <v>4</v>
      </c>
      <c r="G111" s="8"/>
      <c r="H111" s="8"/>
      <c r="I111" s="119" t="s">
        <v>101</v>
      </c>
      <c r="J111" s="14" t="str">
        <f t="shared" si="30"/>
        <v/>
      </c>
      <c r="K111" s="14" t="str">
        <f t="shared" si="30"/>
        <v/>
      </c>
      <c r="L111" s="14" t="str">
        <f t="shared" si="30"/>
        <v/>
      </c>
      <c r="M111" s="14" t="str">
        <f t="shared" si="30"/>
        <v/>
      </c>
      <c r="N111" s="14" t="str">
        <f t="shared" si="30"/>
        <v/>
      </c>
      <c r="O111" s="14" t="str">
        <f t="shared" si="30"/>
        <v/>
      </c>
      <c r="P111" s="14" t="str">
        <f t="shared" si="30"/>
        <v/>
      </c>
      <c r="Q111" s="14" t="str">
        <f t="shared" si="30"/>
        <v/>
      </c>
      <c r="R111" s="14"/>
      <c r="S111" s="8"/>
      <c r="W111" s="97"/>
      <c r="X111" s="97"/>
      <c r="Y111" s="116"/>
      <c r="Z111" s="97"/>
      <c r="AA111" s="97"/>
      <c r="AB111" s="97"/>
      <c r="AC111" s="116"/>
    </row>
    <row r="112" spans="1:29" x14ac:dyDescent="0.3">
      <c r="A112" s="15"/>
      <c r="B112" s="185" t="s">
        <v>76</v>
      </c>
      <c r="C112" s="16" t="str">
        <f t="shared" si="31"/>
        <v/>
      </c>
      <c r="D112" s="16" t="str">
        <f t="shared" si="18"/>
        <v/>
      </c>
      <c r="E112" s="17" t="s">
        <v>86</v>
      </c>
      <c r="F112" s="262">
        <f>Decsheets!$V$8</f>
        <v>3</v>
      </c>
      <c r="G112" s="8"/>
      <c r="H112" s="8"/>
      <c r="I112" s="119" t="s">
        <v>102</v>
      </c>
      <c r="J112" s="14" t="str">
        <f t="shared" si="30"/>
        <v/>
      </c>
      <c r="K112" s="14" t="str">
        <f t="shared" si="30"/>
        <v/>
      </c>
      <c r="L112" s="14" t="str">
        <f t="shared" si="30"/>
        <v/>
      </c>
      <c r="M112" s="14" t="str">
        <f t="shared" si="30"/>
        <v/>
      </c>
      <c r="N112" s="14" t="str">
        <f t="shared" si="30"/>
        <v/>
      </c>
      <c r="O112" s="14" t="str">
        <f t="shared" si="30"/>
        <v/>
      </c>
      <c r="P112" s="14" t="str">
        <f t="shared" si="30"/>
        <v/>
      </c>
      <c r="Q112" s="14" t="str">
        <f t="shared" si="30"/>
        <v/>
      </c>
      <c r="R112" s="14"/>
      <c r="S112" s="8"/>
      <c r="W112" s="97"/>
      <c r="X112" s="97"/>
      <c r="Y112" s="116"/>
      <c r="Z112" s="97"/>
      <c r="AA112" s="97"/>
      <c r="AB112" s="97"/>
      <c r="AC112" s="116"/>
    </row>
    <row r="113" spans="1:29" x14ac:dyDescent="0.3">
      <c r="A113" s="15"/>
      <c r="B113" s="185" t="s">
        <v>77</v>
      </c>
      <c r="C113" s="16" t="str">
        <f t="shared" si="31"/>
        <v/>
      </c>
      <c r="D113" s="16" t="str">
        <f t="shared" si="18"/>
        <v/>
      </c>
      <c r="E113" s="17" t="s">
        <v>86</v>
      </c>
      <c r="F113" s="262">
        <f>Decsheets!$V$9</f>
        <v>2</v>
      </c>
      <c r="G113" s="8"/>
      <c r="H113" s="8"/>
      <c r="I113" s="119" t="s">
        <v>103</v>
      </c>
      <c r="J113" s="14" t="str">
        <f t="shared" si="30"/>
        <v/>
      </c>
      <c r="K113" s="14" t="str">
        <f t="shared" si="30"/>
        <v/>
      </c>
      <c r="L113" s="14" t="str">
        <f t="shared" si="30"/>
        <v/>
      </c>
      <c r="M113" s="14" t="str">
        <f t="shared" si="30"/>
        <v/>
      </c>
      <c r="N113" s="14" t="str">
        <f t="shared" si="30"/>
        <v/>
      </c>
      <c r="O113" s="14" t="str">
        <f t="shared" si="30"/>
        <v/>
      </c>
      <c r="P113" s="14" t="str">
        <f t="shared" si="30"/>
        <v/>
      </c>
      <c r="Q113" s="14" t="str">
        <f t="shared" si="30"/>
        <v/>
      </c>
      <c r="R113" s="14"/>
      <c r="S113" s="8"/>
      <c r="W113" s="97"/>
      <c r="X113" s="97"/>
      <c r="Y113" s="116"/>
      <c r="Z113" s="97"/>
      <c r="AA113" s="97"/>
      <c r="AB113" s="97"/>
      <c r="AC113" s="116"/>
    </row>
    <row r="114" spans="1:29" x14ac:dyDescent="0.3">
      <c r="A114" s="15"/>
      <c r="B114" s="185" t="s">
        <v>78</v>
      </c>
      <c r="C114" s="16" t="str">
        <f t="shared" si="31"/>
        <v/>
      </c>
      <c r="D114" s="16" t="str">
        <f t="shared" si="18"/>
        <v/>
      </c>
      <c r="E114" s="17" t="s">
        <v>86</v>
      </c>
      <c r="F114" s="262">
        <f>Decsheets!$V$10</f>
        <v>1</v>
      </c>
      <c r="G114" s="8"/>
      <c r="H114" s="8"/>
      <c r="I114" s="18"/>
      <c r="J114" s="14" t="str">
        <f t="shared" si="30"/>
        <v/>
      </c>
      <c r="K114" s="14" t="str">
        <f t="shared" si="30"/>
        <v/>
      </c>
      <c r="L114" s="14" t="str">
        <f t="shared" si="30"/>
        <v/>
      </c>
      <c r="M114" s="14" t="str">
        <f t="shared" si="30"/>
        <v/>
      </c>
      <c r="N114" s="14" t="str">
        <f t="shared" si="30"/>
        <v/>
      </c>
      <c r="O114" s="14" t="str">
        <f t="shared" si="30"/>
        <v/>
      </c>
      <c r="P114" s="14" t="str">
        <f t="shared" si="30"/>
        <v/>
      </c>
      <c r="Q114" s="14" t="str">
        <f t="shared" si="30"/>
        <v/>
      </c>
      <c r="R114" s="14"/>
      <c r="S114" s="8"/>
      <c r="W114" s="97"/>
      <c r="X114" s="97"/>
      <c r="Y114" s="116"/>
      <c r="Z114" s="97"/>
      <c r="AA114" s="97"/>
      <c r="AB114" s="97"/>
      <c r="AC114" s="116"/>
    </row>
    <row r="115" spans="1:29" x14ac:dyDescent="0.3">
      <c r="A115" s="15"/>
      <c r="B115" s="185" t="s">
        <v>79</v>
      </c>
      <c r="C115" s="16" t="str">
        <f t="shared" si="31"/>
        <v/>
      </c>
      <c r="D115" s="16" t="str">
        <f t="shared" si="18"/>
        <v/>
      </c>
      <c r="E115" s="17" t="s">
        <v>86</v>
      </c>
      <c r="F115" s="262">
        <f>Decsheets!$V$11</f>
        <v>0</v>
      </c>
      <c r="G115" s="8"/>
      <c r="H115" s="8"/>
      <c r="I115" s="18"/>
      <c r="J115" s="14" t="str">
        <f t="shared" si="30"/>
        <v/>
      </c>
      <c r="K115" s="14" t="str">
        <f t="shared" si="30"/>
        <v/>
      </c>
      <c r="L115" s="14" t="str">
        <f t="shared" si="30"/>
        <v/>
      </c>
      <c r="M115" s="14" t="str">
        <f t="shared" si="30"/>
        <v/>
      </c>
      <c r="N115" s="14" t="str">
        <f t="shared" si="30"/>
        <v/>
      </c>
      <c r="O115" s="14" t="str">
        <f t="shared" si="30"/>
        <v/>
      </c>
      <c r="P115" s="14" t="str">
        <f t="shared" si="30"/>
        <v/>
      </c>
      <c r="Q115" s="14" t="str">
        <f t="shared" si="30"/>
        <v/>
      </c>
      <c r="R115" s="14">
        <f>SUM(Decsheets!$V$5:$V$12)-(SUM(J109:P115))</f>
        <v>21</v>
      </c>
      <c r="S115" s="8"/>
      <c r="W115" s="97"/>
      <c r="X115" s="97"/>
      <c r="Y115" s="116"/>
      <c r="Z115" s="97"/>
      <c r="AA115" s="97"/>
      <c r="AB115" s="97"/>
      <c r="AC115" s="116"/>
    </row>
    <row r="116" spans="1:29" x14ac:dyDescent="0.3">
      <c r="A116" s="22" t="s">
        <v>98</v>
      </c>
      <c r="B116" s="196"/>
      <c r="C116" s="19" t="s">
        <v>173</v>
      </c>
      <c r="D116" s="18"/>
      <c r="E116" s="17" t="s">
        <v>86</v>
      </c>
      <c r="F116" s="256"/>
      <c r="G116" s="8"/>
      <c r="H116" s="8"/>
      <c r="I116" s="8"/>
      <c r="J116" s="14"/>
      <c r="K116" s="14"/>
      <c r="L116" s="14"/>
      <c r="M116" s="14"/>
      <c r="N116" s="14"/>
      <c r="O116" s="14"/>
      <c r="P116" s="14"/>
      <c r="Q116" s="14"/>
      <c r="R116" s="14"/>
      <c r="S116" s="8" t="s">
        <v>104</v>
      </c>
      <c r="W116" s="97" t="str">
        <f t="shared" ref="W116:W119" si="32">$C192</f>
        <v/>
      </c>
      <c r="X116" s="97" t="str">
        <f t="shared" ref="X116:X119" si="33">$D192</f>
        <v/>
      </c>
      <c r="Y116" s="116" t="str">
        <f t="shared" ref="Y116:Y119" si="34">$E192</f>
        <v>.</v>
      </c>
      <c r="Z116" s="97"/>
      <c r="AA116" s="97" t="str">
        <f t="shared" ref="AA116:AA119" si="35">$C200</f>
        <v/>
      </c>
      <c r="AB116" s="97" t="str">
        <f t="shared" ref="AB116:AB119" si="36">$D200</f>
        <v/>
      </c>
      <c r="AC116" s="116" t="str">
        <f t="shared" ref="AC116:AC119" si="37">$E200</f>
        <v>.</v>
      </c>
    </row>
    <row r="117" spans="1:29" x14ac:dyDescent="0.3">
      <c r="A117" s="15"/>
      <c r="B117" s="185" t="s">
        <v>126</v>
      </c>
      <c r="C117" s="16" t="str">
        <f t="shared" ref="C117:C123" si="38">IF(A117="","",VLOOKUP($A$116,IF(LEN(A117)=2,U14GB,U14GA),VLOOKUP(LEFT(A117,1),club,6,FALSE),FALSE))</f>
        <v/>
      </c>
      <c r="D117" s="16" t="str">
        <f t="shared" si="18"/>
        <v/>
      </c>
      <c r="E117" s="17" t="s">
        <v>86</v>
      </c>
      <c r="F117" s="262">
        <f>Decsheets!$V$5</f>
        <v>6</v>
      </c>
      <c r="G117" s="8"/>
      <c r="H117" s="8"/>
      <c r="I117" s="208" t="str">
        <f>IFERROR(IF(E117=".","",IF(E117&gt;Records!F16,"LR",IF(E117=Records!F16,"=LR","-"))),"???")</f>
        <v/>
      </c>
      <c r="J117" s="14" t="str">
        <f t="shared" ref="J117:Q131" si="39">IF($A117="","",IF(LEFT($A117,1)=J$12,$F117,""))</f>
        <v/>
      </c>
      <c r="K117" s="14" t="str">
        <f t="shared" si="39"/>
        <v/>
      </c>
      <c r="L117" s="14" t="str">
        <f t="shared" si="39"/>
        <v/>
      </c>
      <c r="M117" s="14" t="str">
        <f t="shared" si="39"/>
        <v/>
      </c>
      <c r="N117" s="14" t="str">
        <f t="shared" si="39"/>
        <v/>
      </c>
      <c r="O117" s="14" t="str">
        <f t="shared" si="39"/>
        <v/>
      </c>
      <c r="P117" s="14" t="str">
        <f t="shared" si="39"/>
        <v/>
      </c>
      <c r="Q117" s="14" t="str">
        <f t="shared" si="39"/>
        <v/>
      </c>
      <c r="R117" s="14"/>
      <c r="S117" s="8"/>
      <c r="W117" s="97" t="str">
        <f t="shared" si="32"/>
        <v/>
      </c>
      <c r="X117" s="97" t="str">
        <f t="shared" si="33"/>
        <v/>
      </c>
      <c r="Y117" s="116" t="str">
        <f t="shared" si="34"/>
        <v>.</v>
      </c>
      <c r="Z117" s="97"/>
      <c r="AA117" s="97" t="str">
        <f t="shared" si="35"/>
        <v/>
      </c>
      <c r="AB117" s="97" t="str">
        <f t="shared" si="36"/>
        <v/>
      </c>
      <c r="AC117" s="116" t="str">
        <f t="shared" si="37"/>
        <v>.</v>
      </c>
    </row>
    <row r="118" spans="1:29" x14ac:dyDescent="0.3">
      <c r="A118" s="15"/>
      <c r="B118" s="185" t="s">
        <v>127</v>
      </c>
      <c r="C118" s="16" t="str">
        <f t="shared" si="38"/>
        <v/>
      </c>
      <c r="D118" s="16" t="str">
        <f t="shared" si="18"/>
        <v/>
      </c>
      <c r="E118" s="17" t="s">
        <v>86</v>
      </c>
      <c r="F118" s="262">
        <f>Decsheets!$V$6</f>
        <v>5</v>
      </c>
      <c r="G118" s="8"/>
      <c r="H118" s="8"/>
      <c r="I118" s="119" t="s">
        <v>100</v>
      </c>
      <c r="J118" s="14" t="str">
        <f t="shared" si="39"/>
        <v/>
      </c>
      <c r="K118" s="14" t="str">
        <f t="shared" si="39"/>
        <v/>
      </c>
      <c r="L118" s="14" t="str">
        <f t="shared" si="39"/>
        <v/>
      </c>
      <c r="M118" s="14" t="str">
        <f t="shared" si="39"/>
        <v/>
      </c>
      <c r="N118" s="14" t="str">
        <f t="shared" si="39"/>
        <v/>
      </c>
      <c r="O118" s="14" t="str">
        <f t="shared" si="39"/>
        <v/>
      </c>
      <c r="P118" s="14" t="str">
        <f t="shared" si="39"/>
        <v/>
      </c>
      <c r="Q118" s="14" t="str">
        <f t="shared" si="39"/>
        <v/>
      </c>
      <c r="R118" s="14"/>
      <c r="S118" s="8"/>
      <c r="W118" s="97" t="str">
        <f t="shared" si="32"/>
        <v/>
      </c>
      <c r="X118" s="97" t="str">
        <f t="shared" si="33"/>
        <v/>
      </c>
      <c r="Y118" s="116" t="str">
        <f t="shared" si="34"/>
        <v>.</v>
      </c>
      <c r="Z118" s="97"/>
      <c r="AA118" s="97" t="str">
        <f t="shared" si="35"/>
        <v/>
      </c>
      <c r="AB118" s="97" t="str">
        <f t="shared" si="36"/>
        <v/>
      </c>
      <c r="AC118" s="116" t="str">
        <f t="shared" si="37"/>
        <v>.</v>
      </c>
    </row>
    <row r="119" spans="1:29" x14ac:dyDescent="0.3">
      <c r="A119" s="15"/>
      <c r="B119" s="185" t="s">
        <v>128</v>
      </c>
      <c r="C119" s="16" t="str">
        <f t="shared" si="38"/>
        <v/>
      </c>
      <c r="D119" s="16" t="str">
        <f t="shared" si="18"/>
        <v/>
      </c>
      <c r="E119" s="17" t="s">
        <v>86</v>
      </c>
      <c r="F119" s="262">
        <f>Decsheets!$V$7</f>
        <v>4</v>
      </c>
      <c r="G119" s="8"/>
      <c r="H119" s="8"/>
      <c r="I119" s="119" t="s">
        <v>101</v>
      </c>
      <c r="J119" s="14" t="str">
        <f t="shared" si="39"/>
        <v/>
      </c>
      <c r="K119" s="14" t="str">
        <f t="shared" si="39"/>
        <v/>
      </c>
      <c r="L119" s="14" t="str">
        <f t="shared" si="39"/>
        <v/>
      </c>
      <c r="M119" s="14" t="str">
        <f t="shared" si="39"/>
        <v/>
      </c>
      <c r="N119" s="14" t="str">
        <f t="shared" si="39"/>
        <v/>
      </c>
      <c r="O119" s="14" t="str">
        <f t="shared" si="39"/>
        <v/>
      </c>
      <c r="P119" s="14" t="str">
        <f t="shared" si="39"/>
        <v/>
      </c>
      <c r="Q119" s="14" t="str">
        <f t="shared" si="39"/>
        <v/>
      </c>
      <c r="R119" s="14"/>
      <c r="S119" s="8"/>
      <c r="W119" s="97" t="str">
        <f t="shared" si="32"/>
        <v/>
      </c>
      <c r="X119" s="97" t="str">
        <f t="shared" si="33"/>
        <v/>
      </c>
      <c r="Y119" s="116" t="str">
        <f t="shared" si="34"/>
        <v>.</v>
      </c>
      <c r="Z119" s="97"/>
      <c r="AA119" s="97" t="str">
        <f t="shared" si="35"/>
        <v/>
      </c>
      <c r="AB119" s="97" t="str">
        <f t="shared" si="36"/>
        <v/>
      </c>
      <c r="AC119" s="116" t="str">
        <f t="shared" si="37"/>
        <v>.</v>
      </c>
    </row>
    <row r="120" spans="1:29" x14ac:dyDescent="0.3">
      <c r="A120" s="15"/>
      <c r="B120" s="185" t="s">
        <v>76</v>
      </c>
      <c r="C120" s="16" t="str">
        <f t="shared" si="38"/>
        <v/>
      </c>
      <c r="D120" s="16" t="str">
        <f t="shared" si="18"/>
        <v/>
      </c>
      <c r="E120" s="17" t="s">
        <v>86</v>
      </c>
      <c r="F120" s="262">
        <f>Decsheets!$V$8</f>
        <v>3</v>
      </c>
      <c r="G120" s="8"/>
      <c r="H120" s="8"/>
      <c r="I120" s="119" t="s">
        <v>102</v>
      </c>
      <c r="J120" s="14" t="str">
        <f t="shared" si="39"/>
        <v/>
      </c>
      <c r="K120" s="14" t="str">
        <f t="shared" si="39"/>
        <v/>
      </c>
      <c r="L120" s="14" t="str">
        <f t="shared" si="39"/>
        <v/>
      </c>
      <c r="M120" s="14" t="str">
        <f t="shared" si="39"/>
        <v/>
      </c>
      <c r="N120" s="14" t="str">
        <f t="shared" si="39"/>
        <v/>
      </c>
      <c r="O120" s="14" t="str">
        <f t="shared" si="39"/>
        <v/>
      </c>
      <c r="P120" s="14" t="str">
        <f t="shared" si="39"/>
        <v/>
      </c>
      <c r="Q120" s="14" t="str">
        <f t="shared" si="39"/>
        <v/>
      </c>
      <c r="R120" s="14"/>
      <c r="S120" s="8"/>
      <c r="W120" s="97"/>
      <c r="X120" s="97"/>
      <c r="Y120" s="98"/>
      <c r="Z120" s="97"/>
      <c r="AA120" s="97"/>
      <c r="AB120" s="97"/>
      <c r="AC120" s="98"/>
    </row>
    <row r="121" spans="1:29" x14ac:dyDescent="0.3">
      <c r="A121" s="15"/>
      <c r="B121" s="185" t="s">
        <v>77</v>
      </c>
      <c r="C121" s="16" t="str">
        <f t="shared" si="38"/>
        <v/>
      </c>
      <c r="D121" s="16" t="str">
        <f t="shared" si="18"/>
        <v/>
      </c>
      <c r="E121" s="17" t="s">
        <v>86</v>
      </c>
      <c r="F121" s="262">
        <f>Decsheets!$V$9</f>
        <v>2</v>
      </c>
      <c r="G121" s="8"/>
      <c r="H121" s="8"/>
      <c r="I121" s="119" t="s">
        <v>103</v>
      </c>
      <c r="J121" s="14" t="str">
        <f t="shared" si="39"/>
        <v/>
      </c>
      <c r="K121" s="14" t="str">
        <f t="shared" si="39"/>
        <v/>
      </c>
      <c r="L121" s="14" t="str">
        <f t="shared" si="39"/>
        <v/>
      </c>
      <c r="M121" s="14" t="str">
        <f t="shared" si="39"/>
        <v/>
      </c>
      <c r="N121" s="14" t="str">
        <f t="shared" si="39"/>
        <v/>
      </c>
      <c r="O121" s="14" t="str">
        <f t="shared" si="39"/>
        <v/>
      </c>
      <c r="P121" s="14" t="str">
        <f t="shared" si="39"/>
        <v/>
      </c>
      <c r="Q121" s="14" t="str">
        <f t="shared" si="39"/>
        <v/>
      </c>
      <c r="R121" s="14"/>
      <c r="S121" s="8"/>
    </row>
    <row r="122" spans="1:29" x14ac:dyDescent="0.3">
      <c r="A122" s="15"/>
      <c r="B122" s="185" t="s">
        <v>78</v>
      </c>
      <c r="C122" s="16" t="str">
        <f t="shared" si="38"/>
        <v/>
      </c>
      <c r="D122" s="16" t="str">
        <f t="shared" si="18"/>
        <v/>
      </c>
      <c r="E122" s="17" t="s">
        <v>86</v>
      </c>
      <c r="F122" s="262">
        <f>Decsheets!$V$10</f>
        <v>1</v>
      </c>
      <c r="G122" s="8"/>
      <c r="H122" s="8"/>
      <c r="I122" s="19"/>
      <c r="J122" s="14" t="str">
        <f t="shared" si="39"/>
        <v/>
      </c>
      <c r="K122" s="14" t="str">
        <f t="shared" si="39"/>
        <v/>
      </c>
      <c r="L122" s="14" t="str">
        <f t="shared" si="39"/>
        <v/>
      </c>
      <c r="M122" s="14" t="str">
        <f t="shared" si="39"/>
        <v/>
      </c>
      <c r="N122" s="14" t="str">
        <f t="shared" si="39"/>
        <v/>
      </c>
      <c r="O122" s="14" t="str">
        <f t="shared" si="39"/>
        <v/>
      </c>
      <c r="P122" s="14" t="str">
        <f t="shared" si="39"/>
        <v/>
      </c>
      <c r="Q122" s="14" t="str">
        <f t="shared" si="39"/>
        <v/>
      </c>
      <c r="R122" s="14"/>
      <c r="S122" s="8"/>
    </row>
    <row r="123" spans="1:29" x14ac:dyDescent="0.3">
      <c r="A123" s="15"/>
      <c r="B123" s="185" t="s">
        <v>79</v>
      </c>
      <c r="C123" s="16" t="str">
        <f t="shared" si="38"/>
        <v/>
      </c>
      <c r="D123" s="16" t="str">
        <f t="shared" si="18"/>
        <v/>
      </c>
      <c r="E123" s="17" t="s">
        <v>86</v>
      </c>
      <c r="F123" s="262">
        <f>Decsheets!$V$11</f>
        <v>0</v>
      </c>
      <c r="G123" s="8"/>
      <c r="H123" s="8"/>
      <c r="I123" s="18"/>
      <c r="J123" s="14" t="str">
        <f t="shared" si="39"/>
        <v/>
      </c>
      <c r="K123" s="14" t="str">
        <f t="shared" si="39"/>
        <v/>
      </c>
      <c r="L123" s="14" t="str">
        <f t="shared" si="39"/>
        <v/>
      </c>
      <c r="M123" s="14" t="str">
        <f t="shared" si="39"/>
        <v/>
      </c>
      <c r="N123" s="14" t="str">
        <f t="shared" si="39"/>
        <v/>
      </c>
      <c r="O123" s="14" t="str">
        <f t="shared" si="39"/>
        <v/>
      </c>
      <c r="P123" s="14" t="str">
        <f t="shared" si="39"/>
        <v/>
      </c>
      <c r="Q123" s="14" t="str">
        <f t="shared" si="39"/>
        <v/>
      </c>
      <c r="R123" s="14">
        <f>SUM(Decsheets!$V$5:$V$12)-(SUM(J117:P123))</f>
        <v>21</v>
      </c>
      <c r="S123" s="8"/>
    </row>
    <row r="124" spans="1:29" x14ac:dyDescent="0.3">
      <c r="A124" s="202" t="s">
        <v>124</v>
      </c>
      <c r="B124" s="196"/>
      <c r="C124" s="19" t="s">
        <v>303</v>
      </c>
      <c r="D124" s="18"/>
      <c r="E124" s="17" t="s">
        <v>86</v>
      </c>
      <c r="F124" s="264"/>
      <c r="G124" s="8"/>
      <c r="H124" s="8"/>
      <c r="I124" s="18"/>
      <c r="J124" s="14"/>
      <c r="K124" s="14"/>
      <c r="L124" s="14"/>
      <c r="M124" s="14"/>
      <c r="N124" s="14"/>
      <c r="O124" s="14"/>
      <c r="P124" s="14"/>
      <c r="Q124" s="14"/>
      <c r="R124" s="14"/>
      <c r="S124" s="8" t="s">
        <v>125</v>
      </c>
    </row>
    <row r="125" spans="1:29" x14ac:dyDescent="0.3">
      <c r="A125" s="15"/>
      <c r="B125" s="185" t="s">
        <v>126</v>
      </c>
      <c r="C125" s="16" t="str">
        <f>IFERROR(IF(A125="","",VLOOKUP($A$124,IF(LEN(A125)=2,U14GB,U14GA),VLOOKUP(LEFT(A125,1),club,6,FALSE),FALSE)),"No athlete")</f>
        <v/>
      </c>
      <c r="D125" s="16" t="str">
        <f>IFERROR(IF(A125="","",VLOOKUP(LEFT(A125,1),club,2,FALSE)),"No club")</f>
        <v/>
      </c>
      <c r="E125" s="17" t="s">
        <v>86</v>
      </c>
      <c r="F125" s="262">
        <f>Decsheets!$V$5</f>
        <v>6</v>
      </c>
      <c r="G125" s="8"/>
      <c r="H125" s="8"/>
      <c r="I125" s="208" t="str">
        <f>IFERROR(IF(E125=".","",IF(E125&gt;Records!F18,"LR",IF(E125=Records!F18,"=LR","-"))),"???")</f>
        <v/>
      </c>
      <c r="J125" s="14" t="str">
        <f t="shared" si="39"/>
        <v/>
      </c>
      <c r="K125" s="14" t="str">
        <f t="shared" si="39"/>
        <v/>
      </c>
      <c r="L125" s="14" t="str">
        <f t="shared" si="39"/>
        <v/>
      </c>
      <c r="M125" s="14" t="str">
        <f t="shared" si="39"/>
        <v/>
      </c>
      <c r="N125" s="14" t="str">
        <f t="shared" si="39"/>
        <v/>
      </c>
      <c r="O125" s="14" t="str">
        <f t="shared" si="39"/>
        <v/>
      </c>
      <c r="P125" s="14" t="str">
        <f t="shared" si="39"/>
        <v/>
      </c>
      <c r="Q125" s="14" t="str">
        <f t="shared" si="39"/>
        <v/>
      </c>
      <c r="R125" s="14"/>
      <c r="S125" s="8"/>
    </row>
    <row r="126" spans="1:29" x14ac:dyDescent="0.3">
      <c r="A126" s="15"/>
      <c r="B126" s="185" t="s">
        <v>127</v>
      </c>
      <c r="C126" s="16" t="str">
        <f t="shared" ref="C126:C131" si="40">IF(A126="","",VLOOKUP($A$124,IF(LEN(A126)=2,U14GB,U14GA),VLOOKUP(LEFT(A126,1),club,6,FALSE),FALSE))</f>
        <v/>
      </c>
      <c r="D126" s="16" t="str">
        <f t="shared" ref="D126:D131" si="41">IF(A126="","",VLOOKUP(LEFT(A126,1),club,2,FALSE))</f>
        <v/>
      </c>
      <c r="E126" s="17" t="s">
        <v>86</v>
      </c>
      <c r="F126" s="262">
        <f>Decsheets!$V$6</f>
        <v>5</v>
      </c>
      <c r="G126" s="8"/>
      <c r="H126" s="8"/>
      <c r="I126" s="119" t="s">
        <v>100</v>
      </c>
      <c r="J126" s="14" t="str">
        <f t="shared" si="39"/>
        <v/>
      </c>
      <c r="K126" s="14" t="str">
        <f t="shared" si="39"/>
        <v/>
      </c>
      <c r="L126" s="14" t="str">
        <f t="shared" si="39"/>
        <v/>
      </c>
      <c r="M126" s="14" t="str">
        <f t="shared" si="39"/>
        <v/>
      </c>
      <c r="N126" s="14" t="str">
        <f t="shared" si="39"/>
        <v/>
      </c>
      <c r="O126" s="14" t="str">
        <f t="shared" si="39"/>
        <v/>
      </c>
      <c r="P126" s="14" t="str">
        <f t="shared" si="39"/>
        <v/>
      </c>
      <c r="Q126" s="14" t="str">
        <f t="shared" si="39"/>
        <v/>
      </c>
      <c r="R126" s="14"/>
      <c r="S126" s="8"/>
    </row>
    <row r="127" spans="1:29" x14ac:dyDescent="0.3">
      <c r="A127" s="15"/>
      <c r="B127" s="185" t="s">
        <v>128</v>
      </c>
      <c r="C127" s="16" t="str">
        <f t="shared" si="40"/>
        <v/>
      </c>
      <c r="D127" s="16" t="str">
        <f t="shared" si="41"/>
        <v/>
      </c>
      <c r="E127" s="17" t="s">
        <v>86</v>
      </c>
      <c r="F127" s="262">
        <f>Decsheets!$V$7</f>
        <v>4</v>
      </c>
      <c r="G127" s="8"/>
      <c r="H127" s="8"/>
      <c r="I127" s="119" t="s">
        <v>101</v>
      </c>
      <c r="J127" s="14" t="str">
        <f t="shared" si="39"/>
        <v/>
      </c>
      <c r="K127" s="14" t="str">
        <f t="shared" si="39"/>
        <v/>
      </c>
      <c r="L127" s="14" t="str">
        <f t="shared" si="39"/>
        <v/>
      </c>
      <c r="M127" s="14" t="str">
        <f t="shared" si="39"/>
        <v/>
      </c>
      <c r="N127" s="14" t="str">
        <f t="shared" si="39"/>
        <v/>
      </c>
      <c r="O127" s="14" t="str">
        <f t="shared" si="39"/>
        <v/>
      </c>
      <c r="P127" s="14" t="str">
        <f t="shared" si="39"/>
        <v/>
      </c>
      <c r="Q127" s="14" t="str">
        <f t="shared" si="39"/>
        <v/>
      </c>
      <c r="R127" s="14"/>
      <c r="S127" s="8"/>
    </row>
    <row r="128" spans="1:29" x14ac:dyDescent="0.3">
      <c r="A128" s="15"/>
      <c r="B128" s="185" t="s">
        <v>76</v>
      </c>
      <c r="C128" s="16" t="str">
        <f t="shared" si="40"/>
        <v/>
      </c>
      <c r="D128" s="16" t="str">
        <f t="shared" si="41"/>
        <v/>
      </c>
      <c r="E128" s="17" t="s">
        <v>86</v>
      </c>
      <c r="F128" s="262">
        <f>Decsheets!$V$8</f>
        <v>3</v>
      </c>
      <c r="G128" s="8"/>
      <c r="H128" s="8"/>
      <c r="I128" s="119" t="s">
        <v>102</v>
      </c>
      <c r="J128" s="14" t="str">
        <f t="shared" si="39"/>
        <v/>
      </c>
      <c r="K128" s="14" t="str">
        <f t="shared" si="39"/>
        <v/>
      </c>
      <c r="L128" s="14" t="str">
        <f t="shared" si="39"/>
        <v/>
      </c>
      <c r="M128" s="14" t="str">
        <f t="shared" si="39"/>
        <v/>
      </c>
      <c r="N128" s="14" t="str">
        <f t="shared" si="39"/>
        <v/>
      </c>
      <c r="O128" s="14" t="str">
        <f t="shared" si="39"/>
        <v/>
      </c>
      <c r="P128" s="14" t="str">
        <f t="shared" si="39"/>
        <v/>
      </c>
      <c r="Q128" s="14" t="str">
        <f t="shared" si="39"/>
        <v/>
      </c>
      <c r="R128" s="14"/>
      <c r="S128" s="8"/>
    </row>
    <row r="129" spans="1:19" x14ac:dyDescent="0.3">
      <c r="A129" s="15"/>
      <c r="B129" s="185" t="s">
        <v>77</v>
      </c>
      <c r="C129" s="16" t="str">
        <f t="shared" si="40"/>
        <v/>
      </c>
      <c r="D129" s="16" t="str">
        <f t="shared" si="41"/>
        <v/>
      </c>
      <c r="E129" s="17" t="s">
        <v>86</v>
      </c>
      <c r="F129" s="262">
        <f>Decsheets!$V$9</f>
        <v>2</v>
      </c>
      <c r="G129" s="8"/>
      <c r="H129" s="8"/>
      <c r="I129" s="119" t="s">
        <v>103</v>
      </c>
      <c r="J129" s="14" t="str">
        <f t="shared" si="39"/>
        <v/>
      </c>
      <c r="K129" s="14" t="str">
        <f t="shared" si="39"/>
        <v/>
      </c>
      <c r="L129" s="14" t="str">
        <f t="shared" si="39"/>
        <v/>
      </c>
      <c r="M129" s="14" t="str">
        <f t="shared" si="39"/>
        <v/>
      </c>
      <c r="N129" s="14" t="str">
        <f t="shared" si="39"/>
        <v/>
      </c>
      <c r="O129" s="14" t="str">
        <f t="shared" si="39"/>
        <v/>
      </c>
      <c r="P129" s="14" t="str">
        <f t="shared" si="39"/>
        <v/>
      </c>
      <c r="Q129" s="14" t="str">
        <f t="shared" si="39"/>
        <v/>
      </c>
      <c r="R129" s="14"/>
      <c r="S129" s="8"/>
    </row>
    <row r="130" spans="1:19" x14ac:dyDescent="0.3">
      <c r="A130" s="15"/>
      <c r="B130" s="185" t="s">
        <v>78</v>
      </c>
      <c r="C130" s="16" t="str">
        <f t="shared" si="40"/>
        <v/>
      </c>
      <c r="D130" s="16" t="str">
        <f t="shared" si="41"/>
        <v/>
      </c>
      <c r="E130" s="17" t="s">
        <v>86</v>
      </c>
      <c r="F130" s="262">
        <f>Decsheets!$V$10</f>
        <v>1</v>
      </c>
      <c r="G130" s="8"/>
      <c r="H130" s="8"/>
      <c r="I130" s="19"/>
      <c r="J130" s="14" t="str">
        <f t="shared" si="39"/>
        <v/>
      </c>
      <c r="K130" s="14" t="str">
        <f t="shared" si="39"/>
        <v/>
      </c>
      <c r="L130" s="14" t="str">
        <f t="shared" si="39"/>
        <v/>
      </c>
      <c r="M130" s="14" t="str">
        <f t="shared" si="39"/>
        <v/>
      </c>
      <c r="N130" s="14" t="str">
        <f t="shared" si="39"/>
        <v/>
      </c>
      <c r="O130" s="14" t="str">
        <f t="shared" si="39"/>
        <v/>
      </c>
      <c r="P130" s="14" t="str">
        <f t="shared" si="39"/>
        <v/>
      </c>
      <c r="Q130" s="14" t="str">
        <f t="shared" si="39"/>
        <v/>
      </c>
      <c r="R130" s="14"/>
      <c r="S130" s="8"/>
    </row>
    <row r="131" spans="1:19" x14ac:dyDescent="0.3">
      <c r="A131" s="15"/>
      <c r="B131" s="185" t="s">
        <v>79</v>
      </c>
      <c r="C131" s="16" t="str">
        <f t="shared" si="40"/>
        <v/>
      </c>
      <c r="D131" s="16" t="str">
        <f t="shared" si="41"/>
        <v/>
      </c>
      <c r="E131" s="17" t="s">
        <v>86</v>
      </c>
      <c r="F131" s="262">
        <f>Decsheets!$V$11</f>
        <v>0</v>
      </c>
      <c r="G131" s="8"/>
      <c r="H131" s="8"/>
      <c r="I131" s="18"/>
      <c r="J131" s="14" t="str">
        <f t="shared" si="39"/>
        <v/>
      </c>
      <c r="K131" s="14" t="str">
        <f t="shared" si="39"/>
        <v/>
      </c>
      <c r="L131" s="14" t="str">
        <f t="shared" si="39"/>
        <v/>
      </c>
      <c r="M131" s="14" t="str">
        <f t="shared" si="39"/>
        <v/>
      </c>
      <c r="N131" s="14" t="str">
        <f t="shared" si="39"/>
        <v/>
      </c>
      <c r="O131" s="14" t="str">
        <f t="shared" si="39"/>
        <v/>
      </c>
      <c r="P131" s="14" t="str">
        <f t="shared" si="39"/>
        <v/>
      </c>
      <c r="Q131" s="14" t="str">
        <f t="shared" si="39"/>
        <v/>
      </c>
      <c r="R131" s="14">
        <f>SUM(Decsheets!$V$5:$V$12)-(SUM(J125:P131))</f>
        <v>21</v>
      </c>
      <c r="S131" s="8"/>
    </row>
    <row r="132" spans="1:19" x14ac:dyDescent="0.3">
      <c r="A132" s="22" t="s">
        <v>105</v>
      </c>
      <c r="B132" s="196"/>
      <c r="C132" s="19" t="s">
        <v>174</v>
      </c>
      <c r="D132" s="18"/>
      <c r="E132" s="17" t="s">
        <v>86</v>
      </c>
      <c r="F132" s="256"/>
      <c r="H132" s="8"/>
      <c r="I132" s="8"/>
      <c r="J132" s="14"/>
      <c r="K132" s="14"/>
      <c r="L132" s="14"/>
      <c r="M132" s="14"/>
      <c r="N132" s="14"/>
      <c r="O132" s="14"/>
      <c r="P132" s="14"/>
      <c r="Q132" s="14"/>
      <c r="R132" s="14"/>
      <c r="S132" s="8" t="s">
        <v>106</v>
      </c>
    </row>
    <row r="133" spans="1:19" x14ac:dyDescent="0.3">
      <c r="A133" s="15"/>
      <c r="B133" s="185" t="s">
        <v>126</v>
      </c>
      <c r="C133" s="16" t="str">
        <f>IFERROR(IF(A133="","",VLOOKUP($A$132,IF(LEN(A133)=2,U14GB,U14GA),VLOOKUP(LEFT(A133,1),club,6,FALSE),FALSE)),"No athlete")</f>
        <v/>
      </c>
      <c r="D133" s="16" t="str">
        <f>IFERROR(IF(A133="","",VLOOKUP(LEFT(A133,1),club,2,FALSE)),"No club")</f>
        <v/>
      </c>
      <c r="E133" s="17" t="s">
        <v>86</v>
      </c>
      <c r="F133" s="261">
        <f>Decsheets!$V$5</f>
        <v>6</v>
      </c>
      <c r="H133" s="8"/>
      <c r="I133" s="208" t="str">
        <f>IFERROR(IF(E133=".","",IF(E133&gt;Records!F17,"LR",IF(E133=Records!F17,"=LR","-"))),"???")</f>
        <v/>
      </c>
      <c r="J133" s="14" t="str">
        <f t="shared" ref="J133:Q139" si="42">IF($A133="","",IF(LEFT($A133,1)=J$12,$F133,""))</f>
        <v/>
      </c>
      <c r="K133" s="14" t="str">
        <f t="shared" si="42"/>
        <v/>
      </c>
      <c r="L133" s="14" t="str">
        <f t="shared" si="42"/>
        <v/>
      </c>
      <c r="M133" s="14" t="str">
        <f t="shared" si="42"/>
        <v/>
      </c>
      <c r="N133" s="14" t="str">
        <f t="shared" si="42"/>
        <v/>
      </c>
      <c r="O133" s="14" t="str">
        <f t="shared" si="42"/>
        <v/>
      </c>
      <c r="P133" s="14" t="str">
        <f t="shared" si="42"/>
        <v/>
      </c>
      <c r="Q133" s="14" t="str">
        <f t="shared" si="42"/>
        <v/>
      </c>
      <c r="R133" s="14"/>
      <c r="S133" s="8"/>
    </row>
    <row r="134" spans="1:19" x14ac:dyDescent="0.3">
      <c r="A134" s="15"/>
      <c r="B134" s="185" t="s">
        <v>127</v>
      </c>
      <c r="C134" s="16" t="str">
        <f t="shared" ref="C134:C139" si="43">IF(A134="","",VLOOKUP($A$132,IF(LEN(A134)=2,U14GB,U14GA),VLOOKUP(LEFT(A134,1),club,6,FALSE),FALSE))</f>
        <v/>
      </c>
      <c r="D134" s="16" t="str">
        <f t="shared" si="18"/>
        <v/>
      </c>
      <c r="E134" s="17" t="s">
        <v>86</v>
      </c>
      <c r="F134" s="261">
        <f>Decsheets!$V$6</f>
        <v>5</v>
      </c>
      <c r="H134" s="8"/>
      <c r="I134" s="18"/>
      <c r="J134" s="14" t="str">
        <f t="shared" si="42"/>
        <v/>
      </c>
      <c r="K134" s="14" t="str">
        <f t="shared" si="42"/>
        <v/>
      </c>
      <c r="L134" s="14" t="str">
        <f t="shared" si="42"/>
        <v/>
      </c>
      <c r="M134" s="14" t="str">
        <f t="shared" si="42"/>
        <v/>
      </c>
      <c r="N134" s="14" t="str">
        <f t="shared" si="42"/>
        <v/>
      </c>
      <c r="O134" s="14" t="str">
        <f t="shared" si="42"/>
        <v/>
      </c>
      <c r="P134" s="14" t="str">
        <f t="shared" si="42"/>
        <v/>
      </c>
      <c r="Q134" s="14" t="str">
        <f t="shared" si="42"/>
        <v/>
      </c>
      <c r="R134" s="14"/>
      <c r="S134" s="8"/>
    </row>
    <row r="135" spans="1:19" x14ac:dyDescent="0.3">
      <c r="A135" s="15"/>
      <c r="B135" s="185" t="s">
        <v>128</v>
      </c>
      <c r="C135" s="16" t="str">
        <f t="shared" si="43"/>
        <v/>
      </c>
      <c r="D135" s="16" t="str">
        <f t="shared" si="18"/>
        <v/>
      </c>
      <c r="E135" s="17" t="s">
        <v>86</v>
      </c>
      <c r="F135" s="261">
        <f>Decsheets!$V$7</f>
        <v>4</v>
      </c>
      <c r="H135" s="8"/>
      <c r="I135" s="18"/>
      <c r="J135" s="14" t="str">
        <f t="shared" si="42"/>
        <v/>
      </c>
      <c r="K135" s="14" t="str">
        <f t="shared" si="42"/>
        <v/>
      </c>
      <c r="L135" s="14" t="str">
        <f t="shared" si="42"/>
        <v/>
      </c>
      <c r="M135" s="14" t="str">
        <f t="shared" si="42"/>
        <v/>
      </c>
      <c r="N135" s="14" t="str">
        <f t="shared" si="42"/>
        <v/>
      </c>
      <c r="O135" s="14" t="str">
        <f t="shared" si="42"/>
        <v/>
      </c>
      <c r="P135" s="14" t="str">
        <f t="shared" si="42"/>
        <v/>
      </c>
      <c r="Q135" s="14" t="str">
        <f t="shared" si="42"/>
        <v/>
      </c>
      <c r="R135" s="14"/>
      <c r="S135" s="8"/>
    </row>
    <row r="136" spans="1:19" x14ac:dyDescent="0.3">
      <c r="A136" s="15"/>
      <c r="B136" s="185" t="s">
        <v>76</v>
      </c>
      <c r="C136" s="16" t="str">
        <f t="shared" si="43"/>
        <v/>
      </c>
      <c r="D136" s="16" t="str">
        <f t="shared" si="18"/>
        <v/>
      </c>
      <c r="E136" s="17" t="s">
        <v>86</v>
      </c>
      <c r="F136" s="261">
        <f>Decsheets!$V$8</f>
        <v>3</v>
      </c>
      <c r="H136" s="8"/>
      <c r="I136" s="18"/>
      <c r="J136" s="14" t="str">
        <f t="shared" si="42"/>
        <v/>
      </c>
      <c r="K136" s="14" t="str">
        <f t="shared" si="42"/>
        <v/>
      </c>
      <c r="L136" s="14" t="str">
        <f t="shared" si="42"/>
        <v/>
      </c>
      <c r="M136" s="14" t="str">
        <f t="shared" si="42"/>
        <v/>
      </c>
      <c r="N136" s="14" t="str">
        <f t="shared" si="42"/>
        <v/>
      </c>
      <c r="O136" s="14" t="str">
        <f t="shared" si="42"/>
        <v/>
      </c>
      <c r="P136" s="14" t="str">
        <f t="shared" si="42"/>
        <v/>
      </c>
      <c r="Q136" s="14" t="str">
        <f t="shared" si="42"/>
        <v/>
      </c>
      <c r="R136" s="14"/>
      <c r="S136" s="8"/>
    </row>
    <row r="137" spans="1:19" x14ac:dyDescent="0.3">
      <c r="A137" s="15"/>
      <c r="B137" s="185" t="s">
        <v>77</v>
      </c>
      <c r="C137" s="16" t="str">
        <f t="shared" si="43"/>
        <v/>
      </c>
      <c r="D137" s="16" t="str">
        <f t="shared" si="18"/>
        <v/>
      </c>
      <c r="E137" s="17" t="s">
        <v>86</v>
      </c>
      <c r="F137" s="261">
        <f>Decsheets!$V$9</f>
        <v>2</v>
      </c>
      <c r="H137" s="8"/>
      <c r="I137" s="18"/>
      <c r="J137" s="14" t="str">
        <f t="shared" si="42"/>
        <v/>
      </c>
      <c r="K137" s="14" t="str">
        <f t="shared" si="42"/>
        <v/>
      </c>
      <c r="L137" s="14" t="str">
        <f t="shared" si="42"/>
        <v/>
      </c>
      <c r="M137" s="14" t="str">
        <f t="shared" si="42"/>
        <v/>
      </c>
      <c r="N137" s="14" t="str">
        <f t="shared" si="42"/>
        <v/>
      </c>
      <c r="O137" s="14" t="str">
        <f t="shared" si="42"/>
        <v/>
      </c>
      <c r="P137" s="14" t="str">
        <f t="shared" si="42"/>
        <v/>
      </c>
      <c r="Q137" s="14" t="str">
        <f t="shared" si="42"/>
        <v/>
      </c>
      <c r="R137" s="14"/>
      <c r="S137" s="8"/>
    </row>
    <row r="138" spans="1:19" x14ac:dyDescent="0.3">
      <c r="A138" s="15"/>
      <c r="B138" s="185" t="s">
        <v>78</v>
      </c>
      <c r="C138" s="16" t="str">
        <f t="shared" si="43"/>
        <v/>
      </c>
      <c r="D138" s="16" t="str">
        <f t="shared" si="18"/>
        <v/>
      </c>
      <c r="E138" s="17" t="s">
        <v>86</v>
      </c>
      <c r="F138" s="261">
        <f>Decsheets!$V$10</f>
        <v>1</v>
      </c>
      <c r="H138" s="8"/>
      <c r="I138" s="18"/>
      <c r="J138" s="14" t="str">
        <f t="shared" si="42"/>
        <v/>
      </c>
      <c r="K138" s="14" t="str">
        <f t="shared" si="42"/>
        <v/>
      </c>
      <c r="L138" s="14" t="str">
        <f t="shared" si="42"/>
        <v/>
      </c>
      <c r="M138" s="14" t="str">
        <f t="shared" si="42"/>
        <v/>
      </c>
      <c r="N138" s="14" t="str">
        <f t="shared" si="42"/>
        <v/>
      </c>
      <c r="O138" s="14" t="str">
        <f t="shared" si="42"/>
        <v/>
      </c>
      <c r="P138" s="14" t="str">
        <f t="shared" si="42"/>
        <v/>
      </c>
      <c r="Q138" s="14" t="str">
        <f t="shared" si="42"/>
        <v/>
      </c>
      <c r="R138" s="14"/>
      <c r="S138" s="8"/>
    </row>
    <row r="139" spans="1:19" x14ac:dyDescent="0.3">
      <c r="A139" s="15"/>
      <c r="B139" s="185" t="s">
        <v>79</v>
      </c>
      <c r="C139" s="16" t="str">
        <f t="shared" si="43"/>
        <v/>
      </c>
      <c r="D139" s="16" t="str">
        <f t="shared" si="18"/>
        <v/>
      </c>
      <c r="E139" s="17" t="s">
        <v>86</v>
      </c>
      <c r="F139" s="261">
        <f>Decsheets!$V$11</f>
        <v>0</v>
      </c>
      <c r="H139" s="8"/>
      <c r="I139" s="18"/>
      <c r="J139" s="14" t="str">
        <f t="shared" si="42"/>
        <v/>
      </c>
      <c r="K139" s="14" t="str">
        <f t="shared" si="42"/>
        <v/>
      </c>
      <c r="L139" s="14" t="str">
        <f t="shared" si="42"/>
        <v/>
      </c>
      <c r="M139" s="14" t="str">
        <f t="shared" si="42"/>
        <v/>
      </c>
      <c r="N139" s="14" t="str">
        <f t="shared" si="42"/>
        <v/>
      </c>
      <c r="O139" s="14" t="str">
        <f t="shared" si="42"/>
        <v/>
      </c>
      <c r="P139" s="14" t="str">
        <f t="shared" si="42"/>
        <v/>
      </c>
      <c r="Q139" s="14" t="str">
        <f t="shared" si="42"/>
        <v/>
      </c>
      <c r="R139" s="14">
        <f>SUM(Decsheets!$V$5:$V$12)-(SUM(J133:P139))</f>
        <v>21</v>
      </c>
      <c r="S139" s="8"/>
    </row>
    <row r="140" spans="1:19" x14ac:dyDescent="0.3">
      <c r="A140" s="22" t="s">
        <v>105</v>
      </c>
      <c r="B140" s="196"/>
      <c r="C140" s="19" t="s">
        <v>175</v>
      </c>
      <c r="D140" s="18"/>
      <c r="E140" s="17" t="s">
        <v>86</v>
      </c>
      <c r="F140" s="256"/>
      <c r="H140" s="8"/>
      <c r="I140" s="8"/>
      <c r="J140" s="14"/>
      <c r="K140" s="14"/>
      <c r="L140" s="14"/>
      <c r="M140" s="14"/>
      <c r="N140" s="14"/>
      <c r="O140" s="14"/>
      <c r="P140" s="14"/>
      <c r="Q140" s="14"/>
      <c r="R140" s="14"/>
      <c r="S140" s="8" t="s">
        <v>107</v>
      </c>
    </row>
    <row r="141" spans="1:19" x14ac:dyDescent="0.3">
      <c r="A141" s="15"/>
      <c r="B141" s="185" t="s">
        <v>126</v>
      </c>
      <c r="C141" s="16" t="str">
        <f t="shared" ref="C141:C147" si="44">IF(A141="","",VLOOKUP($A$140,IF(LEN(A141)=2,U14GB,U14GA),VLOOKUP(LEFT(A141,1),club,6,FALSE),FALSE))</f>
        <v/>
      </c>
      <c r="D141" s="16" t="str">
        <f t="shared" si="18"/>
        <v/>
      </c>
      <c r="E141" s="17" t="s">
        <v>86</v>
      </c>
      <c r="F141" s="261">
        <f>Decsheets!$V$5</f>
        <v>6</v>
      </c>
      <c r="H141" s="8"/>
      <c r="I141" s="208" t="str">
        <f>IFERROR(IF(E141=".","",IF(E141&gt;Records!F17,"LR",IF(E141=Records!F17,"=LR","-"))),"???")</f>
        <v/>
      </c>
      <c r="J141" s="14" t="str">
        <f t="shared" ref="J141:Q147" si="45">IF($A141="","",IF(LEFT($A141,1)=J$12,$F141,""))</f>
        <v/>
      </c>
      <c r="K141" s="14" t="str">
        <f t="shared" si="45"/>
        <v/>
      </c>
      <c r="L141" s="14" t="str">
        <f t="shared" si="45"/>
        <v/>
      </c>
      <c r="M141" s="14" t="str">
        <f t="shared" si="45"/>
        <v/>
      </c>
      <c r="N141" s="14" t="str">
        <f t="shared" si="45"/>
        <v/>
      </c>
      <c r="O141" s="14" t="str">
        <f t="shared" si="45"/>
        <v/>
      </c>
      <c r="P141" s="14" t="str">
        <f t="shared" si="45"/>
        <v/>
      </c>
      <c r="Q141" s="14" t="str">
        <f t="shared" si="45"/>
        <v/>
      </c>
      <c r="R141" s="14"/>
      <c r="S141" s="8"/>
    </row>
    <row r="142" spans="1:19" x14ac:dyDescent="0.3">
      <c r="A142" s="15"/>
      <c r="B142" s="185" t="s">
        <v>127</v>
      </c>
      <c r="C142" s="16" t="str">
        <f t="shared" si="44"/>
        <v/>
      </c>
      <c r="D142" s="16" t="str">
        <f t="shared" si="18"/>
        <v/>
      </c>
      <c r="E142" s="17" t="s">
        <v>86</v>
      </c>
      <c r="F142" s="261">
        <f>Decsheets!$V$6</f>
        <v>5</v>
      </c>
      <c r="H142" s="8"/>
      <c r="I142" s="18"/>
      <c r="J142" s="14" t="str">
        <f t="shared" si="45"/>
        <v/>
      </c>
      <c r="K142" s="14" t="str">
        <f t="shared" si="45"/>
        <v/>
      </c>
      <c r="L142" s="14" t="str">
        <f t="shared" si="45"/>
        <v/>
      </c>
      <c r="M142" s="14" t="str">
        <f t="shared" si="45"/>
        <v/>
      </c>
      <c r="N142" s="14" t="str">
        <f t="shared" si="45"/>
        <v/>
      </c>
      <c r="O142" s="14" t="str">
        <f t="shared" si="45"/>
        <v/>
      </c>
      <c r="P142" s="14" t="str">
        <f t="shared" si="45"/>
        <v/>
      </c>
      <c r="Q142" s="14" t="str">
        <f t="shared" si="45"/>
        <v/>
      </c>
      <c r="R142" s="14"/>
      <c r="S142" s="8"/>
    </row>
    <row r="143" spans="1:19" x14ac:dyDescent="0.3">
      <c r="A143" s="15"/>
      <c r="B143" s="185" t="s">
        <v>128</v>
      </c>
      <c r="C143" s="16" t="str">
        <f t="shared" si="44"/>
        <v/>
      </c>
      <c r="D143" s="16" t="str">
        <f t="shared" si="18"/>
        <v/>
      </c>
      <c r="E143" s="17" t="s">
        <v>86</v>
      </c>
      <c r="F143" s="261">
        <f>Decsheets!$V$7</f>
        <v>4</v>
      </c>
      <c r="H143" s="8"/>
      <c r="I143" s="18"/>
      <c r="J143" s="14" t="str">
        <f t="shared" si="45"/>
        <v/>
      </c>
      <c r="K143" s="14" t="str">
        <f t="shared" si="45"/>
        <v/>
      </c>
      <c r="L143" s="14" t="str">
        <f t="shared" si="45"/>
        <v/>
      </c>
      <c r="M143" s="14" t="str">
        <f t="shared" si="45"/>
        <v/>
      </c>
      <c r="N143" s="14" t="str">
        <f t="shared" si="45"/>
        <v/>
      </c>
      <c r="O143" s="14" t="str">
        <f t="shared" si="45"/>
        <v/>
      </c>
      <c r="P143" s="14" t="str">
        <f t="shared" si="45"/>
        <v/>
      </c>
      <c r="Q143" s="14" t="str">
        <f t="shared" si="45"/>
        <v/>
      </c>
      <c r="R143" s="14"/>
      <c r="S143" s="8"/>
    </row>
    <row r="144" spans="1:19" x14ac:dyDescent="0.3">
      <c r="A144" s="15"/>
      <c r="B144" s="185" t="s">
        <v>76</v>
      </c>
      <c r="C144" s="16" t="str">
        <f t="shared" si="44"/>
        <v/>
      </c>
      <c r="D144" s="16" t="str">
        <f t="shared" si="18"/>
        <v/>
      </c>
      <c r="E144" s="17" t="s">
        <v>86</v>
      </c>
      <c r="F144" s="261">
        <f>Decsheets!$V$8</f>
        <v>3</v>
      </c>
      <c r="H144" s="8"/>
      <c r="I144" s="18"/>
      <c r="J144" s="14" t="str">
        <f t="shared" si="45"/>
        <v/>
      </c>
      <c r="K144" s="14" t="str">
        <f t="shared" si="45"/>
        <v/>
      </c>
      <c r="L144" s="14" t="str">
        <f t="shared" si="45"/>
        <v/>
      </c>
      <c r="M144" s="14" t="str">
        <f t="shared" si="45"/>
        <v/>
      </c>
      <c r="N144" s="14" t="str">
        <f t="shared" si="45"/>
        <v/>
      </c>
      <c r="O144" s="14" t="str">
        <f t="shared" si="45"/>
        <v/>
      </c>
      <c r="P144" s="14" t="str">
        <f t="shared" si="45"/>
        <v/>
      </c>
      <c r="Q144" s="14" t="str">
        <f t="shared" si="45"/>
        <v/>
      </c>
      <c r="R144" s="14"/>
      <c r="S144" s="8"/>
    </row>
    <row r="145" spans="1:19" x14ac:dyDescent="0.3">
      <c r="A145" s="15"/>
      <c r="B145" s="185" t="s">
        <v>77</v>
      </c>
      <c r="C145" s="16" t="str">
        <f t="shared" si="44"/>
        <v/>
      </c>
      <c r="D145" s="16" t="str">
        <f t="shared" si="18"/>
        <v/>
      </c>
      <c r="E145" s="17" t="s">
        <v>86</v>
      </c>
      <c r="F145" s="261">
        <f>Decsheets!$V$9</f>
        <v>2</v>
      </c>
      <c r="H145" s="8"/>
      <c r="I145" s="18"/>
      <c r="J145" s="14" t="str">
        <f t="shared" si="45"/>
        <v/>
      </c>
      <c r="K145" s="14" t="str">
        <f t="shared" si="45"/>
        <v/>
      </c>
      <c r="L145" s="14" t="str">
        <f t="shared" si="45"/>
        <v/>
      </c>
      <c r="M145" s="14" t="str">
        <f t="shared" si="45"/>
        <v/>
      </c>
      <c r="N145" s="14" t="str">
        <f t="shared" si="45"/>
        <v/>
      </c>
      <c r="O145" s="14" t="str">
        <f t="shared" si="45"/>
        <v/>
      </c>
      <c r="P145" s="14" t="str">
        <f t="shared" si="45"/>
        <v/>
      </c>
      <c r="Q145" s="14" t="str">
        <f t="shared" si="45"/>
        <v/>
      </c>
      <c r="R145" s="14"/>
      <c r="S145" s="8"/>
    </row>
    <row r="146" spans="1:19" x14ac:dyDescent="0.3">
      <c r="A146" s="15"/>
      <c r="B146" s="185" t="s">
        <v>78</v>
      </c>
      <c r="C146" s="16" t="str">
        <f t="shared" si="44"/>
        <v/>
      </c>
      <c r="D146" s="16" t="str">
        <f t="shared" si="18"/>
        <v/>
      </c>
      <c r="E146" s="17" t="s">
        <v>86</v>
      </c>
      <c r="F146" s="261">
        <f>Decsheets!$V$10</f>
        <v>1</v>
      </c>
      <c r="H146" s="8"/>
      <c r="I146" s="18"/>
      <c r="J146" s="14" t="str">
        <f t="shared" si="45"/>
        <v/>
      </c>
      <c r="K146" s="14" t="str">
        <f t="shared" si="45"/>
        <v/>
      </c>
      <c r="L146" s="14" t="str">
        <f t="shared" si="45"/>
        <v/>
      </c>
      <c r="M146" s="14" t="str">
        <f t="shared" si="45"/>
        <v/>
      </c>
      <c r="N146" s="14" t="str">
        <f t="shared" si="45"/>
        <v/>
      </c>
      <c r="O146" s="14" t="str">
        <f t="shared" si="45"/>
        <v/>
      </c>
      <c r="P146" s="14" t="str">
        <f t="shared" si="45"/>
        <v/>
      </c>
      <c r="Q146" s="14" t="str">
        <f t="shared" si="45"/>
        <v/>
      </c>
      <c r="R146" s="14"/>
      <c r="S146" s="8"/>
    </row>
    <row r="147" spans="1:19" x14ac:dyDescent="0.3">
      <c r="A147" s="15"/>
      <c r="B147" s="185" t="s">
        <v>79</v>
      </c>
      <c r="C147" s="16" t="str">
        <f t="shared" si="44"/>
        <v/>
      </c>
      <c r="D147" s="16" t="str">
        <f t="shared" si="18"/>
        <v/>
      </c>
      <c r="E147" s="17" t="s">
        <v>86</v>
      </c>
      <c r="F147" s="261">
        <f>Decsheets!$V$11</f>
        <v>0</v>
      </c>
      <c r="H147" s="8"/>
      <c r="I147" s="18"/>
      <c r="J147" s="14" t="str">
        <f t="shared" si="45"/>
        <v/>
      </c>
      <c r="K147" s="14" t="str">
        <f t="shared" si="45"/>
        <v/>
      </c>
      <c r="L147" s="14" t="str">
        <f t="shared" si="45"/>
        <v/>
      </c>
      <c r="M147" s="14" t="str">
        <f t="shared" si="45"/>
        <v/>
      </c>
      <c r="N147" s="14" t="str">
        <f t="shared" si="45"/>
        <v/>
      </c>
      <c r="O147" s="14" t="str">
        <f t="shared" si="45"/>
        <v/>
      </c>
      <c r="P147" s="14" t="str">
        <f t="shared" si="45"/>
        <v/>
      </c>
      <c r="Q147" s="14" t="str">
        <f t="shared" si="45"/>
        <v/>
      </c>
      <c r="R147" s="14">
        <f>SUM(Decsheets!$V$5:$V$12)-(SUM(J141:P147))</f>
        <v>21</v>
      </c>
      <c r="S147" s="8"/>
    </row>
    <row r="148" spans="1:19" x14ac:dyDescent="0.3">
      <c r="A148" s="22" t="s">
        <v>108</v>
      </c>
      <c r="B148" s="196"/>
      <c r="C148" s="19" t="s">
        <v>176</v>
      </c>
      <c r="D148" s="18"/>
      <c r="E148" s="17" t="s">
        <v>86</v>
      </c>
      <c r="F148" s="256"/>
      <c r="G148" s="8"/>
      <c r="H148" s="8"/>
      <c r="I148" s="8"/>
      <c r="J148" s="14"/>
      <c r="K148" s="14"/>
      <c r="L148" s="14"/>
      <c r="M148" s="14"/>
      <c r="N148" s="14"/>
      <c r="O148" s="14"/>
      <c r="P148" s="14"/>
      <c r="Q148" s="14"/>
      <c r="R148" s="14"/>
      <c r="S148" s="8" t="s">
        <v>109</v>
      </c>
    </row>
    <row r="149" spans="1:19" x14ac:dyDescent="0.3">
      <c r="A149" s="15"/>
      <c r="B149" s="185" t="s">
        <v>126</v>
      </c>
      <c r="C149" s="16" t="str">
        <f>IFERROR(IF(A149="","",VLOOKUP($A$148,IF(LEN(A149)=2,U14GB,U14GA),VLOOKUP(LEFT(A149,1),club,6,FALSE),FALSE)),"No athlete")</f>
        <v/>
      </c>
      <c r="D149" s="16" t="str">
        <f>IFERROR(IF(A149="","",VLOOKUP(LEFT(A149,1),club,2,FALSE)),"No club")</f>
        <v/>
      </c>
      <c r="E149" s="17" t="s">
        <v>86</v>
      </c>
      <c r="F149" s="261">
        <f>Decsheets!$V$5</f>
        <v>6</v>
      </c>
      <c r="G149" s="8"/>
      <c r="H149" s="8"/>
      <c r="I149" s="208" t="str">
        <f>IFERROR(IF(E149=".","",IF(E149&gt;Records!F23,"LR",IF(E149=Records!F23,"=LR","-"))),"???")</f>
        <v/>
      </c>
      <c r="J149" s="14" t="str">
        <f t="shared" ref="J149:Q155" si="46">IF($A149="","",IF(LEFT($A149,1)=J$12,$F149,""))</f>
        <v/>
      </c>
      <c r="K149" s="14" t="str">
        <f t="shared" si="46"/>
        <v/>
      </c>
      <c r="L149" s="14" t="str">
        <f t="shared" si="46"/>
        <v/>
      </c>
      <c r="M149" s="14" t="str">
        <f t="shared" si="46"/>
        <v/>
      </c>
      <c r="N149" s="14" t="str">
        <f t="shared" si="46"/>
        <v/>
      </c>
      <c r="O149" s="14" t="str">
        <f t="shared" si="46"/>
        <v/>
      </c>
      <c r="P149" s="14" t="str">
        <f t="shared" si="46"/>
        <v/>
      </c>
      <c r="Q149" s="14" t="str">
        <f t="shared" si="46"/>
        <v/>
      </c>
      <c r="R149" s="14"/>
      <c r="S149" s="8"/>
    </row>
    <row r="150" spans="1:19" x14ac:dyDescent="0.3">
      <c r="A150" s="15"/>
      <c r="B150" s="185" t="s">
        <v>127</v>
      </c>
      <c r="C150" s="16" t="str">
        <f t="shared" ref="C150:C155" si="47">IF(A150="","",VLOOKUP($A$148,IF(LEN(A150)=2,U14GB,U14GA),VLOOKUP(LEFT(A150,1),club,6,FALSE),FALSE))</f>
        <v/>
      </c>
      <c r="D150" s="16" t="str">
        <f t="shared" ref="D150:D195" si="48">IF(A150="","",VLOOKUP(LEFT(A150,1),club,2,FALSE))</f>
        <v/>
      </c>
      <c r="E150" s="17" t="s">
        <v>86</v>
      </c>
      <c r="F150" s="261">
        <f>Decsheets!$V$6</f>
        <v>5</v>
      </c>
      <c r="G150" s="8"/>
      <c r="H150" s="8"/>
      <c r="I150" s="18"/>
      <c r="J150" s="14" t="str">
        <f t="shared" si="46"/>
        <v/>
      </c>
      <c r="K150" s="14" t="str">
        <f t="shared" si="46"/>
        <v/>
      </c>
      <c r="L150" s="14" t="str">
        <f t="shared" si="46"/>
        <v/>
      </c>
      <c r="M150" s="14" t="str">
        <f t="shared" si="46"/>
        <v/>
      </c>
      <c r="N150" s="14" t="str">
        <f t="shared" si="46"/>
        <v/>
      </c>
      <c r="O150" s="14" t="str">
        <f t="shared" si="46"/>
        <v/>
      </c>
      <c r="P150" s="14" t="str">
        <f t="shared" si="46"/>
        <v/>
      </c>
      <c r="Q150" s="14" t="str">
        <f t="shared" si="46"/>
        <v/>
      </c>
      <c r="R150" s="14"/>
      <c r="S150" s="8"/>
    </row>
    <row r="151" spans="1:19" x14ac:dyDescent="0.3">
      <c r="A151" s="15"/>
      <c r="B151" s="185" t="s">
        <v>128</v>
      </c>
      <c r="C151" s="16" t="str">
        <f t="shared" si="47"/>
        <v/>
      </c>
      <c r="D151" s="16" t="str">
        <f t="shared" si="48"/>
        <v/>
      </c>
      <c r="E151" s="17" t="s">
        <v>86</v>
      </c>
      <c r="F151" s="261">
        <f>Decsheets!$V$7</f>
        <v>4</v>
      </c>
      <c r="G151" s="8"/>
      <c r="H151" s="8"/>
      <c r="I151" s="18"/>
      <c r="J151" s="14" t="str">
        <f t="shared" si="46"/>
        <v/>
      </c>
      <c r="K151" s="14" t="str">
        <f t="shared" si="46"/>
        <v/>
      </c>
      <c r="L151" s="14" t="str">
        <f t="shared" si="46"/>
        <v/>
      </c>
      <c r="M151" s="14" t="str">
        <f t="shared" si="46"/>
        <v/>
      </c>
      <c r="N151" s="14" t="str">
        <f t="shared" si="46"/>
        <v/>
      </c>
      <c r="O151" s="14" t="str">
        <f t="shared" si="46"/>
        <v/>
      </c>
      <c r="P151" s="14" t="str">
        <f t="shared" si="46"/>
        <v/>
      </c>
      <c r="Q151" s="14" t="str">
        <f t="shared" si="46"/>
        <v/>
      </c>
      <c r="R151" s="14"/>
      <c r="S151" s="8"/>
    </row>
    <row r="152" spans="1:19" x14ac:dyDescent="0.3">
      <c r="A152" s="15"/>
      <c r="B152" s="185" t="s">
        <v>76</v>
      </c>
      <c r="C152" s="16" t="str">
        <f t="shared" si="47"/>
        <v/>
      </c>
      <c r="D152" s="16" t="str">
        <f t="shared" si="48"/>
        <v/>
      </c>
      <c r="E152" s="17" t="s">
        <v>86</v>
      </c>
      <c r="F152" s="261">
        <f>Decsheets!$V$8</f>
        <v>3</v>
      </c>
      <c r="G152" s="8"/>
      <c r="H152" s="8"/>
      <c r="I152" s="18"/>
      <c r="J152" s="14" t="str">
        <f t="shared" si="46"/>
        <v/>
      </c>
      <c r="K152" s="14" t="str">
        <f t="shared" si="46"/>
        <v/>
      </c>
      <c r="L152" s="14" t="str">
        <f t="shared" si="46"/>
        <v/>
      </c>
      <c r="M152" s="14" t="str">
        <f t="shared" si="46"/>
        <v/>
      </c>
      <c r="N152" s="14" t="str">
        <f t="shared" si="46"/>
        <v/>
      </c>
      <c r="O152" s="14" t="str">
        <f t="shared" si="46"/>
        <v/>
      </c>
      <c r="P152" s="14" t="str">
        <f t="shared" si="46"/>
        <v/>
      </c>
      <c r="Q152" s="14" t="str">
        <f t="shared" si="46"/>
        <v/>
      </c>
      <c r="R152" s="14"/>
      <c r="S152" s="8"/>
    </row>
    <row r="153" spans="1:19" x14ac:dyDescent="0.3">
      <c r="A153" s="15"/>
      <c r="B153" s="185" t="s">
        <v>77</v>
      </c>
      <c r="C153" s="16" t="str">
        <f t="shared" si="47"/>
        <v/>
      </c>
      <c r="D153" s="16" t="str">
        <f t="shared" si="48"/>
        <v/>
      </c>
      <c r="E153" s="17" t="s">
        <v>86</v>
      </c>
      <c r="F153" s="261">
        <f>Decsheets!$V$9</f>
        <v>2</v>
      </c>
      <c r="G153" s="8"/>
      <c r="H153" s="8"/>
      <c r="I153" s="18"/>
      <c r="J153" s="14" t="str">
        <f t="shared" si="46"/>
        <v/>
      </c>
      <c r="K153" s="14" t="str">
        <f t="shared" si="46"/>
        <v/>
      </c>
      <c r="L153" s="14" t="str">
        <f t="shared" si="46"/>
        <v/>
      </c>
      <c r="M153" s="14" t="str">
        <f t="shared" si="46"/>
        <v/>
      </c>
      <c r="N153" s="14" t="str">
        <f t="shared" si="46"/>
        <v/>
      </c>
      <c r="O153" s="14" t="str">
        <f t="shared" si="46"/>
        <v/>
      </c>
      <c r="P153" s="14" t="str">
        <f t="shared" si="46"/>
        <v/>
      </c>
      <c r="Q153" s="14" t="str">
        <f t="shared" si="46"/>
        <v/>
      </c>
      <c r="R153" s="14"/>
      <c r="S153" s="8"/>
    </row>
    <row r="154" spans="1:19" x14ac:dyDescent="0.3">
      <c r="A154" s="15"/>
      <c r="B154" s="185" t="s">
        <v>78</v>
      </c>
      <c r="C154" s="16" t="str">
        <f t="shared" si="47"/>
        <v/>
      </c>
      <c r="D154" s="16" t="str">
        <f t="shared" si="48"/>
        <v/>
      </c>
      <c r="E154" s="17" t="s">
        <v>86</v>
      </c>
      <c r="F154" s="261">
        <f>Decsheets!$V$10</f>
        <v>1</v>
      </c>
      <c r="G154" s="8"/>
      <c r="H154" s="8"/>
      <c r="I154" s="18"/>
      <c r="J154" s="14" t="str">
        <f t="shared" si="46"/>
        <v/>
      </c>
      <c r="K154" s="14" t="str">
        <f t="shared" si="46"/>
        <v/>
      </c>
      <c r="L154" s="14" t="str">
        <f t="shared" si="46"/>
        <v/>
      </c>
      <c r="M154" s="14" t="str">
        <f t="shared" si="46"/>
        <v/>
      </c>
      <c r="N154" s="14" t="str">
        <f t="shared" si="46"/>
        <v/>
      </c>
      <c r="O154" s="14" t="str">
        <f t="shared" si="46"/>
        <v/>
      </c>
      <c r="P154" s="14" t="str">
        <f t="shared" si="46"/>
        <v/>
      </c>
      <c r="Q154" s="14" t="str">
        <f t="shared" si="46"/>
        <v/>
      </c>
      <c r="R154" s="14"/>
      <c r="S154" s="8"/>
    </row>
    <row r="155" spans="1:19" x14ac:dyDescent="0.3">
      <c r="A155" s="15"/>
      <c r="B155" s="185" t="s">
        <v>79</v>
      </c>
      <c r="C155" s="16" t="str">
        <f t="shared" si="47"/>
        <v/>
      </c>
      <c r="D155" s="16" t="str">
        <f t="shared" si="48"/>
        <v/>
      </c>
      <c r="E155" s="17" t="s">
        <v>86</v>
      </c>
      <c r="F155" s="261">
        <f>Decsheets!$V$11</f>
        <v>0</v>
      </c>
      <c r="G155" s="8"/>
      <c r="H155" s="8"/>
      <c r="I155" s="18"/>
      <c r="J155" s="14" t="str">
        <f t="shared" si="46"/>
        <v/>
      </c>
      <c r="K155" s="14" t="str">
        <f t="shared" si="46"/>
        <v/>
      </c>
      <c r="L155" s="14" t="str">
        <f t="shared" si="46"/>
        <v/>
      </c>
      <c r="M155" s="14" t="str">
        <f t="shared" si="46"/>
        <v/>
      </c>
      <c r="N155" s="14" t="str">
        <f t="shared" si="46"/>
        <v/>
      </c>
      <c r="O155" s="14" t="str">
        <f t="shared" si="46"/>
        <v/>
      </c>
      <c r="P155" s="14" t="str">
        <f t="shared" si="46"/>
        <v/>
      </c>
      <c r="Q155" s="14" t="str">
        <f t="shared" si="46"/>
        <v/>
      </c>
      <c r="R155" s="14">
        <f>SUM(Decsheets!$V$5:$V$12)-(SUM(J149:P155))</f>
        <v>21</v>
      </c>
      <c r="S155" s="8"/>
    </row>
    <row r="156" spans="1:19" x14ac:dyDescent="0.3">
      <c r="A156" s="22" t="s">
        <v>108</v>
      </c>
      <c r="B156" s="196"/>
      <c r="C156" s="19" t="s">
        <v>177</v>
      </c>
      <c r="D156" s="18"/>
      <c r="E156" s="17" t="s">
        <v>86</v>
      </c>
      <c r="F156" s="256"/>
      <c r="G156" s="8"/>
      <c r="H156" s="8"/>
      <c r="I156" s="8"/>
      <c r="J156" s="14"/>
      <c r="K156" s="14"/>
      <c r="L156" s="14"/>
      <c r="M156" s="14"/>
      <c r="N156" s="14"/>
      <c r="O156" s="14"/>
      <c r="P156" s="14"/>
      <c r="Q156" s="14"/>
      <c r="R156" s="14"/>
      <c r="S156" s="8" t="s">
        <v>110</v>
      </c>
    </row>
    <row r="157" spans="1:19" x14ac:dyDescent="0.3">
      <c r="A157" s="15"/>
      <c r="B157" s="185" t="s">
        <v>126</v>
      </c>
      <c r="C157" s="16" t="str">
        <f t="shared" ref="C157:C163" si="49">IF(A157="","",VLOOKUP($A$156,IF(LEN(A157)=2,U14GB,U14GA),VLOOKUP(LEFT(A157,1),club,6,FALSE),FALSE))</f>
        <v/>
      </c>
      <c r="D157" s="16" t="str">
        <f t="shared" si="48"/>
        <v/>
      </c>
      <c r="E157" s="17" t="s">
        <v>86</v>
      </c>
      <c r="F157" s="261">
        <f>Decsheets!$V$5</f>
        <v>6</v>
      </c>
      <c r="G157" s="8"/>
      <c r="H157" s="8"/>
      <c r="I157" s="208" t="str">
        <f>IFERROR(IF(E157=".","",IF(E157&gt;Records!F23,"LR",IF(E157=Records!F23,"=LR","-"))),"???")</f>
        <v/>
      </c>
      <c r="J157" s="14" t="str">
        <f t="shared" ref="J157:Q163" si="50">IF($A157="","",IF(LEFT($A157,1)=J$12,$F157,""))</f>
        <v/>
      </c>
      <c r="K157" s="14" t="str">
        <f t="shared" si="50"/>
        <v/>
      </c>
      <c r="L157" s="14" t="str">
        <f t="shared" si="50"/>
        <v/>
      </c>
      <c r="M157" s="14" t="str">
        <f t="shared" si="50"/>
        <v/>
      </c>
      <c r="N157" s="14" t="str">
        <f t="shared" si="50"/>
        <v/>
      </c>
      <c r="O157" s="14" t="str">
        <f t="shared" si="50"/>
        <v/>
      </c>
      <c r="P157" s="14" t="str">
        <f t="shared" si="50"/>
        <v/>
      </c>
      <c r="Q157" s="14" t="str">
        <f t="shared" si="50"/>
        <v/>
      </c>
      <c r="R157" s="14"/>
      <c r="S157" s="8"/>
    </row>
    <row r="158" spans="1:19" x14ac:dyDescent="0.3">
      <c r="A158" s="15"/>
      <c r="B158" s="185" t="s">
        <v>127</v>
      </c>
      <c r="C158" s="16" t="str">
        <f t="shared" si="49"/>
        <v/>
      </c>
      <c r="D158" s="16" t="str">
        <f t="shared" si="48"/>
        <v/>
      </c>
      <c r="E158" s="17" t="s">
        <v>86</v>
      </c>
      <c r="F158" s="261">
        <f>Decsheets!$V$6</f>
        <v>5</v>
      </c>
      <c r="G158" s="8"/>
      <c r="H158" s="8"/>
      <c r="I158" s="18"/>
      <c r="J158" s="14" t="str">
        <f t="shared" si="50"/>
        <v/>
      </c>
      <c r="K158" s="14" t="str">
        <f t="shared" si="50"/>
        <v/>
      </c>
      <c r="L158" s="14" t="str">
        <f t="shared" si="50"/>
        <v/>
      </c>
      <c r="M158" s="14" t="str">
        <f t="shared" si="50"/>
        <v/>
      </c>
      <c r="N158" s="14" t="str">
        <f t="shared" si="50"/>
        <v/>
      </c>
      <c r="O158" s="14" t="str">
        <f t="shared" si="50"/>
        <v/>
      </c>
      <c r="P158" s="14" t="str">
        <f t="shared" si="50"/>
        <v/>
      </c>
      <c r="Q158" s="14" t="str">
        <f t="shared" si="50"/>
        <v/>
      </c>
      <c r="R158" s="14"/>
      <c r="S158" s="8"/>
    </row>
    <row r="159" spans="1:19" x14ac:dyDescent="0.3">
      <c r="A159" s="15"/>
      <c r="B159" s="185" t="s">
        <v>128</v>
      </c>
      <c r="C159" s="16" t="str">
        <f t="shared" si="49"/>
        <v/>
      </c>
      <c r="D159" s="16" t="str">
        <f t="shared" si="48"/>
        <v/>
      </c>
      <c r="E159" s="17" t="s">
        <v>86</v>
      </c>
      <c r="F159" s="261">
        <f>Decsheets!$V$7</f>
        <v>4</v>
      </c>
      <c r="G159" s="8"/>
      <c r="H159" s="8"/>
      <c r="I159" s="18"/>
      <c r="J159" s="14" t="str">
        <f t="shared" si="50"/>
        <v/>
      </c>
      <c r="K159" s="14" t="str">
        <f t="shared" si="50"/>
        <v/>
      </c>
      <c r="L159" s="14" t="str">
        <f t="shared" si="50"/>
        <v/>
      </c>
      <c r="M159" s="14" t="str">
        <f t="shared" si="50"/>
        <v/>
      </c>
      <c r="N159" s="14" t="str">
        <f t="shared" si="50"/>
        <v/>
      </c>
      <c r="O159" s="14" t="str">
        <f t="shared" si="50"/>
        <v/>
      </c>
      <c r="P159" s="14" t="str">
        <f t="shared" si="50"/>
        <v/>
      </c>
      <c r="Q159" s="14" t="str">
        <f t="shared" si="50"/>
        <v/>
      </c>
      <c r="R159" s="14"/>
      <c r="S159" s="8"/>
    </row>
    <row r="160" spans="1:19" x14ac:dyDescent="0.3">
      <c r="A160" s="15"/>
      <c r="B160" s="185" t="s">
        <v>76</v>
      </c>
      <c r="C160" s="16" t="str">
        <f t="shared" si="49"/>
        <v/>
      </c>
      <c r="D160" s="16" t="str">
        <f t="shared" si="48"/>
        <v/>
      </c>
      <c r="E160" s="17" t="s">
        <v>86</v>
      </c>
      <c r="F160" s="261">
        <f>Decsheets!$V$8</f>
        <v>3</v>
      </c>
      <c r="G160" s="8"/>
      <c r="H160" s="8"/>
      <c r="I160" s="18"/>
      <c r="J160" s="14" t="str">
        <f t="shared" si="50"/>
        <v/>
      </c>
      <c r="K160" s="14" t="str">
        <f t="shared" si="50"/>
        <v/>
      </c>
      <c r="L160" s="14" t="str">
        <f t="shared" si="50"/>
        <v/>
      </c>
      <c r="M160" s="14" t="str">
        <f t="shared" si="50"/>
        <v/>
      </c>
      <c r="N160" s="14" t="str">
        <f t="shared" si="50"/>
        <v/>
      </c>
      <c r="O160" s="14" t="str">
        <f t="shared" si="50"/>
        <v/>
      </c>
      <c r="P160" s="14" t="str">
        <f t="shared" si="50"/>
        <v/>
      </c>
      <c r="Q160" s="14" t="str">
        <f t="shared" si="50"/>
        <v/>
      </c>
      <c r="R160" s="14"/>
      <c r="S160" s="8"/>
    </row>
    <row r="161" spans="1:19" x14ac:dyDescent="0.3">
      <c r="A161" s="15"/>
      <c r="B161" s="185" t="s">
        <v>77</v>
      </c>
      <c r="C161" s="16" t="str">
        <f t="shared" si="49"/>
        <v/>
      </c>
      <c r="D161" s="16" t="str">
        <f t="shared" si="48"/>
        <v/>
      </c>
      <c r="E161" s="17" t="s">
        <v>86</v>
      </c>
      <c r="F161" s="261">
        <f>Decsheets!$V$9</f>
        <v>2</v>
      </c>
      <c r="G161" s="8"/>
      <c r="H161" s="8"/>
      <c r="I161" s="18"/>
      <c r="J161" s="14" t="str">
        <f t="shared" si="50"/>
        <v/>
      </c>
      <c r="K161" s="14" t="str">
        <f t="shared" si="50"/>
        <v/>
      </c>
      <c r="L161" s="14" t="str">
        <f t="shared" si="50"/>
        <v/>
      </c>
      <c r="M161" s="14" t="str">
        <f t="shared" si="50"/>
        <v/>
      </c>
      <c r="N161" s="14" t="str">
        <f t="shared" si="50"/>
        <v/>
      </c>
      <c r="O161" s="14" t="str">
        <f t="shared" si="50"/>
        <v/>
      </c>
      <c r="P161" s="14" t="str">
        <f t="shared" si="50"/>
        <v/>
      </c>
      <c r="Q161" s="14" t="str">
        <f t="shared" si="50"/>
        <v/>
      </c>
      <c r="R161" s="14"/>
      <c r="S161" s="8"/>
    </row>
    <row r="162" spans="1:19" x14ac:dyDescent="0.3">
      <c r="A162" s="15"/>
      <c r="B162" s="185" t="s">
        <v>78</v>
      </c>
      <c r="C162" s="16" t="str">
        <f t="shared" si="49"/>
        <v/>
      </c>
      <c r="D162" s="16" t="str">
        <f t="shared" si="48"/>
        <v/>
      </c>
      <c r="E162" s="17" t="s">
        <v>86</v>
      </c>
      <c r="F162" s="261">
        <f>Decsheets!$V$10</f>
        <v>1</v>
      </c>
      <c r="G162" s="8"/>
      <c r="H162" s="8"/>
      <c r="I162" s="18"/>
      <c r="J162" s="14" t="str">
        <f t="shared" si="50"/>
        <v/>
      </c>
      <c r="K162" s="14" t="str">
        <f t="shared" si="50"/>
        <v/>
      </c>
      <c r="L162" s="14" t="str">
        <f t="shared" si="50"/>
        <v/>
      </c>
      <c r="M162" s="14" t="str">
        <f t="shared" si="50"/>
        <v/>
      </c>
      <c r="N162" s="14" t="str">
        <f t="shared" si="50"/>
        <v/>
      </c>
      <c r="O162" s="14" t="str">
        <f t="shared" si="50"/>
        <v/>
      </c>
      <c r="P162" s="14" t="str">
        <f t="shared" si="50"/>
        <v/>
      </c>
      <c r="Q162" s="14" t="str">
        <f t="shared" si="50"/>
        <v/>
      </c>
      <c r="R162" s="14"/>
      <c r="S162" s="8"/>
    </row>
    <row r="163" spans="1:19" x14ac:dyDescent="0.3">
      <c r="A163" s="15"/>
      <c r="B163" s="185" t="s">
        <v>79</v>
      </c>
      <c r="C163" s="16" t="str">
        <f t="shared" si="49"/>
        <v/>
      </c>
      <c r="D163" s="16" t="str">
        <f t="shared" si="48"/>
        <v/>
      </c>
      <c r="E163" s="17" t="s">
        <v>86</v>
      </c>
      <c r="F163" s="261">
        <f>Decsheets!$V$11</f>
        <v>0</v>
      </c>
      <c r="G163" s="8"/>
      <c r="H163" s="8"/>
      <c r="I163" s="18"/>
      <c r="J163" s="14" t="str">
        <f t="shared" si="50"/>
        <v/>
      </c>
      <c r="K163" s="14" t="str">
        <f t="shared" si="50"/>
        <v/>
      </c>
      <c r="L163" s="14" t="str">
        <f t="shared" si="50"/>
        <v/>
      </c>
      <c r="M163" s="14" t="str">
        <f t="shared" si="50"/>
        <v/>
      </c>
      <c r="N163" s="14" t="str">
        <f t="shared" si="50"/>
        <v/>
      </c>
      <c r="O163" s="14" t="str">
        <f t="shared" si="50"/>
        <v/>
      </c>
      <c r="P163" s="14" t="str">
        <f t="shared" si="50"/>
        <v/>
      </c>
      <c r="Q163" s="14" t="str">
        <f t="shared" si="50"/>
        <v/>
      </c>
      <c r="R163" s="14">
        <f>SUM(Decsheets!$V$5:$V$12)-(SUM(J157:P163))</f>
        <v>21</v>
      </c>
      <c r="S163" s="8"/>
    </row>
    <row r="164" spans="1:19" x14ac:dyDescent="0.3">
      <c r="A164" s="22" t="s">
        <v>111</v>
      </c>
      <c r="B164" s="196"/>
      <c r="C164" s="19" t="s">
        <v>178</v>
      </c>
      <c r="D164" s="18"/>
      <c r="E164" s="17" t="s">
        <v>86</v>
      </c>
      <c r="F164" s="256"/>
      <c r="G164" s="8"/>
      <c r="H164" s="8"/>
      <c r="I164" s="8"/>
      <c r="J164" s="14"/>
      <c r="K164" s="14"/>
      <c r="L164" s="14"/>
      <c r="M164" s="14"/>
      <c r="N164" s="14"/>
      <c r="O164" s="14"/>
      <c r="P164" s="14"/>
      <c r="Q164" s="14"/>
      <c r="R164" s="14"/>
      <c r="S164" s="8" t="s">
        <v>112</v>
      </c>
    </row>
    <row r="165" spans="1:19" x14ac:dyDescent="0.3">
      <c r="A165" s="15"/>
      <c r="B165" s="185" t="s">
        <v>126</v>
      </c>
      <c r="C165" s="16" t="str">
        <f>IFERROR(IF(A165="","",VLOOKUP($A$164,IF(LEN(A165)=2,U14GB,U14GA),VLOOKUP(LEFT(A165,1),club,6,FALSE),FALSE)),"No athlete")</f>
        <v/>
      </c>
      <c r="D165" s="16" t="str">
        <f>IFERROR(IF(A165="","",VLOOKUP(LEFT(A165,1),club,2,FALSE)),"No club")</f>
        <v/>
      </c>
      <c r="E165" s="17" t="s">
        <v>86</v>
      </c>
      <c r="F165" s="261">
        <f>Decsheets!$V$5</f>
        <v>6</v>
      </c>
      <c r="G165" s="8"/>
      <c r="H165" s="8"/>
      <c r="I165" s="208" t="str">
        <f>IFERROR(IF(E165=".","",IF(E165&gt;Records!F20,"LR",IF(E165=Records!F20,"=LR","-"))),"???")</f>
        <v/>
      </c>
      <c r="J165" s="14" t="str">
        <f t="shared" ref="J165:Q178" si="51">IF($A165="","",IF(LEFT($A165,1)=J$12,$F165,""))</f>
        <v/>
      </c>
      <c r="K165" s="14" t="str">
        <f t="shared" si="51"/>
        <v/>
      </c>
      <c r="L165" s="14" t="str">
        <f t="shared" si="51"/>
        <v/>
      </c>
      <c r="M165" s="14" t="str">
        <f t="shared" si="51"/>
        <v/>
      </c>
      <c r="N165" s="14" t="str">
        <f t="shared" si="51"/>
        <v/>
      </c>
      <c r="O165" s="14" t="str">
        <f t="shared" si="51"/>
        <v/>
      </c>
      <c r="P165" s="14" t="str">
        <f t="shared" si="51"/>
        <v/>
      </c>
      <c r="Q165" s="14" t="str">
        <f t="shared" si="51"/>
        <v/>
      </c>
      <c r="R165" s="14"/>
      <c r="S165" s="8"/>
    </row>
    <row r="166" spans="1:19" x14ac:dyDescent="0.3">
      <c r="A166" s="15"/>
      <c r="B166" s="185" t="s">
        <v>127</v>
      </c>
      <c r="C166" s="16" t="str">
        <f t="shared" ref="C166:C171" si="52">IF(A166="","",VLOOKUP($A$164,IF(LEN(A166)=2,U14GB,U14GA),VLOOKUP(LEFT(A166,1),club,6,FALSE),FALSE))</f>
        <v/>
      </c>
      <c r="D166" s="16" t="str">
        <f t="shared" si="48"/>
        <v/>
      </c>
      <c r="E166" s="17" t="s">
        <v>86</v>
      </c>
      <c r="F166" s="261">
        <f>Decsheets!$V$6</f>
        <v>5</v>
      </c>
      <c r="G166" s="8"/>
      <c r="H166" s="8"/>
      <c r="I166" s="18"/>
      <c r="J166" s="14" t="str">
        <f t="shared" si="51"/>
        <v/>
      </c>
      <c r="K166" s="14" t="str">
        <f t="shared" si="51"/>
        <v/>
      </c>
      <c r="L166" s="14" t="str">
        <f t="shared" si="51"/>
        <v/>
      </c>
      <c r="M166" s="14" t="str">
        <f t="shared" si="51"/>
        <v/>
      </c>
      <c r="N166" s="14" t="str">
        <f t="shared" si="51"/>
        <v/>
      </c>
      <c r="O166" s="14" t="str">
        <f t="shared" si="51"/>
        <v/>
      </c>
      <c r="P166" s="14" t="str">
        <f t="shared" si="51"/>
        <v/>
      </c>
      <c r="Q166" s="14" t="str">
        <f t="shared" si="51"/>
        <v/>
      </c>
      <c r="R166" s="14"/>
      <c r="S166" s="8"/>
    </row>
    <row r="167" spans="1:19" x14ac:dyDescent="0.3">
      <c r="A167" s="15"/>
      <c r="B167" s="185" t="s">
        <v>128</v>
      </c>
      <c r="C167" s="16" t="str">
        <f t="shared" si="52"/>
        <v/>
      </c>
      <c r="D167" s="16" t="str">
        <f t="shared" si="48"/>
        <v/>
      </c>
      <c r="E167" s="17" t="s">
        <v>86</v>
      </c>
      <c r="F167" s="261">
        <f>Decsheets!$V$7</f>
        <v>4</v>
      </c>
      <c r="G167" s="8"/>
      <c r="H167" s="8"/>
      <c r="I167" s="18"/>
      <c r="J167" s="14" t="str">
        <f t="shared" si="51"/>
        <v/>
      </c>
      <c r="K167" s="14" t="str">
        <f t="shared" si="51"/>
        <v/>
      </c>
      <c r="L167" s="14" t="str">
        <f t="shared" si="51"/>
        <v/>
      </c>
      <c r="M167" s="14" t="str">
        <f t="shared" si="51"/>
        <v/>
      </c>
      <c r="N167" s="14" t="str">
        <f t="shared" si="51"/>
        <v/>
      </c>
      <c r="O167" s="14" t="str">
        <f t="shared" si="51"/>
        <v/>
      </c>
      <c r="P167" s="14" t="str">
        <f t="shared" si="51"/>
        <v/>
      </c>
      <c r="Q167" s="14" t="str">
        <f t="shared" si="51"/>
        <v/>
      </c>
      <c r="R167" s="14"/>
      <c r="S167" s="8"/>
    </row>
    <row r="168" spans="1:19" x14ac:dyDescent="0.3">
      <c r="A168" s="15"/>
      <c r="B168" s="185" t="s">
        <v>76</v>
      </c>
      <c r="C168" s="16" t="str">
        <f t="shared" si="52"/>
        <v/>
      </c>
      <c r="D168" s="16" t="str">
        <f t="shared" si="48"/>
        <v/>
      </c>
      <c r="E168" s="17" t="s">
        <v>86</v>
      </c>
      <c r="F168" s="261">
        <f>Decsheets!$V$8</f>
        <v>3</v>
      </c>
      <c r="G168" s="8"/>
      <c r="H168" s="8"/>
      <c r="I168" s="18"/>
      <c r="J168" s="14" t="str">
        <f t="shared" si="51"/>
        <v/>
      </c>
      <c r="K168" s="14" t="str">
        <f t="shared" si="51"/>
        <v/>
      </c>
      <c r="L168" s="14" t="str">
        <f t="shared" si="51"/>
        <v/>
      </c>
      <c r="M168" s="14" t="str">
        <f t="shared" si="51"/>
        <v/>
      </c>
      <c r="N168" s="14" t="str">
        <f t="shared" si="51"/>
        <v/>
      </c>
      <c r="O168" s="14" t="str">
        <f t="shared" si="51"/>
        <v/>
      </c>
      <c r="P168" s="14" t="str">
        <f t="shared" si="51"/>
        <v/>
      </c>
      <c r="Q168" s="14" t="str">
        <f t="shared" si="51"/>
        <v/>
      </c>
      <c r="R168" s="14"/>
      <c r="S168" s="8"/>
    </row>
    <row r="169" spans="1:19" x14ac:dyDescent="0.3">
      <c r="A169" s="15"/>
      <c r="B169" s="185" t="s">
        <v>77</v>
      </c>
      <c r="C169" s="16" t="str">
        <f t="shared" si="52"/>
        <v/>
      </c>
      <c r="D169" s="16" t="str">
        <f t="shared" si="48"/>
        <v/>
      </c>
      <c r="E169" s="17" t="s">
        <v>86</v>
      </c>
      <c r="F169" s="261">
        <f>Decsheets!$V$9</f>
        <v>2</v>
      </c>
      <c r="G169" s="8"/>
      <c r="H169" s="8"/>
      <c r="I169" s="18"/>
      <c r="J169" s="14" t="str">
        <f t="shared" si="51"/>
        <v/>
      </c>
      <c r="K169" s="14" t="str">
        <f t="shared" si="51"/>
        <v/>
      </c>
      <c r="L169" s="14" t="str">
        <f t="shared" si="51"/>
        <v/>
      </c>
      <c r="M169" s="14" t="str">
        <f t="shared" si="51"/>
        <v/>
      </c>
      <c r="N169" s="14" t="str">
        <f t="shared" si="51"/>
        <v/>
      </c>
      <c r="O169" s="14" t="str">
        <f t="shared" si="51"/>
        <v/>
      </c>
      <c r="P169" s="14" t="str">
        <f t="shared" si="51"/>
        <v/>
      </c>
      <c r="Q169" s="14" t="str">
        <f t="shared" si="51"/>
        <v/>
      </c>
      <c r="R169" s="14"/>
      <c r="S169" s="8"/>
    </row>
    <row r="170" spans="1:19" x14ac:dyDescent="0.3">
      <c r="A170" s="15"/>
      <c r="B170" s="185" t="s">
        <v>78</v>
      </c>
      <c r="C170" s="16" t="str">
        <f t="shared" si="52"/>
        <v/>
      </c>
      <c r="D170" s="16" t="str">
        <f t="shared" si="48"/>
        <v/>
      </c>
      <c r="E170" s="17" t="s">
        <v>86</v>
      </c>
      <c r="F170" s="261">
        <f>Decsheets!$V$10</f>
        <v>1</v>
      </c>
      <c r="G170" s="8"/>
      <c r="H170" s="8"/>
      <c r="I170" s="18"/>
      <c r="J170" s="14" t="str">
        <f t="shared" si="51"/>
        <v/>
      </c>
      <c r="K170" s="14" t="str">
        <f t="shared" si="51"/>
        <v/>
      </c>
      <c r="L170" s="14" t="str">
        <f t="shared" si="51"/>
        <v/>
      </c>
      <c r="M170" s="14" t="str">
        <f t="shared" si="51"/>
        <v/>
      </c>
      <c r="N170" s="14" t="str">
        <f t="shared" si="51"/>
        <v/>
      </c>
      <c r="O170" s="14" t="str">
        <f t="shared" si="51"/>
        <v/>
      </c>
      <c r="P170" s="14" t="str">
        <f t="shared" si="51"/>
        <v/>
      </c>
      <c r="Q170" s="14" t="str">
        <f t="shared" si="51"/>
        <v/>
      </c>
      <c r="R170" s="14"/>
      <c r="S170" s="8"/>
    </row>
    <row r="171" spans="1:19" x14ac:dyDescent="0.3">
      <c r="A171" s="15"/>
      <c r="B171" s="185" t="s">
        <v>79</v>
      </c>
      <c r="C171" s="16" t="str">
        <f t="shared" si="52"/>
        <v/>
      </c>
      <c r="D171" s="16" t="str">
        <f t="shared" si="48"/>
        <v/>
      </c>
      <c r="E171" s="17" t="s">
        <v>86</v>
      </c>
      <c r="F171" s="261">
        <f>Decsheets!$V$11</f>
        <v>0</v>
      </c>
      <c r="G171" s="8"/>
      <c r="H171" s="8"/>
      <c r="I171" s="18"/>
      <c r="J171" s="14" t="str">
        <f t="shared" si="51"/>
        <v/>
      </c>
      <c r="K171" s="14" t="str">
        <f t="shared" si="51"/>
        <v/>
      </c>
      <c r="L171" s="14" t="str">
        <f t="shared" si="51"/>
        <v/>
      </c>
      <c r="M171" s="14" t="str">
        <f t="shared" si="51"/>
        <v/>
      </c>
      <c r="N171" s="14" t="str">
        <f t="shared" si="51"/>
        <v/>
      </c>
      <c r="O171" s="14" t="str">
        <f t="shared" si="51"/>
        <v/>
      </c>
      <c r="P171" s="14" t="str">
        <f t="shared" si="51"/>
        <v/>
      </c>
      <c r="Q171" s="14" t="str">
        <f t="shared" si="51"/>
        <v/>
      </c>
      <c r="R171" s="14">
        <f>SUM(Decsheets!$V$5:$V$12)-(SUM(J165:P171))</f>
        <v>21</v>
      </c>
      <c r="S171" s="8"/>
    </row>
    <row r="172" spans="1:19" x14ac:dyDescent="0.3">
      <c r="A172" s="22" t="s">
        <v>111</v>
      </c>
      <c r="B172" s="196"/>
      <c r="C172" s="19" t="s">
        <v>179</v>
      </c>
      <c r="D172" s="18"/>
      <c r="E172" s="17" t="s">
        <v>86</v>
      </c>
      <c r="F172" s="256"/>
      <c r="G172" s="8"/>
      <c r="H172" s="8"/>
      <c r="I172" s="8"/>
      <c r="J172" s="14"/>
      <c r="K172" s="14"/>
      <c r="L172" s="14"/>
      <c r="M172" s="14"/>
      <c r="N172" s="14"/>
      <c r="O172" s="14"/>
      <c r="P172" s="14"/>
      <c r="Q172" s="14"/>
      <c r="R172" s="14"/>
      <c r="S172" s="8" t="s">
        <v>113</v>
      </c>
    </row>
    <row r="173" spans="1:19" x14ac:dyDescent="0.3">
      <c r="A173" s="15"/>
      <c r="B173" s="185" t="s">
        <v>126</v>
      </c>
      <c r="C173" s="16" t="str">
        <f t="shared" ref="C173:C179" si="53">IF(A173="","",VLOOKUP($A$172,IF(LEN(A173)=2,U14GB,U14GA),VLOOKUP(LEFT(A173,1),club,6,FALSE),FALSE))</f>
        <v/>
      </c>
      <c r="D173" s="16" t="str">
        <f t="shared" ref="D173:D179" si="54">IF(A173="","",VLOOKUP(LEFT(A173,1),club,2,FALSE))</f>
        <v/>
      </c>
      <c r="E173" s="17" t="s">
        <v>86</v>
      </c>
      <c r="F173" s="261">
        <f>Decsheets!$V$5</f>
        <v>6</v>
      </c>
      <c r="G173" s="8"/>
      <c r="H173" s="8"/>
      <c r="I173" s="208" t="str">
        <f>IFERROR(IF(E173=".","",IF(E173&gt;Records!F20,"LR",IF(E173=Records!F20,"=LR","-"))),"???")</f>
        <v/>
      </c>
      <c r="J173" s="14" t="str">
        <f t="shared" si="51"/>
        <v/>
      </c>
      <c r="K173" s="14" t="str">
        <f t="shared" si="51"/>
        <v/>
      </c>
      <c r="L173" s="14" t="str">
        <f t="shared" si="51"/>
        <v/>
      </c>
      <c r="M173" s="14" t="str">
        <f t="shared" si="51"/>
        <v/>
      </c>
      <c r="N173" s="14" t="str">
        <f t="shared" si="51"/>
        <v/>
      </c>
      <c r="O173" s="14" t="str">
        <f t="shared" si="51"/>
        <v/>
      </c>
      <c r="P173" s="14" t="str">
        <f t="shared" si="51"/>
        <v/>
      </c>
      <c r="Q173" s="14" t="str">
        <f t="shared" si="51"/>
        <v/>
      </c>
      <c r="R173" s="14"/>
      <c r="S173" s="8"/>
    </row>
    <row r="174" spans="1:19" x14ac:dyDescent="0.3">
      <c r="A174" s="15"/>
      <c r="B174" s="185" t="s">
        <v>127</v>
      </c>
      <c r="C174" s="16" t="str">
        <f t="shared" si="53"/>
        <v/>
      </c>
      <c r="D174" s="16" t="str">
        <f t="shared" si="54"/>
        <v/>
      </c>
      <c r="E174" s="17" t="s">
        <v>86</v>
      </c>
      <c r="F174" s="261">
        <f>Decsheets!$V$6</f>
        <v>5</v>
      </c>
      <c r="G174" s="8"/>
      <c r="H174" s="8"/>
      <c r="I174" s="18"/>
      <c r="J174" s="14" t="str">
        <f t="shared" si="51"/>
        <v/>
      </c>
      <c r="K174" s="14" t="str">
        <f t="shared" si="51"/>
        <v/>
      </c>
      <c r="L174" s="14" t="str">
        <f t="shared" si="51"/>
        <v/>
      </c>
      <c r="M174" s="14" t="str">
        <f t="shared" si="51"/>
        <v/>
      </c>
      <c r="N174" s="14" t="str">
        <f t="shared" si="51"/>
        <v/>
      </c>
      <c r="O174" s="14" t="str">
        <f t="shared" si="51"/>
        <v/>
      </c>
      <c r="P174" s="14" t="str">
        <f t="shared" si="51"/>
        <v/>
      </c>
      <c r="Q174" s="14" t="str">
        <f t="shared" si="51"/>
        <v/>
      </c>
      <c r="R174" s="14"/>
      <c r="S174" s="8"/>
    </row>
    <row r="175" spans="1:19" x14ac:dyDescent="0.3">
      <c r="A175" s="15"/>
      <c r="B175" s="185" t="s">
        <v>128</v>
      </c>
      <c r="C175" s="16" t="str">
        <f t="shared" si="53"/>
        <v/>
      </c>
      <c r="D175" s="16" t="str">
        <f t="shared" si="54"/>
        <v/>
      </c>
      <c r="E175" s="17" t="s">
        <v>86</v>
      </c>
      <c r="F175" s="261">
        <f>Decsheets!$V$7</f>
        <v>4</v>
      </c>
      <c r="G175" s="8"/>
      <c r="H175" s="8"/>
      <c r="I175" s="18"/>
      <c r="J175" s="14" t="str">
        <f t="shared" si="51"/>
        <v/>
      </c>
      <c r="K175" s="14" t="str">
        <f t="shared" si="51"/>
        <v/>
      </c>
      <c r="L175" s="14" t="str">
        <f t="shared" si="51"/>
        <v/>
      </c>
      <c r="M175" s="14" t="str">
        <f t="shared" si="51"/>
        <v/>
      </c>
      <c r="N175" s="14" t="str">
        <f t="shared" si="51"/>
        <v/>
      </c>
      <c r="O175" s="14" t="str">
        <f t="shared" si="51"/>
        <v/>
      </c>
      <c r="P175" s="14" t="str">
        <f t="shared" si="51"/>
        <v/>
      </c>
      <c r="Q175" s="14" t="str">
        <f t="shared" si="51"/>
        <v/>
      </c>
      <c r="R175" s="14"/>
      <c r="S175" s="8"/>
    </row>
    <row r="176" spans="1:19" x14ac:dyDescent="0.3">
      <c r="A176" s="15"/>
      <c r="B176" s="185" t="s">
        <v>76</v>
      </c>
      <c r="C176" s="16" t="str">
        <f t="shared" si="53"/>
        <v/>
      </c>
      <c r="D176" s="16" t="str">
        <f t="shared" si="54"/>
        <v/>
      </c>
      <c r="E176" s="17" t="s">
        <v>86</v>
      </c>
      <c r="F176" s="261">
        <f>Decsheets!$V$8</f>
        <v>3</v>
      </c>
      <c r="G176" s="8"/>
      <c r="H176" s="8"/>
      <c r="I176" s="18"/>
      <c r="J176" s="14" t="str">
        <f t="shared" si="51"/>
        <v/>
      </c>
      <c r="K176" s="14" t="str">
        <f t="shared" si="51"/>
        <v/>
      </c>
      <c r="L176" s="14" t="str">
        <f t="shared" si="51"/>
        <v/>
      </c>
      <c r="M176" s="14" t="str">
        <f t="shared" si="51"/>
        <v/>
      </c>
      <c r="N176" s="14" t="str">
        <f t="shared" si="51"/>
        <v/>
      </c>
      <c r="O176" s="14" t="str">
        <f t="shared" si="51"/>
        <v/>
      </c>
      <c r="P176" s="14" t="str">
        <f t="shared" si="51"/>
        <v/>
      </c>
      <c r="Q176" s="14" t="str">
        <f t="shared" si="51"/>
        <v/>
      </c>
      <c r="R176" s="14"/>
      <c r="S176" s="8"/>
    </row>
    <row r="177" spans="1:19" x14ac:dyDescent="0.3">
      <c r="A177" s="15"/>
      <c r="B177" s="185" t="s">
        <v>77</v>
      </c>
      <c r="C177" s="16" t="str">
        <f t="shared" si="53"/>
        <v/>
      </c>
      <c r="D177" s="16" t="str">
        <f t="shared" si="54"/>
        <v/>
      </c>
      <c r="E177" s="17" t="s">
        <v>86</v>
      </c>
      <c r="F177" s="261">
        <f>Decsheets!$V$9</f>
        <v>2</v>
      </c>
      <c r="G177" s="8"/>
      <c r="H177" s="8"/>
      <c r="I177" s="18"/>
      <c r="J177" s="14" t="str">
        <f t="shared" si="51"/>
        <v/>
      </c>
      <c r="K177" s="14" t="str">
        <f t="shared" si="51"/>
        <v/>
      </c>
      <c r="L177" s="14" t="str">
        <f t="shared" si="51"/>
        <v/>
      </c>
      <c r="M177" s="14" t="str">
        <f t="shared" si="51"/>
        <v/>
      </c>
      <c r="N177" s="14" t="str">
        <f t="shared" si="51"/>
        <v/>
      </c>
      <c r="O177" s="14" t="str">
        <f t="shared" si="51"/>
        <v/>
      </c>
      <c r="P177" s="14" t="str">
        <f t="shared" si="51"/>
        <v/>
      </c>
      <c r="Q177" s="14" t="str">
        <f t="shared" si="51"/>
        <v/>
      </c>
      <c r="R177" s="14"/>
      <c r="S177" s="8"/>
    </row>
    <row r="178" spans="1:19" x14ac:dyDescent="0.3">
      <c r="A178" s="15"/>
      <c r="B178" s="185" t="s">
        <v>78</v>
      </c>
      <c r="C178" s="16" t="str">
        <f t="shared" si="53"/>
        <v/>
      </c>
      <c r="D178" s="16" t="str">
        <f t="shared" si="54"/>
        <v/>
      </c>
      <c r="E178" s="17" t="s">
        <v>86</v>
      </c>
      <c r="F178" s="261">
        <f>Decsheets!$V$10</f>
        <v>1</v>
      </c>
      <c r="G178" s="8"/>
      <c r="H178" s="8"/>
      <c r="I178" s="18"/>
      <c r="J178" s="14" t="str">
        <f t="shared" si="51"/>
        <v/>
      </c>
      <c r="K178" s="14" t="str">
        <f t="shared" si="51"/>
        <v/>
      </c>
      <c r="L178" s="14" t="str">
        <f t="shared" si="51"/>
        <v/>
      </c>
      <c r="M178" s="14" t="str">
        <f t="shared" si="51"/>
        <v/>
      </c>
      <c r="N178" s="14" t="str">
        <f t="shared" si="51"/>
        <v/>
      </c>
      <c r="O178" s="14" t="str">
        <f t="shared" si="51"/>
        <v/>
      </c>
      <c r="P178" s="14" t="str">
        <f t="shared" si="51"/>
        <v/>
      </c>
      <c r="Q178" s="14" t="str">
        <f t="shared" si="51"/>
        <v/>
      </c>
      <c r="R178" s="14"/>
      <c r="S178" s="8"/>
    </row>
    <row r="179" spans="1:19" x14ac:dyDescent="0.3">
      <c r="A179" s="15"/>
      <c r="B179" s="185" t="s">
        <v>79</v>
      </c>
      <c r="C179" s="16" t="str">
        <f t="shared" si="53"/>
        <v/>
      </c>
      <c r="D179" s="16" t="str">
        <f t="shared" si="54"/>
        <v/>
      </c>
      <c r="E179" s="17" t="s">
        <v>86</v>
      </c>
      <c r="F179" s="261">
        <f>Decsheets!$V$11</f>
        <v>0</v>
      </c>
      <c r="G179" s="8"/>
      <c r="H179" s="8"/>
      <c r="I179" s="18"/>
      <c r="J179" s="14" t="str">
        <f t="shared" ref="J179:Q179" si="55">IF($A179="","",IF(LEFT($A179,1)=J$12,$F179,""))</f>
        <v/>
      </c>
      <c r="K179" s="14" t="str">
        <f t="shared" si="55"/>
        <v/>
      </c>
      <c r="L179" s="14" t="str">
        <f t="shared" si="55"/>
        <v/>
      </c>
      <c r="M179" s="14" t="str">
        <f t="shared" si="55"/>
        <v/>
      </c>
      <c r="N179" s="14" t="str">
        <f t="shared" si="55"/>
        <v/>
      </c>
      <c r="O179" s="14" t="str">
        <f t="shared" si="55"/>
        <v/>
      </c>
      <c r="P179" s="14" t="str">
        <f t="shared" si="55"/>
        <v/>
      </c>
      <c r="Q179" s="14" t="str">
        <f t="shared" si="55"/>
        <v/>
      </c>
      <c r="R179" s="14">
        <f>SUM(Decsheets!$V$5:$V$12)-(SUM(J173:P179))</f>
        <v>21</v>
      </c>
      <c r="S179" s="8"/>
    </row>
    <row r="180" spans="1:19" x14ac:dyDescent="0.3">
      <c r="A180" s="203" t="s">
        <v>129</v>
      </c>
      <c r="B180" s="196"/>
      <c r="C180" s="19" t="s">
        <v>305</v>
      </c>
      <c r="D180" s="18"/>
      <c r="E180" s="17" t="s">
        <v>86</v>
      </c>
      <c r="F180" s="256"/>
      <c r="G180" s="8"/>
      <c r="H180" s="8"/>
      <c r="I180" s="18"/>
      <c r="J180" s="14"/>
      <c r="K180" s="14"/>
      <c r="L180" s="14"/>
      <c r="M180" s="14"/>
      <c r="N180" s="14"/>
      <c r="O180" s="14"/>
      <c r="P180" s="14"/>
      <c r="Q180" s="14"/>
      <c r="R180" s="14"/>
      <c r="S180" s="21" t="s">
        <v>130</v>
      </c>
    </row>
    <row r="181" spans="1:19" x14ac:dyDescent="0.3">
      <c r="A181" s="15"/>
      <c r="B181" s="185" t="s">
        <v>126</v>
      </c>
      <c r="C181" s="16" t="str">
        <f>IFERROR(IF(A181="","",VLOOKUP($A$180,IF(LEN(A181)=2,U14GB,U14GA),VLOOKUP(LEFT(A181,1),club,6,FALSE),FALSE)),"No athlete")</f>
        <v/>
      </c>
      <c r="D181" s="16" t="str">
        <f>IFERROR(IF(A181="","",VLOOKUP(LEFT(A181,1),club,2,FALSE)),"No club")</f>
        <v/>
      </c>
      <c r="E181" s="17" t="s">
        <v>86</v>
      </c>
      <c r="F181" s="261">
        <v>7</v>
      </c>
      <c r="G181" s="8"/>
      <c r="H181" s="8"/>
      <c r="I181" s="208" t="str">
        <f>IFERROR(IF(E181=".","",IF(E181&gt;Records!F21,"LR",IF(E181=Records!F21,"=LR","-"))),"???")</f>
        <v/>
      </c>
      <c r="J181" s="14" t="str">
        <f t="shared" ref="J181:Q187" si="56">IF($A181="","",IF(LEFT($A181,1)=J$12,$F181,""))</f>
        <v/>
      </c>
      <c r="K181" s="14" t="str">
        <f t="shared" si="56"/>
        <v/>
      </c>
      <c r="L181" s="14" t="str">
        <f t="shared" si="56"/>
        <v/>
      </c>
      <c r="M181" s="14" t="str">
        <f t="shared" si="56"/>
        <v/>
      </c>
      <c r="N181" s="14" t="str">
        <f t="shared" si="56"/>
        <v/>
      </c>
      <c r="O181" s="14" t="str">
        <f t="shared" si="56"/>
        <v/>
      </c>
      <c r="P181" s="14" t="str">
        <f t="shared" si="56"/>
        <v/>
      </c>
      <c r="Q181" s="14" t="str">
        <f t="shared" si="56"/>
        <v/>
      </c>
      <c r="R181" s="14"/>
      <c r="S181" s="8"/>
    </row>
    <row r="182" spans="1:19" x14ac:dyDescent="0.3">
      <c r="A182" s="15"/>
      <c r="B182" s="185" t="s">
        <v>127</v>
      </c>
      <c r="C182" s="16" t="str">
        <f t="shared" ref="C182:C187" si="57">IF(A182="","",VLOOKUP($A$180,IF(LEN(A182)=2,U14GB,U14GA),VLOOKUP(LEFT(A182,1),club,6,FALSE),FALSE))</f>
        <v/>
      </c>
      <c r="D182" s="16" t="str">
        <f t="shared" ref="D182:D187" si="58">IF(A182="","",VLOOKUP(LEFT(A182,1),club,2,FALSE))</f>
        <v/>
      </c>
      <c r="E182" s="17" t="s">
        <v>86</v>
      </c>
      <c r="F182" s="261">
        <v>6</v>
      </c>
      <c r="G182" s="8"/>
      <c r="H182" s="8"/>
      <c r="I182" s="18"/>
      <c r="J182" s="14" t="str">
        <f t="shared" si="56"/>
        <v/>
      </c>
      <c r="K182" s="14" t="str">
        <f t="shared" si="56"/>
        <v/>
      </c>
      <c r="L182" s="14" t="str">
        <f t="shared" si="56"/>
        <v/>
      </c>
      <c r="M182" s="14" t="str">
        <f t="shared" si="56"/>
        <v/>
      </c>
      <c r="N182" s="14" t="str">
        <f t="shared" si="56"/>
        <v/>
      </c>
      <c r="O182" s="14" t="str">
        <f t="shared" si="56"/>
        <v/>
      </c>
      <c r="P182" s="14" t="str">
        <f t="shared" si="56"/>
        <v/>
      </c>
      <c r="Q182" s="14" t="str">
        <f t="shared" si="56"/>
        <v/>
      </c>
      <c r="R182" s="14"/>
      <c r="S182" s="8"/>
    </row>
    <row r="183" spans="1:19" x14ac:dyDescent="0.3">
      <c r="A183" s="15"/>
      <c r="B183" s="185" t="s">
        <v>128</v>
      </c>
      <c r="C183" s="16" t="str">
        <f t="shared" si="57"/>
        <v/>
      </c>
      <c r="D183" s="16" t="str">
        <f t="shared" si="58"/>
        <v/>
      </c>
      <c r="E183" s="17" t="s">
        <v>86</v>
      </c>
      <c r="F183" s="261">
        <v>5</v>
      </c>
      <c r="G183" s="8"/>
      <c r="H183" s="8"/>
      <c r="I183" s="18"/>
      <c r="J183" s="14" t="str">
        <f t="shared" si="56"/>
        <v/>
      </c>
      <c r="K183" s="14" t="str">
        <f t="shared" si="56"/>
        <v/>
      </c>
      <c r="L183" s="14" t="str">
        <f t="shared" si="56"/>
        <v/>
      </c>
      <c r="M183" s="14" t="str">
        <f t="shared" si="56"/>
        <v/>
      </c>
      <c r="N183" s="14" t="str">
        <f t="shared" si="56"/>
        <v/>
      </c>
      <c r="O183" s="14" t="str">
        <f t="shared" si="56"/>
        <v/>
      </c>
      <c r="P183" s="14" t="str">
        <f t="shared" si="56"/>
        <v/>
      </c>
      <c r="Q183" s="14" t="str">
        <f t="shared" si="56"/>
        <v/>
      </c>
      <c r="R183" s="14"/>
      <c r="S183" s="8"/>
    </row>
    <row r="184" spans="1:19" x14ac:dyDescent="0.3">
      <c r="A184" s="15"/>
      <c r="B184" s="185" t="s">
        <v>76</v>
      </c>
      <c r="C184" s="16" t="str">
        <f t="shared" si="57"/>
        <v/>
      </c>
      <c r="D184" s="16" t="str">
        <f t="shared" si="58"/>
        <v/>
      </c>
      <c r="E184" s="17" t="s">
        <v>86</v>
      </c>
      <c r="F184" s="261">
        <v>4</v>
      </c>
      <c r="G184" s="8"/>
      <c r="H184" s="8"/>
      <c r="I184" s="18"/>
      <c r="J184" s="14" t="str">
        <f t="shared" si="56"/>
        <v/>
      </c>
      <c r="K184" s="14" t="str">
        <f t="shared" si="56"/>
        <v/>
      </c>
      <c r="L184" s="14" t="str">
        <f t="shared" si="56"/>
        <v/>
      </c>
      <c r="M184" s="14" t="str">
        <f t="shared" si="56"/>
        <v/>
      </c>
      <c r="N184" s="14" t="str">
        <f t="shared" si="56"/>
        <v/>
      </c>
      <c r="O184" s="14" t="str">
        <f t="shared" si="56"/>
        <v/>
      </c>
      <c r="P184" s="14" t="str">
        <f t="shared" si="56"/>
        <v/>
      </c>
      <c r="Q184" s="14" t="str">
        <f t="shared" si="56"/>
        <v/>
      </c>
      <c r="R184" s="14"/>
      <c r="S184" s="8"/>
    </row>
    <row r="185" spans="1:19" x14ac:dyDescent="0.3">
      <c r="A185" s="15"/>
      <c r="B185" s="185" t="s">
        <v>77</v>
      </c>
      <c r="C185" s="16" t="str">
        <f t="shared" si="57"/>
        <v/>
      </c>
      <c r="D185" s="16" t="str">
        <f t="shared" si="58"/>
        <v/>
      </c>
      <c r="E185" s="17" t="s">
        <v>86</v>
      </c>
      <c r="F185" s="261">
        <v>3</v>
      </c>
      <c r="G185" s="8"/>
      <c r="H185" s="8"/>
      <c r="I185" s="18"/>
      <c r="J185" s="14" t="str">
        <f t="shared" si="56"/>
        <v/>
      </c>
      <c r="K185" s="14" t="str">
        <f t="shared" si="56"/>
        <v/>
      </c>
      <c r="L185" s="14" t="str">
        <f t="shared" si="56"/>
        <v/>
      </c>
      <c r="M185" s="14" t="str">
        <f t="shared" si="56"/>
        <v/>
      </c>
      <c r="N185" s="14" t="str">
        <f t="shared" si="56"/>
        <v/>
      </c>
      <c r="O185" s="14" t="str">
        <f t="shared" si="56"/>
        <v/>
      </c>
      <c r="P185" s="14" t="str">
        <f t="shared" si="56"/>
        <v/>
      </c>
      <c r="Q185" s="14" t="str">
        <f t="shared" si="56"/>
        <v/>
      </c>
      <c r="R185" s="14"/>
      <c r="S185" s="8"/>
    </row>
    <row r="186" spans="1:19" x14ac:dyDescent="0.3">
      <c r="A186" s="15"/>
      <c r="B186" s="185" t="s">
        <v>78</v>
      </c>
      <c r="C186" s="16" t="str">
        <f t="shared" si="57"/>
        <v/>
      </c>
      <c r="D186" s="16" t="str">
        <f t="shared" si="58"/>
        <v/>
      </c>
      <c r="E186" s="17" t="s">
        <v>86</v>
      </c>
      <c r="F186" s="261">
        <v>2</v>
      </c>
      <c r="G186" s="8"/>
      <c r="H186" s="8"/>
      <c r="I186" s="18"/>
      <c r="J186" s="14" t="str">
        <f t="shared" si="56"/>
        <v/>
      </c>
      <c r="K186" s="14" t="str">
        <f t="shared" si="56"/>
        <v/>
      </c>
      <c r="L186" s="14" t="str">
        <f t="shared" si="56"/>
        <v/>
      </c>
      <c r="M186" s="14" t="str">
        <f t="shared" si="56"/>
        <v/>
      </c>
      <c r="N186" s="14" t="str">
        <f t="shared" si="56"/>
        <v/>
      </c>
      <c r="O186" s="14" t="str">
        <f t="shared" si="56"/>
        <v/>
      </c>
      <c r="P186" s="14" t="str">
        <f t="shared" si="56"/>
        <v/>
      </c>
      <c r="Q186" s="14" t="str">
        <f t="shared" si="56"/>
        <v/>
      </c>
      <c r="R186" s="14"/>
      <c r="S186" s="8"/>
    </row>
    <row r="187" spans="1:19" x14ac:dyDescent="0.3">
      <c r="A187" s="15"/>
      <c r="B187" s="185" t="s">
        <v>79</v>
      </c>
      <c r="C187" s="16" t="str">
        <f t="shared" si="57"/>
        <v/>
      </c>
      <c r="D187" s="16" t="str">
        <f t="shared" si="58"/>
        <v/>
      </c>
      <c r="E187" s="17" t="s">
        <v>86</v>
      </c>
      <c r="F187" s="261">
        <v>1</v>
      </c>
      <c r="G187" s="8"/>
      <c r="H187" s="8"/>
      <c r="I187" s="18"/>
      <c r="J187" s="14" t="str">
        <f t="shared" si="56"/>
        <v/>
      </c>
      <c r="K187" s="14" t="str">
        <f t="shared" si="56"/>
        <v/>
      </c>
      <c r="L187" s="14" t="str">
        <f t="shared" si="56"/>
        <v/>
      </c>
      <c r="M187" s="14" t="str">
        <f t="shared" si="56"/>
        <v/>
      </c>
      <c r="N187" s="14" t="str">
        <f t="shared" si="56"/>
        <v/>
      </c>
      <c r="O187" s="14" t="str">
        <f t="shared" si="56"/>
        <v/>
      </c>
      <c r="P187" s="14" t="str">
        <f t="shared" si="56"/>
        <v/>
      </c>
      <c r="Q187" s="14" t="str">
        <f t="shared" si="56"/>
        <v/>
      </c>
      <c r="R187" s="14">
        <f>SUM(Decsheets!$V$5:$V$12)-(SUM(J181:P187))</f>
        <v>21</v>
      </c>
      <c r="S187" s="8"/>
    </row>
    <row r="188" spans="1:19" x14ac:dyDescent="0.3">
      <c r="A188" s="22" t="s">
        <v>114</v>
      </c>
      <c r="B188" s="196"/>
      <c r="C188" s="19" t="s">
        <v>180</v>
      </c>
      <c r="D188" s="18"/>
      <c r="E188" s="17" t="s">
        <v>86</v>
      </c>
      <c r="F188" s="256"/>
      <c r="G188" s="8"/>
      <c r="H188" s="8"/>
      <c r="I188" s="8"/>
      <c r="J188" s="14"/>
      <c r="K188" s="14"/>
      <c r="L188" s="14"/>
      <c r="M188" s="14"/>
      <c r="N188" s="14"/>
      <c r="O188" s="14"/>
      <c r="P188" s="14"/>
      <c r="Q188" s="14"/>
      <c r="R188" s="14"/>
      <c r="S188" s="8" t="s">
        <v>115</v>
      </c>
    </row>
    <row r="189" spans="1:19" x14ac:dyDescent="0.3">
      <c r="A189" s="15"/>
      <c r="B189" s="185" t="s">
        <v>126</v>
      </c>
      <c r="C189" s="16" t="str">
        <f>IFERROR(IF(A189="","",VLOOKUP($A$188,IF(LEN(A189)=2,U14GB,U14GA),VLOOKUP(LEFT(A189,1),club,6,FALSE),FALSE)),"No club")</f>
        <v/>
      </c>
      <c r="D189" s="16" t="str">
        <f>IFERROR(IF(A189="","",VLOOKUP(LEFT(A189,1),club,2,FALSE)),"No club")</f>
        <v/>
      </c>
      <c r="E189" s="17" t="s">
        <v>86</v>
      </c>
      <c r="F189" s="261">
        <f>Decsheets!$V$5</f>
        <v>6</v>
      </c>
      <c r="G189" s="8"/>
      <c r="H189" s="8"/>
      <c r="I189" s="208" t="str">
        <f>IFERROR(IF(E189=".","",IF(E189&gt;Records!F22,"LR",IF(E189=Records!F22,"=LR","-"))),"???")</f>
        <v/>
      </c>
      <c r="J189" s="14" t="str">
        <f t="shared" ref="J189:Q202" si="59">IF($A189="","",IF(LEFT($A189,1)=J$12,$F189,""))</f>
        <v/>
      </c>
      <c r="K189" s="14" t="str">
        <f t="shared" si="59"/>
        <v/>
      </c>
      <c r="L189" s="14" t="str">
        <f t="shared" si="59"/>
        <v/>
      </c>
      <c r="M189" s="14" t="str">
        <f t="shared" si="59"/>
        <v/>
      </c>
      <c r="N189" s="14" t="str">
        <f t="shared" si="59"/>
        <v/>
      </c>
      <c r="O189" s="14" t="str">
        <f t="shared" si="59"/>
        <v/>
      </c>
      <c r="P189" s="14" t="str">
        <f t="shared" si="59"/>
        <v/>
      </c>
      <c r="Q189" s="14" t="str">
        <f t="shared" si="59"/>
        <v/>
      </c>
      <c r="R189" s="14"/>
      <c r="S189" s="8"/>
    </row>
    <row r="190" spans="1:19" x14ac:dyDescent="0.3">
      <c r="A190" s="15"/>
      <c r="B190" s="185" t="s">
        <v>127</v>
      </c>
      <c r="C190" s="16" t="str">
        <f t="shared" ref="C190:C195" si="60">IF(A190="","",VLOOKUP($A$188,IF(LEN(A190)=2,U14GB,U14GA),VLOOKUP(LEFT(A190,1),club,6,FALSE),FALSE))</f>
        <v/>
      </c>
      <c r="D190" s="16" t="str">
        <f t="shared" si="48"/>
        <v/>
      </c>
      <c r="E190" s="17" t="s">
        <v>86</v>
      </c>
      <c r="F190" s="261">
        <f>Decsheets!$V$6</f>
        <v>5</v>
      </c>
      <c r="G190" s="8"/>
      <c r="H190" s="8"/>
      <c r="I190" s="18"/>
      <c r="J190" s="14" t="str">
        <f t="shared" si="59"/>
        <v/>
      </c>
      <c r="K190" s="14" t="str">
        <f t="shared" si="59"/>
        <v/>
      </c>
      <c r="L190" s="14" t="str">
        <f t="shared" si="59"/>
        <v/>
      </c>
      <c r="M190" s="14" t="str">
        <f t="shared" si="59"/>
        <v/>
      </c>
      <c r="N190" s="14" t="str">
        <f t="shared" si="59"/>
        <v/>
      </c>
      <c r="O190" s="14" t="str">
        <f t="shared" si="59"/>
        <v/>
      </c>
      <c r="P190" s="14" t="str">
        <f t="shared" si="59"/>
        <v/>
      </c>
      <c r="Q190" s="14" t="str">
        <f t="shared" si="59"/>
        <v/>
      </c>
      <c r="R190" s="14"/>
      <c r="S190" s="8"/>
    </row>
    <row r="191" spans="1:19" x14ac:dyDescent="0.3">
      <c r="A191" s="15"/>
      <c r="B191" s="185" t="s">
        <v>128</v>
      </c>
      <c r="C191" s="16" t="str">
        <f t="shared" si="60"/>
        <v/>
      </c>
      <c r="D191" s="16" t="str">
        <f t="shared" si="48"/>
        <v/>
      </c>
      <c r="E191" s="17" t="s">
        <v>86</v>
      </c>
      <c r="F191" s="261">
        <f>Decsheets!$V$7</f>
        <v>4</v>
      </c>
      <c r="G191" s="8"/>
      <c r="H191" s="8"/>
      <c r="I191" s="18"/>
      <c r="J191" s="14" t="str">
        <f t="shared" si="59"/>
        <v/>
      </c>
      <c r="K191" s="14" t="str">
        <f t="shared" si="59"/>
        <v/>
      </c>
      <c r="L191" s="14" t="str">
        <f t="shared" si="59"/>
        <v/>
      </c>
      <c r="M191" s="14" t="str">
        <f t="shared" si="59"/>
        <v/>
      </c>
      <c r="N191" s="14" t="str">
        <f t="shared" si="59"/>
        <v/>
      </c>
      <c r="O191" s="14" t="str">
        <f t="shared" si="59"/>
        <v/>
      </c>
      <c r="P191" s="14" t="str">
        <f t="shared" si="59"/>
        <v/>
      </c>
      <c r="Q191" s="14" t="str">
        <f t="shared" si="59"/>
        <v/>
      </c>
      <c r="R191" s="14"/>
      <c r="S191" s="8"/>
    </row>
    <row r="192" spans="1:19" x14ac:dyDescent="0.3">
      <c r="A192" s="15"/>
      <c r="B192" s="185" t="s">
        <v>76</v>
      </c>
      <c r="C192" s="16" t="str">
        <f t="shared" si="60"/>
        <v/>
      </c>
      <c r="D192" s="16" t="str">
        <f t="shared" si="48"/>
        <v/>
      </c>
      <c r="E192" s="17" t="s">
        <v>86</v>
      </c>
      <c r="F192" s="261">
        <f>Decsheets!$V$8</f>
        <v>3</v>
      </c>
      <c r="G192" s="8"/>
      <c r="H192" s="8"/>
      <c r="I192" s="18"/>
      <c r="J192" s="14" t="str">
        <f t="shared" si="59"/>
        <v/>
      </c>
      <c r="K192" s="14" t="str">
        <f t="shared" si="59"/>
        <v/>
      </c>
      <c r="L192" s="14" t="str">
        <f t="shared" si="59"/>
        <v/>
      </c>
      <c r="M192" s="14" t="str">
        <f t="shared" si="59"/>
        <v/>
      </c>
      <c r="N192" s="14" t="str">
        <f t="shared" si="59"/>
        <v/>
      </c>
      <c r="O192" s="14" t="str">
        <f t="shared" si="59"/>
        <v/>
      </c>
      <c r="P192" s="14" t="str">
        <f t="shared" si="59"/>
        <v/>
      </c>
      <c r="Q192" s="14" t="str">
        <f t="shared" si="59"/>
        <v/>
      </c>
      <c r="R192" s="14"/>
      <c r="S192" s="8"/>
    </row>
    <row r="193" spans="1:19" x14ac:dyDescent="0.3">
      <c r="A193" s="15"/>
      <c r="B193" s="185" t="s">
        <v>77</v>
      </c>
      <c r="C193" s="16" t="str">
        <f t="shared" si="60"/>
        <v/>
      </c>
      <c r="D193" s="16" t="str">
        <f t="shared" si="48"/>
        <v/>
      </c>
      <c r="E193" s="17" t="s">
        <v>86</v>
      </c>
      <c r="F193" s="261">
        <f>Decsheets!$V$9</f>
        <v>2</v>
      </c>
      <c r="G193" s="8"/>
      <c r="H193" s="8"/>
      <c r="I193" s="18"/>
      <c r="J193" s="14" t="str">
        <f t="shared" si="59"/>
        <v/>
      </c>
      <c r="K193" s="14" t="str">
        <f t="shared" si="59"/>
        <v/>
      </c>
      <c r="L193" s="14" t="str">
        <f t="shared" si="59"/>
        <v/>
      </c>
      <c r="M193" s="14" t="str">
        <f t="shared" si="59"/>
        <v/>
      </c>
      <c r="N193" s="14" t="str">
        <f t="shared" si="59"/>
        <v/>
      </c>
      <c r="O193" s="14" t="str">
        <f t="shared" si="59"/>
        <v/>
      </c>
      <c r="P193" s="14" t="str">
        <f t="shared" si="59"/>
        <v/>
      </c>
      <c r="Q193" s="14" t="str">
        <f t="shared" si="59"/>
        <v/>
      </c>
      <c r="R193" s="14"/>
      <c r="S193" s="8"/>
    </row>
    <row r="194" spans="1:19" x14ac:dyDescent="0.3">
      <c r="A194" s="15"/>
      <c r="B194" s="185" t="s">
        <v>78</v>
      </c>
      <c r="C194" s="16" t="str">
        <f t="shared" si="60"/>
        <v/>
      </c>
      <c r="D194" s="16" t="str">
        <f t="shared" si="48"/>
        <v/>
      </c>
      <c r="E194" s="17" t="s">
        <v>86</v>
      </c>
      <c r="F194" s="261">
        <f>Decsheets!$V$10</f>
        <v>1</v>
      </c>
      <c r="G194" s="8"/>
      <c r="H194" s="8"/>
      <c r="I194" s="18"/>
      <c r="J194" s="14" t="str">
        <f t="shared" si="59"/>
        <v/>
      </c>
      <c r="K194" s="14" t="str">
        <f t="shared" si="59"/>
        <v/>
      </c>
      <c r="L194" s="14" t="str">
        <f t="shared" si="59"/>
        <v/>
      </c>
      <c r="M194" s="14" t="str">
        <f t="shared" si="59"/>
        <v/>
      </c>
      <c r="N194" s="14" t="str">
        <f t="shared" si="59"/>
        <v/>
      </c>
      <c r="O194" s="14" t="str">
        <f t="shared" si="59"/>
        <v/>
      </c>
      <c r="P194" s="14" t="str">
        <f t="shared" si="59"/>
        <v/>
      </c>
      <c r="Q194" s="14" t="str">
        <f t="shared" si="59"/>
        <v/>
      </c>
      <c r="R194" s="14"/>
      <c r="S194" s="8"/>
    </row>
    <row r="195" spans="1:19" x14ac:dyDescent="0.3">
      <c r="A195" s="15"/>
      <c r="B195" s="185" t="s">
        <v>79</v>
      </c>
      <c r="C195" s="16" t="str">
        <f t="shared" si="60"/>
        <v/>
      </c>
      <c r="D195" s="16" t="str">
        <f t="shared" si="48"/>
        <v/>
      </c>
      <c r="E195" s="17" t="s">
        <v>86</v>
      </c>
      <c r="F195" s="261">
        <f>Decsheets!$V$11</f>
        <v>0</v>
      </c>
      <c r="G195" s="8"/>
      <c r="H195" s="8"/>
      <c r="I195" s="18"/>
      <c r="J195" s="14" t="str">
        <f t="shared" si="59"/>
        <v/>
      </c>
      <c r="K195" s="14" t="str">
        <f t="shared" si="59"/>
        <v/>
      </c>
      <c r="L195" s="14" t="str">
        <f t="shared" si="59"/>
        <v/>
      </c>
      <c r="M195" s="14" t="str">
        <f t="shared" si="59"/>
        <v/>
      </c>
      <c r="N195" s="14" t="str">
        <f t="shared" si="59"/>
        <v/>
      </c>
      <c r="O195" s="14" t="str">
        <f t="shared" si="59"/>
        <v/>
      </c>
      <c r="P195" s="14" t="str">
        <f t="shared" si="59"/>
        <v/>
      </c>
      <c r="Q195" s="14" t="str">
        <f t="shared" si="59"/>
        <v/>
      </c>
      <c r="R195" s="14">
        <f>SUM(Decsheets!$V$5:$V$12)-(SUM(J189:P195))</f>
        <v>21</v>
      </c>
      <c r="S195" s="8"/>
    </row>
    <row r="196" spans="1:19" x14ac:dyDescent="0.3">
      <c r="A196" s="22" t="s">
        <v>114</v>
      </c>
      <c r="B196" s="196"/>
      <c r="C196" s="19" t="s">
        <v>181</v>
      </c>
      <c r="D196" s="18"/>
      <c r="E196" s="17" t="s">
        <v>86</v>
      </c>
      <c r="F196" s="256"/>
      <c r="G196" s="8"/>
      <c r="H196" s="8"/>
      <c r="I196" s="8"/>
      <c r="J196" s="14"/>
      <c r="K196" s="14"/>
      <c r="L196" s="14"/>
      <c r="M196" s="14"/>
      <c r="N196" s="14"/>
      <c r="O196" s="14"/>
      <c r="P196" s="14"/>
      <c r="Q196" s="14"/>
      <c r="R196" s="14"/>
      <c r="S196" s="8" t="s">
        <v>116</v>
      </c>
    </row>
    <row r="197" spans="1:19" x14ac:dyDescent="0.3">
      <c r="A197" s="15"/>
      <c r="B197" s="185" t="s">
        <v>126</v>
      </c>
      <c r="C197" s="16" t="str">
        <f t="shared" ref="C197:C203" si="61">IF(A197="","",VLOOKUP($A$196,IF(LEN(A197)=2,U14GB,U14GA),VLOOKUP(LEFT(A197,1),club,6,FALSE),FALSE))</f>
        <v/>
      </c>
      <c r="D197" s="16" t="str">
        <f t="shared" ref="D197:D203" si="62">IF(A197="","",VLOOKUP(LEFT(A197,1),club,2,FALSE))</f>
        <v/>
      </c>
      <c r="E197" s="17" t="s">
        <v>86</v>
      </c>
      <c r="F197" s="261">
        <f>Decsheets!$V$5</f>
        <v>6</v>
      </c>
      <c r="G197" s="8"/>
      <c r="H197" s="8"/>
      <c r="I197" s="208" t="str">
        <f>IFERROR(IF(E197=".","",IF(E197&gt;Records!F22,"LR",IF(E197=Records!F22,"=LR","-"))),"???")</f>
        <v/>
      </c>
      <c r="J197" s="14" t="str">
        <f t="shared" si="59"/>
        <v/>
      </c>
      <c r="K197" s="14" t="str">
        <f t="shared" si="59"/>
        <v/>
      </c>
      <c r="L197" s="14" t="str">
        <f t="shared" si="59"/>
        <v/>
      </c>
      <c r="M197" s="14" t="str">
        <f t="shared" si="59"/>
        <v/>
      </c>
      <c r="N197" s="14" t="str">
        <f t="shared" si="59"/>
        <v/>
      </c>
      <c r="O197" s="14" t="str">
        <f t="shared" si="59"/>
        <v/>
      </c>
      <c r="P197" s="14" t="str">
        <f t="shared" si="59"/>
        <v/>
      </c>
      <c r="Q197" s="14" t="str">
        <f t="shared" si="59"/>
        <v/>
      </c>
      <c r="R197" s="14"/>
      <c r="S197" s="8"/>
    </row>
    <row r="198" spans="1:19" x14ac:dyDescent="0.3">
      <c r="A198" s="15"/>
      <c r="B198" s="185" t="s">
        <v>127</v>
      </c>
      <c r="C198" s="16" t="str">
        <f t="shared" si="61"/>
        <v/>
      </c>
      <c r="D198" s="16" t="str">
        <f t="shared" si="62"/>
        <v/>
      </c>
      <c r="E198" s="17" t="s">
        <v>86</v>
      </c>
      <c r="F198" s="261">
        <f>Decsheets!$V$6</f>
        <v>5</v>
      </c>
      <c r="G198" s="8"/>
      <c r="H198" s="8"/>
      <c r="I198" s="18"/>
      <c r="J198" s="14" t="str">
        <f t="shared" si="59"/>
        <v/>
      </c>
      <c r="K198" s="14" t="str">
        <f t="shared" si="59"/>
        <v/>
      </c>
      <c r="L198" s="14" t="str">
        <f t="shared" si="59"/>
        <v/>
      </c>
      <c r="M198" s="14" t="str">
        <f t="shared" si="59"/>
        <v/>
      </c>
      <c r="N198" s="14" t="str">
        <f t="shared" si="59"/>
        <v/>
      </c>
      <c r="O198" s="14" t="str">
        <f t="shared" si="59"/>
        <v/>
      </c>
      <c r="P198" s="14" t="str">
        <f t="shared" si="59"/>
        <v/>
      </c>
      <c r="Q198" s="14" t="str">
        <f t="shared" si="59"/>
        <v/>
      </c>
      <c r="R198" s="14"/>
      <c r="S198" s="8"/>
    </row>
    <row r="199" spans="1:19" x14ac:dyDescent="0.3">
      <c r="A199" s="15"/>
      <c r="B199" s="185" t="s">
        <v>128</v>
      </c>
      <c r="C199" s="16" t="str">
        <f t="shared" si="61"/>
        <v/>
      </c>
      <c r="D199" s="16" t="str">
        <f t="shared" si="62"/>
        <v/>
      </c>
      <c r="E199" s="17" t="s">
        <v>86</v>
      </c>
      <c r="F199" s="261">
        <f>Decsheets!$V$7</f>
        <v>4</v>
      </c>
      <c r="G199" s="8"/>
      <c r="H199" s="8"/>
      <c r="I199" s="18"/>
      <c r="J199" s="14" t="str">
        <f t="shared" si="59"/>
        <v/>
      </c>
      <c r="K199" s="14" t="str">
        <f t="shared" si="59"/>
        <v/>
      </c>
      <c r="L199" s="14" t="str">
        <f t="shared" si="59"/>
        <v/>
      </c>
      <c r="M199" s="14" t="str">
        <f t="shared" si="59"/>
        <v/>
      </c>
      <c r="N199" s="14" t="str">
        <f t="shared" si="59"/>
        <v/>
      </c>
      <c r="O199" s="14" t="str">
        <f t="shared" si="59"/>
        <v/>
      </c>
      <c r="P199" s="14" t="str">
        <f t="shared" si="59"/>
        <v/>
      </c>
      <c r="Q199" s="14" t="str">
        <f t="shared" si="59"/>
        <v/>
      </c>
      <c r="R199" s="14"/>
      <c r="S199" s="8"/>
    </row>
    <row r="200" spans="1:19" x14ac:dyDescent="0.3">
      <c r="A200" s="15"/>
      <c r="B200" s="185" t="s">
        <v>76</v>
      </c>
      <c r="C200" s="16" t="str">
        <f t="shared" si="61"/>
        <v/>
      </c>
      <c r="D200" s="16" t="str">
        <f t="shared" si="62"/>
        <v/>
      </c>
      <c r="E200" s="17" t="s">
        <v>86</v>
      </c>
      <c r="F200" s="261">
        <f>Decsheets!$V$8</f>
        <v>3</v>
      </c>
      <c r="G200" s="8"/>
      <c r="H200" s="8"/>
      <c r="I200" s="18"/>
      <c r="J200" s="14" t="str">
        <f t="shared" si="59"/>
        <v/>
      </c>
      <c r="K200" s="14" t="str">
        <f t="shared" si="59"/>
        <v/>
      </c>
      <c r="L200" s="14" t="str">
        <f t="shared" si="59"/>
        <v/>
      </c>
      <c r="M200" s="14" t="str">
        <f t="shared" si="59"/>
        <v/>
      </c>
      <c r="N200" s="14" t="str">
        <f t="shared" si="59"/>
        <v/>
      </c>
      <c r="O200" s="14" t="str">
        <f t="shared" si="59"/>
        <v/>
      </c>
      <c r="P200" s="14" t="str">
        <f t="shared" si="59"/>
        <v/>
      </c>
      <c r="Q200" s="14" t="str">
        <f t="shared" si="59"/>
        <v/>
      </c>
      <c r="R200" s="14"/>
      <c r="S200" s="8"/>
    </row>
    <row r="201" spans="1:19" x14ac:dyDescent="0.3">
      <c r="A201" s="15"/>
      <c r="B201" s="185" t="s">
        <v>77</v>
      </c>
      <c r="C201" s="16" t="str">
        <f t="shared" si="61"/>
        <v/>
      </c>
      <c r="D201" s="16" t="str">
        <f t="shared" si="62"/>
        <v/>
      </c>
      <c r="E201" s="17" t="s">
        <v>86</v>
      </c>
      <c r="F201" s="261">
        <f>Decsheets!$V$9</f>
        <v>2</v>
      </c>
      <c r="G201" s="8"/>
      <c r="H201" s="8"/>
      <c r="I201" s="18"/>
      <c r="J201" s="14" t="str">
        <f t="shared" si="59"/>
        <v/>
      </c>
      <c r="K201" s="14" t="str">
        <f t="shared" si="59"/>
        <v/>
      </c>
      <c r="L201" s="14" t="str">
        <f t="shared" si="59"/>
        <v/>
      </c>
      <c r="M201" s="14" t="str">
        <f t="shared" si="59"/>
        <v/>
      </c>
      <c r="N201" s="14" t="str">
        <f t="shared" si="59"/>
        <v/>
      </c>
      <c r="O201" s="14" t="str">
        <f t="shared" si="59"/>
        <v/>
      </c>
      <c r="P201" s="14" t="str">
        <f t="shared" si="59"/>
        <v/>
      </c>
      <c r="Q201" s="14" t="str">
        <f t="shared" si="59"/>
        <v/>
      </c>
      <c r="R201" s="14"/>
      <c r="S201" s="8"/>
    </row>
    <row r="202" spans="1:19" x14ac:dyDescent="0.3">
      <c r="A202" s="15"/>
      <c r="B202" s="185" t="s">
        <v>78</v>
      </c>
      <c r="C202" s="16" t="str">
        <f t="shared" si="61"/>
        <v/>
      </c>
      <c r="D202" s="16" t="str">
        <f t="shared" si="62"/>
        <v/>
      </c>
      <c r="E202" s="17" t="s">
        <v>86</v>
      </c>
      <c r="F202" s="261">
        <f>Decsheets!$V$10</f>
        <v>1</v>
      </c>
      <c r="G202" s="8"/>
      <c r="H202" s="8"/>
      <c r="I202" s="18"/>
      <c r="J202" s="14" t="str">
        <f t="shared" si="59"/>
        <v/>
      </c>
      <c r="K202" s="14" t="str">
        <f t="shared" si="59"/>
        <v/>
      </c>
      <c r="L202" s="14" t="str">
        <f t="shared" si="59"/>
        <v/>
      </c>
      <c r="M202" s="14" t="str">
        <f t="shared" si="59"/>
        <v/>
      </c>
      <c r="N202" s="14" t="str">
        <f t="shared" si="59"/>
        <v/>
      </c>
      <c r="O202" s="14" t="str">
        <f t="shared" si="59"/>
        <v/>
      </c>
      <c r="P202" s="14" t="str">
        <f t="shared" si="59"/>
        <v/>
      </c>
      <c r="Q202" s="14" t="str">
        <f t="shared" si="59"/>
        <v/>
      </c>
      <c r="R202" s="14"/>
      <c r="S202" s="8"/>
    </row>
    <row r="203" spans="1:19" x14ac:dyDescent="0.3">
      <c r="A203" s="15"/>
      <c r="B203" s="185" t="s">
        <v>79</v>
      </c>
      <c r="C203" s="16" t="str">
        <f t="shared" si="61"/>
        <v/>
      </c>
      <c r="D203" s="16" t="str">
        <f t="shared" si="62"/>
        <v/>
      </c>
      <c r="E203" s="17" t="s">
        <v>86</v>
      </c>
      <c r="F203" s="261">
        <f>Decsheets!$V$11</f>
        <v>0</v>
      </c>
      <c r="G203" s="8"/>
      <c r="H203" s="8"/>
      <c r="I203" s="18"/>
      <c r="J203" s="14" t="str">
        <f t="shared" ref="J203:Q203" si="63">IF($A203="","",IF(LEFT($A203,1)=J$12,$F203,""))</f>
        <v/>
      </c>
      <c r="K203" s="14" t="str">
        <f t="shared" si="63"/>
        <v/>
      </c>
      <c r="L203" s="14" t="str">
        <f t="shared" si="63"/>
        <v/>
      </c>
      <c r="M203" s="14" t="str">
        <f t="shared" si="63"/>
        <v/>
      </c>
      <c r="N203" s="14" t="str">
        <f t="shared" si="63"/>
        <v/>
      </c>
      <c r="O203" s="14" t="str">
        <f t="shared" si="63"/>
        <v/>
      </c>
      <c r="P203" s="14" t="str">
        <f t="shared" si="63"/>
        <v/>
      </c>
      <c r="Q203" s="14" t="str">
        <f t="shared" si="63"/>
        <v/>
      </c>
      <c r="R203" s="14">
        <f>SUM(Decsheets!$V$5:$V$12)-(SUM(J197:P203))</f>
        <v>21</v>
      </c>
      <c r="S203" s="8"/>
    </row>
    <row r="204" spans="1:19" x14ac:dyDescent="0.3">
      <c r="A204" s="22" t="s">
        <v>117</v>
      </c>
      <c r="B204" s="196"/>
      <c r="C204" s="19" t="s">
        <v>352</v>
      </c>
      <c r="D204" s="258" t="s">
        <v>366</v>
      </c>
      <c r="E204" s="17" t="s">
        <v>86</v>
      </c>
      <c r="F204" s="256"/>
      <c r="G204" s="8"/>
      <c r="H204" s="8"/>
      <c r="I204" s="21"/>
      <c r="J204" s="14"/>
      <c r="K204" s="14"/>
      <c r="L204" s="14"/>
      <c r="M204" s="14"/>
      <c r="N204" s="14"/>
      <c r="O204" s="14"/>
      <c r="P204" s="14"/>
      <c r="Q204" s="14"/>
      <c r="R204" s="14"/>
      <c r="S204" s="8" t="s">
        <v>117</v>
      </c>
    </row>
    <row r="205" spans="1:19" x14ac:dyDescent="0.3">
      <c r="A205" s="15"/>
      <c r="B205" s="185" t="s">
        <v>126</v>
      </c>
      <c r="C205" s="16" t="str">
        <f>IFERROR(IF(A205="","",VLOOKUP($A$204,IF(LEN(A205)=2,U14GB,U14GA),VLOOKUP(LEFT(A205,1),club,6,FALSE),FALSE)),"No club")</f>
        <v/>
      </c>
      <c r="D205" s="16" t="str">
        <f>IFERROR(IF(A205="","",VLOOKUP(LEFT(A205,1),club,2,FALSE)),"No club")</f>
        <v/>
      </c>
      <c r="E205" s="17" t="s">
        <v>86</v>
      </c>
      <c r="F205" s="261">
        <f>Decsheets!$V$5</f>
        <v>6</v>
      </c>
      <c r="G205" s="8"/>
      <c r="H205" s="8"/>
      <c r="I205" s="208" t="str">
        <f>IFERROR(IF(E205=".","",IF(E205&lt;Records!F24,"LR",IF(E205=Records!F24,"=LR","-"))),"???")</f>
        <v/>
      </c>
      <c r="J205" s="14" t="str">
        <f t="shared" ref="J205:Q211" si="64">IF($A205="","",IF(LEFT($A205,1)=J$12,$F205,""))</f>
        <v/>
      </c>
      <c r="K205" s="14" t="str">
        <f t="shared" si="64"/>
        <v/>
      </c>
      <c r="L205" s="14" t="str">
        <f t="shared" si="64"/>
        <v/>
      </c>
      <c r="M205" s="14" t="str">
        <f t="shared" si="64"/>
        <v/>
      </c>
      <c r="N205" s="14" t="str">
        <f t="shared" si="64"/>
        <v/>
      </c>
      <c r="O205" s="14" t="str">
        <f t="shared" si="64"/>
        <v/>
      </c>
      <c r="P205" s="14" t="str">
        <f t="shared" si="64"/>
        <v/>
      </c>
      <c r="Q205" s="14" t="str">
        <f t="shared" si="64"/>
        <v/>
      </c>
      <c r="R205" s="14"/>
      <c r="S205" s="8"/>
    </row>
    <row r="206" spans="1:19" x14ac:dyDescent="0.3">
      <c r="A206" s="15"/>
      <c r="B206" s="185" t="s">
        <v>127</v>
      </c>
      <c r="C206" s="16" t="str">
        <f t="shared" ref="C206:C211" si="65">IF(A206="","",VLOOKUP($A$204,IF(LEN(A206)=2,U14GB,U14GA),VLOOKUP(LEFT(A206,1),club,6,FALSE),FALSE))</f>
        <v/>
      </c>
      <c r="D206" s="16" t="str">
        <f t="shared" ref="D206:D211" si="66">IF(A206="","",VLOOKUP(LEFT(A206,1),club,2,FALSE))</f>
        <v/>
      </c>
      <c r="E206" s="17" t="s">
        <v>86</v>
      </c>
      <c r="F206" s="261">
        <f>Decsheets!$V$6</f>
        <v>5</v>
      </c>
      <c r="G206" s="8"/>
      <c r="H206" s="8"/>
      <c r="I206" s="18"/>
      <c r="J206" s="14" t="str">
        <f t="shared" si="64"/>
        <v/>
      </c>
      <c r="K206" s="14" t="str">
        <f t="shared" si="64"/>
        <v/>
      </c>
      <c r="L206" s="14" t="str">
        <f t="shared" si="64"/>
        <v/>
      </c>
      <c r="M206" s="14" t="str">
        <f t="shared" si="64"/>
        <v/>
      </c>
      <c r="N206" s="14" t="str">
        <f t="shared" si="64"/>
        <v/>
      </c>
      <c r="O206" s="14" t="str">
        <f t="shared" si="64"/>
        <v/>
      </c>
      <c r="P206" s="14" t="str">
        <f t="shared" si="64"/>
        <v/>
      </c>
      <c r="Q206" s="14" t="str">
        <f t="shared" si="64"/>
        <v/>
      </c>
      <c r="R206" s="14"/>
      <c r="S206" s="8"/>
    </row>
    <row r="207" spans="1:19" x14ac:dyDescent="0.3">
      <c r="A207" s="15"/>
      <c r="B207" s="185" t="s">
        <v>128</v>
      </c>
      <c r="C207" s="16" t="str">
        <f t="shared" si="65"/>
        <v/>
      </c>
      <c r="D207" s="16" t="str">
        <f t="shared" si="66"/>
        <v/>
      </c>
      <c r="E207" s="17" t="s">
        <v>86</v>
      </c>
      <c r="F207" s="261">
        <f>Decsheets!$V$7</f>
        <v>4</v>
      </c>
      <c r="G207" s="8"/>
      <c r="H207" s="8"/>
      <c r="I207" s="18"/>
      <c r="J207" s="14" t="str">
        <f t="shared" si="64"/>
        <v/>
      </c>
      <c r="K207" s="14" t="str">
        <f t="shared" si="64"/>
        <v/>
      </c>
      <c r="L207" s="14" t="str">
        <f t="shared" si="64"/>
        <v/>
      </c>
      <c r="M207" s="14" t="str">
        <f t="shared" si="64"/>
        <v/>
      </c>
      <c r="N207" s="14" t="str">
        <f t="shared" si="64"/>
        <v/>
      </c>
      <c r="O207" s="14" t="str">
        <f t="shared" si="64"/>
        <v/>
      </c>
      <c r="P207" s="14" t="str">
        <f t="shared" si="64"/>
        <v/>
      </c>
      <c r="Q207" s="14" t="str">
        <f t="shared" si="64"/>
        <v/>
      </c>
      <c r="R207" s="14"/>
      <c r="S207" s="8"/>
    </row>
    <row r="208" spans="1:19" x14ac:dyDescent="0.3">
      <c r="A208" s="15"/>
      <c r="B208" s="185" t="s">
        <v>76</v>
      </c>
      <c r="C208" s="16" t="str">
        <f t="shared" si="65"/>
        <v/>
      </c>
      <c r="D208" s="16" t="str">
        <f t="shared" si="66"/>
        <v/>
      </c>
      <c r="E208" s="17" t="s">
        <v>86</v>
      </c>
      <c r="F208" s="261">
        <f>Decsheets!$V$8</f>
        <v>3</v>
      </c>
      <c r="G208" s="8"/>
      <c r="H208" s="8"/>
      <c r="I208" s="18"/>
      <c r="J208" s="14" t="str">
        <f t="shared" si="64"/>
        <v/>
      </c>
      <c r="K208" s="14" t="str">
        <f t="shared" si="64"/>
        <v/>
      </c>
      <c r="L208" s="14" t="str">
        <f t="shared" si="64"/>
        <v/>
      </c>
      <c r="M208" s="14" t="str">
        <f t="shared" si="64"/>
        <v/>
      </c>
      <c r="N208" s="14" t="str">
        <f t="shared" si="64"/>
        <v/>
      </c>
      <c r="O208" s="14" t="str">
        <f t="shared" si="64"/>
        <v/>
      </c>
      <c r="P208" s="14" t="str">
        <f t="shared" si="64"/>
        <v/>
      </c>
      <c r="Q208" s="14" t="str">
        <f t="shared" si="64"/>
        <v/>
      </c>
      <c r="R208" s="14"/>
      <c r="S208" s="8"/>
    </row>
    <row r="209" spans="1:19" x14ac:dyDescent="0.3">
      <c r="A209" s="15"/>
      <c r="B209" s="185" t="s">
        <v>77</v>
      </c>
      <c r="C209" s="16" t="str">
        <f t="shared" si="65"/>
        <v/>
      </c>
      <c r="D209" s="16" t="str">
        <f t="shared" si="66"/>
        <v/>
      </c>
      <c r="E209" s="17" t="s">
        <v>86</v>
      </c>
      <c r="F209" s="261">
        <f>Decsheets!$V$9</f>
        <v>2</v>
      </c>
      <c r="G209" s="8"/>
      <c r="H209" s="8"/>
      <c r="I209" s="18"/>
      <c r="J209" s="14" t="str">
        <f t="shared" si="64"/>
        <v/>
      </c>
      <c r="K209" s="14" t="str">
        <f t="shared" si="64"/>
        <v/>
      </c>
      <c r="L209" s="14" t="str">
        <f t="shared" si="64"/>
        <v/>
      </c>
      <c r="M209" s="14" t="str">
        <f t="shared" si="64"/>
        <v/>
      </c>
      <c r="N209" s="14" t="str">
        <f t="shared" si="64"/>
        <v/>
      </c>
      <c r="O209" s="14" t="str">
        <f t="shared" si="64"/>
        <v/>
      </c>
      <c r="P209" s="14" t="str">
        <f t="shared" si="64"/>
        <v/>
      </c>
      <c r="Q209" s="14" t="str">
        <f t="shared" si="64"/>
        <v/>
      </c>
      <c r="R209" s="14"/>
      <c r="S209" s="8"/>
    </row>
    <row r="210" spans="1:19" x14ac:dyDescent="0.3">
      <c r="A210" s="15"/>
      <c r="B210" s="185" t="s">
        <v>78</v>
      </c>
      <c r="C210" s="16" t="str">
        <f t="shared" si="65"/>
        <v/>
      </c>
      <c r="D210" s="16" t="str">
        <f t="shared" si="66"/>
        <v/>
      </c>
      <c r="E210" s="17" t="s">
        <v>86</v>
      </c>
      <c r="F210" s="261">
        <f>Decsheets!$V$10</f>
        <v>1</v>
      </c>
      <c r="G210" s="8"/>
      <c r="H210" s="8"/>
      <c r="I210" s="18"/>
      <c r="J210" s="14" t="str">
        <f t="shared" si="64"/>
        <v/>
      </c>
      <c r="K210" s="14" t="str">
        <f t="shared" si="64"/>
        <v/>
      </c>
      <c r="L210" s="14" t="str">
        <f t="shared" si="64"/>
        <v/>
      </c>
      <c r="M210" s="14" t="str">
        <f t="shared" si="64"/>
        <v/>
      </c>
      <c r="N210" s="14" t="str">
        <f t="shared" si="64"/>
        <v/>
      </c>
      <c r="O210" s="14" t="str">
        <f t="shared" si="64"/>
        <v/>
      </c>
      <c r="P210" s="14" t="str">
        <f t="shared" si="64"/>
        <v/>
      </c>
      <c r="Q210" s="14" t="str">
        <f t="shared" si="64"/>
        <v/>
      </c>
      <c r="R210" s="14"/>
      <c r="S210" s="8"/>
    </row>
    <row r="211" spans="1:19" x14ac:dyDescent="0.3">
      <c r="A211" s="15"/>
      <c r="B211" s="185" t="s">
        <v>79</v>
      </c>
      <c r="C211" s="16" t="str">
        <f t="shared" si="65"/>
        <v/>
      </c>
      <c r="D211" s="16" t="str">
        <f t="shared" si="66"/>
        <v/>
      </c>
      <c r="E211" s="17" t="s">
        <v>86</v>
      </c>
      <c r="F211" s="261">
        <f>Decsheets!$V$11</f>
        <v>0</v>
      </c>
      <c r="G211" s="8"/>
      <c r="H211" s="8"/>
      <c r="I211" s="18"/>
      <c r="J211" s="14" t="str">
        <f t="shared" si="64"/>
        <v/>
      </c>
      <c r="K211" s="14" t="str">
        <f t="shared" si="64"/>
        <v/>
      </c>
      <c r="L211" s="14" t="str">
        <f t="shared" si="64"/>
        <v/>
      </c>
      <c r="M211" s="14" t="str">
        <f t="shared" si="64"/>
        <v/>
      </c>
      <c r="N211" s="14" t="str">
        <f t="shared" si="64"/>
        <v/>
      </c>
      <c r="O211" s="14" t="str">
        <f t="shared" si="64"/>
        <v/>
      </c>
      <c r="P211" s="14" t="str">
        <f t="shared" si="64"/>
        <v/>
      </c>
      <c r="Q211" s="14" t="str">
        <f t="shared" si="64"/>
        <v/>
      </c>
      <c r="R211" s="14">
        <f>SUM(Decsheets!$V$5:$V$12)-(SUM(J205:P211))</f>
        <v>21</v>
      </c>
      <c r="S211" s="8"/>
    </row>
  </sheetData>
  <sheetProtection algorithmName="SHA-512" hashValue="hYZdrHbAuAkcOPjXhpxGwswpvsBIQC4I+AMXsEiZZjSw0GSt5QjhLKkDL2GjSfvQHT19neQvxQXnQX80JgOeSA==" saltValue="jDa4vLmDqe36OaqT9JJSFQ==" spinCount="100000" sheet="1" selectLockedCells="1"/>
  <mergeCells count="4">
    <mergeCell ref="P1:R1"/>
    <mergeCell ref="R10:R12"/>
    <mergeCell ref="A1:D1"/>
    <mergeCell ref="W1:A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2" orientation="portrait" r:id="rId1"/>
  <headerFooter>
    <oddHeader>&amp;RUnder 13 Girls Page &amp;P of &amp;N</oddHeader>
  </headerFooter>
  <rowBreaks count="1" manualBreakCount="1">
    <brk id="56" min="22" max="2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CCFF33"/>
  </sheetPr>
  <dimension ref="A1:AC235"/>
  <sheetViews>
    <sheetView workbookViewId="0">
      <selection activeCell="A109" sqref="A109"/>
    </sheetView>
  </sheetViews>
  <sheetFormatPr defaultRowHeight="14.4" x14ac:dyDescent="0.3"/>
  <cols>
    <col min="1" max="1" width="8.44140625" customWidth="1"/>
    <col min="2" max="2" width="3.21875" style="80" customWidth="1"/>
    <col min="3" max="3" width="37.5546875" style="253" customWidth="1"/>
    <col min="4" max="4" width="30.44140625" style="253" customWidth="1"/>
    <col min="5" max="5" width="14.21875" style="93" bestFit="1" customWidth="1"/>
    <col min="6" max="6" width="4.77734375" style="80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1" width="3.5546875" customWidth="1"/>
    <col min="23" max="23" width="19.77734375" customWidth="1"/>
    <col min="24" max="24" width="14.44140625" customWidth="1"/>
    <col min="26" max="26" width="6.77734375" customWidth="1"/>
    <col min="27" max="27" width="20.77734375" customWidth="1"/>
    <col min="28" max="28" width="14.21875" customWidth="1"/>
  </cols>
  <sheetData>
    <row r="1" spans="1:29" ht="18" x14ac:dyDescent="0.35">
      <c r="A1" s="288" t="s">
        <v>186</v>
      </c>
      <c r="B1" s="288"/>
      <c r="C1" s="288"/>
      <c r="D1" s="288"/>
      <c r="E1" s="96"/>
      <c r="F1" s="260"/>
      <c r="G1" s="47"/>
      <c r="H1" s="47"/>
      <c r="I1" s="50"/>
      <c r="J1" s="50">
        <f>Overallresults!I38</f>
        <v>0</v>
      </c>
      <c r="K1" s="50"/>
      <c r="L1" s="50"/>
      <c r="M1" s="50"/>
      <c r="N1" s="50"/>
      <c r="O1" s="50"/>
      <c r="P1" s="285" t="str">
        <f>Overallresults!L38</f>
        <v>-</v>
      </c>
      <c r="Q1" s="285"/>
      <c r="R1" s="285"/>
      <c r="W1" s="288"/>
      <c r="X1" s="288"/>
      <c r="Y1" s="288"/>
      <c r="Z1" s="288"/>
      <c r="AA1" s="288"/>
      <c r="AB1" s="288"/>
      <c r="AC1" s="98"/>
    </row>
    <row r="2" spans="1:29" ht="15" customHeight="1" x14ac:dyDescent="0.3">
      <c r="A2" s="86"/>
      <c r="B2" s="196"/>
      <c r="C2" s="246" t="s">
        <v>74</v>
      </c>
      <c r="D2" s="246" t="s">
        <v>75</v>
      </c>
      <c r="E2" s="198" t="s">
        <v>3</v>
      </c>
      <c r="F2" s="25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W2" s="100"/>
      <c r="X2" s="97"/>
      <c r="Y2" s="98"/>
      <c r="Z2" s="97"/>
      <c r="AA2" s="170"/>
      <c r="AB2" s="97"/>
      <c r="AC2" s="98"/>
    </row>
    <row r="3" spans="1:29" ht="15" customHeight="1" x14ac:dyDescent="0.3">
      <c r="A3" s="22"/>
      <c r="B3" s="101" t="s">
        <v>126</v>
      </c>
      <c r="C3" s="247" t="str">
        <f>Decsheets!T5</f>
        <v>-</v>
      </c>
      <c r="D3" s="250">
        <f>SUM(J13:J235)</f>
        <v>0</v>
      </c>
      <c r="E3" s="198" t="str">
        <f>Decsheets!S5</f>
        <v>-</v>
      </c>
      <c r="F3" s="256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W3" s="97"/>
      <c r="X3" s="97"/>
      <c r="Y3" s="98"/>
      <c r="Z3" s="97"/>
      <c r="AA3" s="97"/>
      <c r="AB3" s="97"/>
      <c r="AC3" s="98"/>
    </row>
    <row r="4" spans="1:29" ht="15" customHeight="1" x14ac:dyDescent="0.3">
      <c r="A4" s="22"/>
      <c r="B4" s="101" t="s">
        <v>127</v>
      </c>
      <c r="C4" s="248" t="str">
        <f>Decsheets!T6</f>
        <v>-</v>
      </c>
      <c r="D4" s="251">
        <f>SUM(K13:K235)</f>
        <v>0</v>
      </c>
      <c r="E4" s="198" t="str">
        <f>Decsheets!S6</f>
        <v>-</v>
      </c>
      <c r="F4" s="256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W4" s="97"/>
      <c r="X4" s="99"/>
      <c r="Y4" s="114"/>
      <c r="Z4" s="97"/>
      <c r="AA4" s="97"/>
      <c r="AB4" s="99"/>
      <c r="AC4" s="114" t="str">
        <f>$E20</f>
        <v>.</v>
      </c>
    </row>
    <row r="5" spans="1:29" ht="15" customHeight="1" x14ac:dyDescent="0.3">
      <c r="A5" s="22"/>
      <c r="B5" s="101" t="s">
        <v>128</v>
      </c>
      <c r="C5" s="248" t="str">
        <f>Decsheets!T7</f>
        <v>-</v>
      </c>
      <c r="D5" s="251">
        <f>SUM(L13:L235)</f>
        <v>0</v>
      </c>
      <c r="E5" s="198" t="str">
        <f>Decsheets!S7</f>
        <v>-</v>
      </c>
      <c r="F5" s="256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W5" s="97"/>
      <c r="X5" s="97"/>
      <c r="Y5" s="115"/>
      <c r="Z5" s="97"/>
      <c r="AA5" s="97"/>
      <c r="AB5" s="97"/>
      <c r="AC5" s="115" t="str">
        <f>$E21</f>
        <v>.</v>
      </c>
    </row>
    <row r="6" spans="1:29" ht="15" customHeight="1" x14ac:dyDescent="0.3">
      <c r="A6" s="22"/>
      <c r="B6" s="101" t="s">
        <v>76</v>
      </c>
      <c r="C6" s="248" t="str">
        <f>Decsheets!T8</f>
        <v>-</v>
      </c>
      <c r="D6" s="251">
        <f>SUM(M13:M235)</f>
        <v>0</v>
      </c>
      <c r="E6" s="198" t="str">
        <f>Decsheets!S8</f>
        <v>-</v>
      </c>
      <c r="F6" s="256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W6" s="97"/>
      <c r="X6" s="97"/>
      <c r="Y6" s="115"/>
      <c r="Z6" s="97"/>
      <c r="AA6" s="97"/>
      <c r="AB6" s="97"/>
      <c r="AC6" s="115" t="str">
        <f t="shared" ref="AC6:AC11" si="0">$E22</f>
        <v>.</v>
      </c>
    </row>
    <row r="7" spans="1:29" x14ac:dyDescent="0.3">
      <c r="A7" s="22"/>
      <c r="B7" s="101" t="s">
        <v>77</v>
      </c>
      <c r="C7" s="248" t="str">
        <f>Decsheets!T9</f>
        <v>-</v>
      </c>
      <c r="D7" s="251">
        <f>SUM(N13:N235)</f>
        <v>0</v>
      </c>
      <c r="E7" s="198" t="str">
        <f>Decsheets!S9</f>
        <v>-</v>
      </c>
      <c r="F7" s="256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W7" s="97"/>
      <c r="X7" s="97"/>
      <c r="Y7" s="115"/>
      <c r="Z7" s="97"/>
      <c r="AA7" s="97"/>
      <c r="AB7" s="97"/>
      <c r="AC7" s="115" t="str">
        <f t="shared" si="0"/>
        <v>.</v>
      </c>
    </row>
    <row r="8" spans="1:29" x14ac:dyDescent="0.3">
      <c r="A8" s="22"/>
      <c r="B8" s="101" t="s">
        <v>78</v>
      </c>
      <c r="C8" s="248" t="str">
        <f>Decsheets!T10</f>
        <v>-</v>
      </c>
      <c r="D8" s="251">
        <f>SUM(O13:O235)</f>
        <v>0</v>
      </c>
      <c r="E8" s="198" t="str">
        <f>Decsheets!S10</f>
        <v>-</v>
      </c>
      <c r="F8" s="25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W8" s="97"/>
      <c r="X8" s="97"/>
      <c r="Y8" s="115"/>
      <c r="Z8" s="97"/>
      <c r="AA8" s="97"/>
      <c r="AB8" s="97"/>
      <c r="AC8" s="115" t="str">
        <f t="shared" si="0"/>
        <v>.</v>
      </c>
    </row>
    <row r="9" spans="1:29" x14ac:dyDescent="0.3">
      <c r="A9" s="22"/>
      <c r="B9" s="101" t="s">
        <v>79</v>
      </c>
      <c r="C9" s="248" t="str">
        <f>Decsheets!T11</f>
        <v>-</v>
      </c>
      <c r="D9" s="251">
        <f>SUM(P13:P235)</f>
        <v>0</v>
      </c>
      <c r="E9" s="198" t="str">
        <f>Decsheets!S11</f>
        <v>-</v>
      </c>
      <c r="F9" s="25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W9" s="97"/>
      <c r="X9" s="97"/>
      <c r="Y9" s="115"/>
      <c r="Z9" s="97"/>
      <c r="AA9" s="97"/>
      <c r="AB9" s="97"/>
      <c r="AC9" s="115" t="str">
        <f t="shared" si="0"/>
        <v>.</v>
      </c>
    </row>
    <row r="10" spans="1:29" ht="15" customHeight="1" x14ac:dyDescent="0.3">
      <c r="A10" s="22"/>
      <c r="C10" s="249" t="s">
        <v>80</v>
      </c>
      <c r="D10" s="254">
        <f>SUM(R13:R235)-56</f>
        <v>532</v>
      </c>
      <c r="F10" s="256"/>
      <c r="G10" s="8"/>
      <c r="H10" s="8"/>
      <c r="I10" s="207" t="s">
        <v>390</v>
      </c>
      <c r="J10" s="8"/>
      <c r="K10" s="8"/>
      <c r="L10" s="8"/>
      <c r="M10" s="8"/>
      <c r="N10" s="8"/>
      <c r="O10" s="8"/>
      <c r="P10" s="8"/>
      <c r="Q10" s="8"/>
      <c r="R10" s="286" t="s">
        <v>81</v>
      </c>
      <c r="S10" s="8"/>
      <c r="W10" s="97"/>
      <c r="X10" s="97"/>
      <c r="Y10" s="115"/>
      <c r="Z10" s="97"/>
      <c r="AA10" s="97"/>
      <c r="AB10" s="97"/>
      <c r="AC10" s="115" t="str">
        <f t="shared" si="0"/>
        <v>.</v>
      </c>
    </row>
    <row r="11" spans="1:29" ht="18.75" customHeight="1" x14ac:dyDescent="0.3">
      <c r="A11" s="90" t="s">
        <v>82</v>
      </c>
      <c r="B11" s="196"/>
      <c r="C11" s="10"/>
      <c r="D11" s="10"/>
      <c r="E11" s="91" t="s">
        <v>83</v>
      </c>
      <c r="F11" s="256"/>
      <c r="G11" s="8"/>
      <c r="H11" s="8"/>
      <c r="I11" s="207" t="s">
        <v>391</v>
      </c>
      <c r="J11" s="24"/>
      <c r="K11" s="24"/>
      <c r="L11" s="24"/>
      <c r="M11" s="24"/>
      <c r="N11" s="24"/>
      <c r="O11" s="24"/>
      <c r="P11" s="24"/>
      <c r="Q11" s="24"/>
      <c r="R11" s="286"/>
      <c r="S11" s="8"/>
      <c r="W11" s="97"/>
      <c r="X11" s="97"/>
      <c r="Y11" s="115"/>
      <c r="Z11" s="97"/>
      <c r="AA11" s="97"/>
      <c r="AB11" s="97"/>
      <c r="AC11" s="115" t="str">
        <f t="shared" si="0"/>
        <v>.</v>
      </c>
    </row>
    <row r="12" spans="1:29" x14ac:dyDescent="0.3">
      <c r="A12" s="11" t="s">
        <v>84</v>
      </c>
      <c r="B12" s="196"/>
      <c r="C12" s="12" t="s">
        <v>187</v>
      </c>
      <c r="D12" s="7" t="s">
        <v>85</v>
      </c>
      <c r="E12" s="184" t="s">
        <v>86</v>
      </c>
      <c r="F12" s="256"/>
      <c r="G12" s="8"/>
      <c r="H12" s="8"/>
      <c r="I12" s="207" t="s">
        <v>336</v>
      </c>
      <c r="J12" s="13" t="str">
        <f>Decsheets!S5</f>
        <v>-</v>
      </c>
      <c r="K12" s="13" t="str">
        <f>Decsheets!S6</f>
        <v>-</v>
      </c>
      <c r="L12" s="13" t="str">
        <f>Decsheets!S7</f>
        <v>-</v>
      </c>
      <c r="M12" s="13" t="str">
        <f>Decsheets!S8</f>
        <v>-</v>
      </c>
      <c r="N12" s="13" t="str">
        <f>Decsheets!S9</f>
        <v>-</v>
      </c>
      <c r="O12" s="13" t="str">
        <f>Decsheets!S10</f>
        <v>-</v>
      </c>
      <c r="P12" s="13" t="str">
        <f>Decsheets!S11</f>
        <v>-</v>
      </c>
      <c r="Q12" s="172" t="str">
        <f>Decsheets!S12</f>
        <v>-</v>
      </c>
      <c r="R12" s="287"/>
      <c r="S12" s="8" t="s">
        <v>87</v>
      </c>
      <c r="W12" s="97"/>
      <c r="X12" s="97"/>
      <c r="Y12" s="115"/>
      <c r="Z12" s="97"/>
      <c r="AA12" s="97"/>
      <c r="AB12" s="97"/>
      <c r="AC12" s="115"/>
    </row>
    <row r="13" spans="1:29" x14ac:dyDescent="0.3">
      <c r="A13" s="15"/>
      <c r="B13" s="185" t="s">
        <v>126</v>
      </c>
      <c r="C13" s="16" t="str">
        <f>IFERROR(IF(A13="","",VLOOKUP($A$12,IF(LEN(A13)=2,U16GB,U16GA),VLOOKUP(LEFT(A13,1),club,6,FALSE),FALSE)),"No athlete")</f>
        <v/>
      </c>
      <c r="D13" s="16" t="str">
        <f>IFERROR(IF(A13="","",VLOOKUP(LEFT(A13,1),club,2,FALSE)),"No club")</f>
        <v/>
      </c>
      <c r="E13" s="17" t="s">
        <v>86</v>
      </c>
      <c r="F13" s="261">
        <f>Decsheets!$V$5</f>
        <v>6</v>
      </c>
      <c r="G13" s="8"/>
      <c r="H13" s="8"/>
      <c r="I13" s="208" t="str">
        <f>IFERROR(IF(E13=".","",IF(E13&lt;Records!G3,"LR",IF(E13=Records!G3,"=LR","-"))),"???")</f>
        <v/>
      </c>
      <c r="J13" s="14" t="str">
        <f t="shared" ref="J13:Q19" si="1">IF($A13="","",IF(LEFT($A13,1)=J$12,$F13,""))</f>
        <v/>
      </c>
      <c r="K13" s="14" t="str">
        <f t="shared" si="1"/>
        <v/>
      </c>
      <c r="L13" s="14" t="str">
        <f t="shared" si="1"/>
        <v/>
      </c>
      <c r="M13" s="14" t="str">
        <f t="shared" si="1"/>
        <v/>
      </c>
      <c r="N13" s="14" t="str">
        <f t="shared" si="1"/>
        <v/>
      </c>
      <c r="O13" s="14" t="str">
        <f t="shared" si="1"/>
        <v/>
      </c>
      <c r="P13" s="14" t="str">
        <f t="shared" si="1"/>
        <v/>
      </c>
      <c r="Q13" s="14" t="str">
        <f>IF($A13="","",IF(LEFT($A13,1)=Q$12,$F13,""))</f>
        <v/>
      </c>
      <c r="R13" s="14"/>
      <c r="S13" s="8"/>
      <c r="W13" s="97"/>
      <c r="X13" s="99"/>
      <c r="Y13" s="114"/>
      <c r="Z13" s="97"/>
      <c r="AA13" s="97"/>
      <c r="AB13" s="99"/>
      <c r="AC13" s="114" t="str">
        <f>$E36</f>
        <v>.</v>
      </c>
    </row>
    <row r="14" spans="1:29" x14ac:dyDescent="0.3">
      <c r="A14" s="15"/>
      <c r="B14" s="185" t="s">
        <v>127</v>
      </c>
      <c r="C14" s="16" t="str">
        <f t="shared" ref="C14:C19" si="2">IF(A14="","",VLOOKUP($A$12,IF(LEN(A14)=2,U16GB,U16GA),VLOOKUP(LEFT(A14,1),club,6,FALSE),FALSE))</f>
        <v/>
      </c>
      <c r="D14" s="16" t="str">
        <f t="shared" ref="D14:D75" si="3">IF(A14="","",VLOOKUP(LEFT(A14,1),club,2,FALSE))</f>
        <v/>
      </c>
      <c r="E14" s="17" t="s">
        <v>86</v>
      </c>
      <c r="F14" s="261">
        <f>Decsheets!$V$6</f>
        <v>5</v>
      </c>
      <c r="G14" s="8"/>
      <c r="H14" s="8"/>
      <c r="I14" s="18"/>
      <c r="J14" s="14" t="str">
        <f t="shared" si="1"/>
        <v/>
      </c>
      <c r="K14" s="14" t="str">
        <f t="shared" si="1"/>
        <v/>
      </c>
      <c r="L14" s="14" t="str">
        <f t="shared" si="1"/>
        <v/>
      </c>
      <c r="M14" s="14" t="str">
        <f t="shared" si="1"/>
        <v/>
      </c>
      <c r="N14" s="14" t="str">
        <f t="shared" si="1"/>
        <v/>
      </c>
      <c r="O14" s="14" t="str">
        <f t="shared" si="1"/>
        <v/>
      </c>
      <c r="P14" s="14" t="str">
        <f t="shared" si="1"/>
        <v/>
      </c>
      <c r="Q14" s="14" t="str">
        <f t="shared" si="1"/>
        <v/>
      </c>
      <c r="R14" s="14"/>
      <c r="S14" s="8"/>
      <c r="W14" s="97"/>
      <c r="X14" s="97"/>
      <c r="Y14" s="115"/>
      <c r="Z14" s="97"/>
      <c r="AA14" s="97"/>
      <c r="AB14" s="97"/>
      <c r="AC14" s="115" t="str">
        <f>$E37</f>
        <v>.</v>
      </c>
    </row>
    <row r="15" spans="1:29" x14ac:dyDescent="0.3">
      <c r="A15" s="15"/>
      <c r="B15" s="185" t="s">
        <v>128</v>
      </c>
      <c r="C15" s="16" t="str">
        <f t="shared" si="2"/>
        <v/>
      </c>
      <c r="D15" s="16" t="str">
        <f t="shared" si="3"/>
        <v/>
      </c>
      <c r="E15" s="17" t="s">
        <v>86</v>
      </c>
      <c r="F15" s="261">
        <f>Decsheets!$V$7</f>
        <v>4</v>
      </c>
      <c r="G15" s="8"/>
      <c r="H15" s="8"/>
      <c r="I15" s="18"/>
      <c r="J15" s="14" t="str">
        <f t="shared" si="1"/>
        <v/>
      </c>
      <c r="K15" s="14" t="str">
        <f t="shared" si="1"/>
        <v/>
      </c>
      <c r="L15" s="14" t="str">
        <f t="shared" si="1"/>
        <v/>
      </c>
      <c r="M15" s="14" t="str">
        <f t="shared" si="1"/>
        <v/>
      </c>
      <c r="N15" s="14" t="str">
        <f t="shared" si="1"/>
        <v/>
      </c>
      <c r="O15" s="14" t="str">
        <f t="shared" si="1"/>
        <v/>
      </c>
      <c r="P15" s="14" t="str">
        <f t="shared" si="1"/>
        <v/>
      </c>
      <c r="Q15" s="14" t="str">
        <f t="shared" si="1"/>
        <v/>
      </c>
      <c r="R15" s="14"/>
      <c r="S15" s="8"/>
      <c r="W15" s="97"/>
      <c r="X15" s="97"/>
      <c r="Y15" s="115"/>
      <c r="Z15" s="97"/>
      <c r="AA15" s="97"/>
      <c r="AB15" s="97"/>
      <c r="AC15" s="115" t="str">
        <f t="shared" ref="AC15:AC20" si="4">$E38</f>
        <v>.</v>
      </c>
    </row>
    <row r="16" spans="1:29" x14ac:dyDescent="0.3">
      <c r="A16" s="15"/>
      <c r="B16" s="185" t="s">
        <v>76</v>
      </c>
      <c r="C16" s="16" t="str">
        <f t="shared" si="2"/>
        <v/>
      </c>
      <c r="D16" s="16" t="str">
        <f t="shared" si="3"/>
        <v/>
      </c>
      <c r="E16" s="17" t="s">
        <v>86</v>
      </c>
      <c r="F16" s="261">
        <f>Decsheets!$V$8</f>
        <v>3</v>
      </c>
      <c r="G16" s="8"/>
      <c r="H16" s="8"/>
      <c r="I16" s="18"/>
      <c r="J16" s="14" t="str">
        <f t="shared" si="1"/>
        <v/>
      </c>
      <c r="K16" s="14" t="str">
        <f t="shared" si="1"/>
        <v/>
      </c>
      <c r="L16" s="14" t="str">
        <f t="shared" si="1"/>
        <v/>
      </c>
      <c r="M16" s="14" t="str">
        <f t="shared" si="1"/>
        <v/>
      </c>
      <c r="N16" s="14" t="str">
        <f t="shared" si="1"/>
        <v/>
      </c>
      <c r="O16" s="14" t="str">
        <f t="shared" si="1"/>
        <v/>
      </c>
      <c r="P16" s="14" t="str">
        <f t="shared" si="1"/>
        <v/>
      </c>
      <c r="Q16" s="14" t="str">
        <f t="shared" si="1"/>
        <v/>
      </c>
      <c r="R16" s="14"/>
      <c r="S16" s="8"/>
      <c r="W16" s="97"/>
      <c r="X16" s="97"/>
      <c r="Y16" s="115"/>
      <c r="Z16" s="97"/>
      <c r="AA16" s="97"/>
      <c r="AB16" s="97"/>
      <c r="AC16" s="115" t="str">
        <f t="shared" si="4"/>
        <v>.</v>
      </c>
    </row>
    <row r="17" spans="1:29" x14ac:dyDescent="0.3">
      <c r="A17" s="15"/>
      <c r="B17" s="185" t="s">
        <v>77</v>
      </c>
      <c r="C17" s="16" t="str">
        <f t="shared" si="2"/>
        <v/>
      </c>
      <c r="D17" s="16" t="str">
        <f t="shared" si="3"/>
        <v/>
      </c>
      <c r="E17" s="17" t="s">
        <v>86</v>
      </c>
      <c r="F17" s="261">
        <f>Decsheets!$V$9</f>
        <v>2</v>
      </c>
      <c r="G17" s="8"/>
      <c r="H17" s="8"/>
      <c r="I17" s="18"/>
      <c r="J17" s="14" t="str">
        <f t="shared" si="1"/>
        <v/>
      </c>
      <c r="K17" s="14" t="str">
        <f t="shared" si="1"/>
        <v/>
      </c>
      <c r="L17" s="14" t="str">
        <f t="shared" si="1"/>
        <v/>
      </c>
      <c r="M17" s="14" t="str">
        <f t="shared" si="1"/>
        <v/>
      </c>
      <c r="N17" s="14" t="str">
        <f t="shared" si="1"/>
        <v/>
      </c>
      <c r="O17" s="14" t="str">
        <f t="shared" si="1"/>
        <v/>
      </c>
      <c r="P17" s="14" t="str">
        <f t="shared" si="1"/>
        <v/>
      </c>
      <c r="Q17" s="14" t="str">
        <f t="shared" si="1"/>
        <v/>
      </c>
      <c r="R17" s="14"/>
      <c r="S17" s="8"/>
      <c r="W17" s="97"/>
      <c r="X17" s="97"/>
      <c r="Y17" s="115"/>
      <c r="Z17" s="97"/>
      <c r="AA17" s="97"/>
      <c r="AB17" s="97"/>
      <c r="AC17" s="115" t="str">
        <f t="shared" si="4"/>
        <v>.</v>
      </c>
    </row>
    <row r="18" spans="1:29" x14ac:dyDescent="0.3">
      <c r="A18" s="15"/>
      <c r="B18" s="185" t="s">
        <v>78</v>
      </c>
      <c r="C18" s="16" t="str">
        <f t="shared" si="2"/>
        <v/>
      </c>
      <c r="D18" s="16" t="str">
        <f t="shared" si="3"/>
        <v/>
      </c>
      <c r="E18" s="17" t="s">
        <v>86</v>
      </c>
      <c r="F18" s="261">
        <f>Decsheets!$V$10</f>
        <v>1</v>
      </c>
      <c r="G18" s="8"/>
      <c r="H18" s="8"/>
      <c r="I18" s="18"/>
      <c r="J18" s="14" t="str">
        <f t="shared" si="1"/>
        <v/>
      </c>
      <c r="K18" s="14" t="str">
        <f t="shared" si="1"/>
        <v/>
      </c>
      <c r="L18" s="14" t="str">
        <f t="shared" si="1"/>
        <v/>
      </c>
      <c r="M18" s="14" t="str">
        <f t="shared" si="1"/>
        <v/>
      </c>
      <c r="N18" s="14" t="str">
        <f t="shared" si="1"/>
        <v/>
      </c>
      <c r="O18" s="14" t="str">
        <f t="shared" si="1"/>
        <v/>
      </c>
      <c r="P18" s="14" t="str">
        <f t="shared" si="1"/>
        <v/>
      </c>
      <c r="Q18" s="14" t="str">
        <f t="shared" si="1"/>
        <v/>
      </c>
      <c r="R18" s="14"/>
      <c r="S18" s="8"/>
      <c r="W18" s="97"/>
      <c r="X18" s="97"/>
      <c r="Y18" s="115"/>
      <c r="Z18" s="97"/>
      <c r="AA18" s="97"/>
      <c r="AB18" s="97"/>
      <c r="AC18" s="115" t="str">
        <f t="shared" si="4"/>
        <v>.</v>
      </c>
    </row>
    <row r="19" spans="1:29" x14ac:dyDescent="0.3">
      <c r="A19" s="15"/>
      <c r="B19" s="185" t="s">
        <v>79</v>
      </c>
      <c r="C19" s="16" t="str">
        <f t="shared" si="2"/>
        <v/>
      </c>
      <c r="D19" s="16" t="str">
        <f t="shared" si="3"/>
        <v/>
      </c>
      <c r="E19" s="17" t="s">
        <v>86</v>
      </c>
      <c r="F19" s="261">
        <f>Decsheets!$V$11</f>
        <v>0</v>
      </c>
      <c r="G19" s="8"/>
      <c r="H19" s="8"/>
      <c r="I19" s="18"/>
      <c r="J19" s="14" t="str">
        <f t="shared" si="1"/>
        <v/>
      </c>
      <c r="K19" s="14" t="str">
        <f t="shared" si="1"/>
        <v/>
      </c>
      <c r="L19" s="14" t="str">
        <f t="shared" si="1"/>
        <v/>
      </c>
      <c r="M19" s="14" t="str">
        <f t="shared" si="1"/>
        <v/>
      </c>
      <c r="N19" s="14" t="str">
        <f t="shared" si="1"/>
        <v/>
      </c>
      <c r="O19" s="14" t="str">
        <f t="shared" si="1"/>
        <v/>
      </c>
      <c r="P19" s="14" t="str">
        <f t="shared" si="1"/>
        <v/>
      </c>
      <c r="Q19" s="14" t="str">
        <f t="shared" si="1"/>
        <v/>
      </c>
      <c r="R19" s="14">
        <f>SUM(Decsheets!$V$5:$V$13)-(SUM(J13:P19))</f>
        <v>21</v>
      </c>
      <c r="S19" s="8"/>
      <c r="W19" s="97"/>
      <c r="X19" s="97"/>
      <c r="Y19" s="115"/>
      <c r="Z19" s="97"/>
      <c r="AA19" s="97"/>
      <c r="AB19" s="97"/>
      <c r="AC19" s="115" t="str">
        <f t="shared" si="4"/>
        <v>.</v>
      </c>
    </row>
    <row r="20" spans="1:29" x14ac:dyDescent="0.3">
      <c r="A20" s="11" t="s">
        <v>84</v>
      </c>
      <c r="B20" s="196"/>
      <c r="C20" s="19" t="s">
        <v>188</v>
      </c>
      <c r="D20" s="7" t="s">
        <v>85</v>
      </c>
      <c r="E20" s="184" t="s">
        <v>86</v>
      </c>
      <c r="F20" s="256"/>
      <c r="G20" s="8"/>
      <c r="H20" s="8"/>
      <c r="I20" s="8"/>
      <c r="J20" s="14"/>
      <c r="K20" s="14"/>
      <c r="L20" s="14"/>
      <c r="M20" s="14"/>
      <c r="N20" s="14"/>
      <c r="O20" s="14"/>
      <c r="P20" s="14"/>
      <c r="Q20" s="14"/>
      <c r="R20" s="14"/>
      <c r="S20" s="8" t="s">
        <v>88</v>
      </c>
      <c r="W20" s="97"/>
      <c r="X20" s="97"/>
      <c r="Y20" s="115"/>
      <c r="Z20" s="97"/>
      <c r="AA20" s="97"/>
      <c r="AB20" s="97"/>
      <c r="AC20" s="115" t="str">
        <f t="shared" si="4"/>
        <v>.</v>
      </c>
    </row>
    <row r="21" spans="1:29" x14ac:dyDescent="0.3">
      <c r="A21" s="15"/>
      <c r="B21" s="185" t="s">
        <v>126</v>
      </c>
      <c r="C21" s="16" t="str">
        <f t="shared" ref="C21:C27" si="5">IF(A21="","",VLOOKUP($A$20,IF(LEN(A21)=2,U16GB,U16GA),VLOOKUP(LEFT(A21,1),club,6,FALSE),FALSE))</f>
        <v/>
      </c>
      <c r="D21" s="16" t="str">
        <f t="shared" si="3"/>
        <v/>
      </c>
      <c r="E21" s="17" t="s">
        <v>86</v>
      </c>
      <c r="F21" s="261">
        <f>Decsheets!$V$5</f>
        <v>6</v>
      </c>
      <c r="G21" s="8"/>
      <c r="H21" s="8"/>
      <c r="I21" s="208" t="str">
        <f>IFERROR(IF(E21=".","",IF(E21&lt;Records!G3,"LR",IF(E21=Records!G3,"=LR","-"))),"???")</f>
        <v/>
      </c>
      <c r="J21" s="14" t="str">
        <f>IF($A21="","",IF(LEFT($A21,1)=J$12,$F21,""))</f>
        <v/>
      </c>
      <c r="K21" s="14" t="str">
        <f t="shared" ref="K21:Q34" si="6">IF($A21="","",IF(LEFT($A21,1)=K$12,$F21,""))</f>
        <v/>
      </c>
      <c r="L21" s="14" t="str">
        <f t="shared" si="6"/>
        <v/>
      </c>
      <c r="M21" s="14" t="str">
        <f t="shared" si="6"/>
        <v/>
      </c>
      <c r="N21" s="14" t="str">
        <f t="shared" si="6"/>
        <v/>
      </c>
      <c r="O21" s="14" t="str">
        <f t="shared" si="6"/>
        <v/>
      </c>
      <c r="P21" s="14" t="str">
        <f t="shared" si="6"/>
        <v/>
      </c>
      <c r="Q21" s="14" t="str">
        <f t="shared" si="6"/>
        <v/>
      </c>
      <c r="R21" s="14"/>
      <c r="S21" s="8"/>
      <c r="W21" s="97"/>
      <c r="X21" s="97"/>
      <c r="Y21" s="115"/>
      <c r="Z21" s="97"/>
      <c r="AA21" s="97"/>
      <c r="AB21" s="97"/>
      <c r="AC21" s="115"/>
    </row>
    <row r="22" spans="1:29" x14ac:dyDescent="0.3">
      <c r="A22" s="15"/>
      <c r="B22" s="185" t="s">
        <v>127</v>
      </c>
      <c r="C22" s="16" t="str">
        <f t="shared" si="5"/>
        <v/>
      </c>
      <c r="D22" s="16" t="str">
        <f t="shared" si="3"/>
        <v/>
      </c>
      <c r="E22" s="17" t="s">
        <v>86</v>
      </c>
      <c r="F22" s="261">
        <f>Decsheets!$V$6</f>
        <v>5</v>
      </c>
      <c r="G22" s="8"/>
      <c r="H22" s="8"/>
      <c r="I22" s="18"/>
      <c r="J22" s="14" t="str">
        <f t="shared" ref="J22:J27" si="7">IF($A22="","",IF(LEFT($A22,1)=J$12,$F22,""))</f>
        <v/>
      </c>
      <c r="K22" s="14" t="str">
        <f t="shared" si="6"/>
        <v/>
      </c>
      <c r="L22" s="14" t="str">
        <f t="shared" si="6"/>
        <v/>
      </c>
      <c r="M22" s="14" t="str">
        <f t="shared" si="6"/>
        <v/>
      </c>
      <c r="N22" s="14" t="str">
        <f t="shared" si="6"/>
        <v/>
      </c>
      <c r="O22" s="14" t="str">
        <f t="shared" si="6"/>
        <v/>
      </c>
      <c r="P22" s="14" t="str">
        <f t="shared" si="6"/>
        <v/>
      </c>
      <c r="Q22" s="14" t="str">
        <f t="shared" si="6"/>
        <v/>
      </c>
      <c r="R22" s="14"/>
      <c r="S22" s="8"/>
      <c r="W22" s="97"/>
      <c r="X22" s="97"/>
      <c r="Y22" s="115"/>
      <c r="Z22" s="97"/>
      <c r="AA22" s="97"/>
      <c r="AB22" s="97"/>
      <c r="AC22" s="115"/>
    </row>
    <row r="23" spans="1:29" x14ac:dyDescent="0.3">
      <c r="A23" s="15"/>
      <c r="B23" s="185" t="s">
        <v>128</v>
      </c>
      <c r="C23" s="16" t="str">
        <f t="shared" si="5"/>
        <v/>
      </c>
      <c r="D23" s="16" t="str">
        <f t="shared" si="3"/>
        <v/>
      </c>
      <c r="E23" s="17" t="s">
        <v>86</v>
      </c>
      <c r="F23" s="261">
        <f>Decsheets!$V$7</f>
        <v>4</v>
      </c>
      <c r="G23" s="8"/>
      <c r="H23" s="8"/>
      <c r="I23" s="18"/>
      <c r="J23" s="14" t="str">
        <f t="shared" si="7"/>
        <v/>
      </c>
      <c r="K23" s="14" t="str">
        <f t="shared" si="6"/>
        <v/>
      </c>
      <c r="L23" s="14" t="str">
        <f t="shared" si="6"/>
        <v/>
      </c>
      <c r="M23" s="14" t="str">
        <f t="shared" si="6"/>
        <v/>
      </c>
      <c r="N23" s="14" t="str">
        <f t="shared" si="6"/>
        <v/>
      </c>
      <c r="O23" s="14" t="str">
        <f t="shared" si="6"/>
        <v/>
      </c>
      <c r="P23" s="14" t="str">
        <f t="shared" si="6"/>
        <v/>
      </c>
      <c r="Q23" s="14" t="str">
        <f t="shared" si="6"/>
        <v/>
      </c>
      <c r="R23" s="14"/>
      <c r="S23" s="8"/>
      <c r="W23" s="97"/>
      <c r="X23" s="97"/>
      <c r="Y23" s="115"/>
      <c r="Z23" s="97"/>
      <c r="AA23" s="97"/>
      <c r="AB23" s="97"/>
      <c r="AC23" s="115" t="str">
        <f>$E53</f>
        <v>.</v>
      </c>
    </row>
    <row r="24" spans="1:29" x14ac:dyDescent="0.3">
      <c r="A24" s="15"/>
      <c r="B24" s="185" t="s">
        <v>76</v>
      </c>
      <c r="C24" s="16" t="str">
        <f t="shared" si="5"/>
        <v/>
      </c>
      <c r="D24" s="16" t="str">
        <f t="shared" si="3"/>
        <v/>
      </c>
      <c r="E24" s="17" t="s">
        <v>86</v>
      </c>
      <c r="F24" s="261">
        <f>Decsheets!$V$8</f>
        <v>3</v>
      </c>
      <c r="G24" s="8"/>
      <c r="H24" s="8"/>
      <c r="I24" s="18"/>
      <c r="J24" s="14" t="str">
        <f t="shared" si="7"/>
        <v/>
      </c>
      <c r="K24" s="14" t="str">
        <f t="shared" si="6"/>
        <v/>
      </c>
      <c r="L24" s="14" t="str">
        <f t="shared" si="6"/>
        <v/>
      </c>
      <c r="M24" s="14" t="str">
        <f t="shared" si="6"/>
        <v/>
      </c>
      <c r="N24" s="14" t="str">
        <f t="shared" si="6"/>
        <v/>
      </c>
      <c r="O24" s="14" t="str">
        <f t="shared" si="6"/>
        <v/>
      </c>
      <c r="P24" s="14" t="str">
        <f t="shared" si="6"/>
        <v/>
      </c>
      <c r="Q24" s="14" t="str">
        <f t="shared" si="6"/>
        <v/>
      </c>
      <c r="R24" s="14"/>
      <c r="S24" s="8"/>
      <c r="W24" s="97"/>
      <c r="X24" s="97"/>
      <c r="Y24" s="115"/>
      <c r="Z24" s="97"/>
      <c r="AA24" s="97"/>
      <c r="AB24" s="97"/>
      <c r="AC24" s="115" t="str">
        <f t="shared" ref="AC24:AC29" si="8">$E54</f>
        <v>.</v>
      </c>
    </row>
    <row r="25" spans="1:29" x14ac:dyDescent="0.3">
      <c r="A25" s="15"/>
      <c r="B25" s="185" t="s">
        <v>77</v>
      </c>
      <c r="C25" s="16" t="str">
        <f t="shared" si="5"/>
        <v/>
      </c>
      <c r="D25" s="16" t="str">
        <f t="shared" si="3"/>
        <v/>
      </c>
      <c r="E25" s="17" t="s">
        <v>86</v>
      </c>
      <c r="F25" s="261">
        <f>Decsheets!$V$9</f>
        <v>2</v>
      </c>
      <c r="G25" s="8"/>
      <c r="H25" s="8"/>
      <c r="I25" s="18"/>
      <c r="J25" s="14" t="str">
        <f t="shared" si="7"/>
        <v/>
      </c>
      <c r="K25" s="14" t="str">
        <f t="shared" si="6"/>
        <v/>
      </c>
      <c r="L25" s="14" t="str">
        <f t="shared" si="6"/>
        <v/>
      </c>
      <c r="M25" s="14" t="str">
        <f t="shared" si="6"/>
        <v/>
      </c>
      <c r="N25" s="14" t="str">
        <f t="shared" si="6"/>
        <v/>
      </c>
      <c r="O25" s="14" t="str">
        <f t="shared" si="6"/>
        <v/>
      </c>
      <c r="P25" s="14" t="str">
        <f t="shared" si="6"/>
        <v/>
      </c>
      <c r="Q25" s="14" t="str">
        <f t="shared" si="6"/>
        <v/>
      </c>
      <c r="R25" s="14"/>
      <c r="S25" s="8"/>
      <c r="W25" s="97"/>
      <c r="X25" s="97"/>
      <c r="Y25" s="115"/>
      <c r="Z25" s="97"/>
      <c r="AA25" s="97"/>
      <c r="AB25" s="97"/>
      <c r="AC25" s="115" t="str">
        <f t="shared" si="8"/>
        <v>.</v>
      </c>
    </row>
    <row r="26" spans="1:29" x14ac:dyDescent="0.3">
      <c r="A26" s="15"/>
      <c r="B26" s="185" t="s">
        <v>78</v>
      </c>
      <c r="C26" s="16" t="str">
        <f t="shared" si="5"/>
        <v/>
      </c>
      <c r="D26" s="16" t="str">
        <f t="shared" si="3"/>
        <v/>
      </c>
      <c r="E26" s="17" t="s">
        <v>86</v>
      </c>
      <c r="F26" s="261">
        <f>Decsheets!$V$10</f>
        <v>1</v>
      </c>
      <c r="G26" s="8"/>
      <c r="H26" s="8"/>
      <c r="I26" s="18"/>
      <c r="J26" s="14" t="str">
        <f t="shared" si="7"/>
        <v/>
      </c>
      <c r="K26" s="14" t="str">
        <f t="shared" si="6"/>
        <v/>
      </c>
      <c r="L26" s="14" t="str">
        <f t="shared" si="6"/>
        <v/>
      </c>
      <c r="M26" s="14" t="str">
        <f t="shared" si="6"/>
        <v/>
      </c>
      <c r="N26" s="14" t="str">
        <f t="shared" si="6"/>
        <v/>
      </c>
      <c r="O26" s="14" t="str">
        <f t="shared" si="6"/>
        <v/>
      </c>
      <c r="P26" s="14" t="str">
        <f t="shared" si="6"/>
        <v/>
      </c>
      <c r="Q26" s="14" t="str">
        <f t="shared" si="6"/>
        <v/>
      </c>
      <c r="R26" s="14"/>
      <c r="S26" s="8"/>
      <c r="W26" s="97"/>
      <c r="X26" s="97"/>
      <c r="Y26" s="115"/>
      <c r="Z26" s="97"/>
      <c r="AA26" s="97"/>
      <c r="AB26" s="97"/>
      <c r="AC26" s="115" t="str">
        <f t="shared" si="8"/>
        <v>.</v>
      </c>
    </row>
    <row r="27" spans="1:29" x14ac:dyDescent="0.3">
      <c r="A27" s="15"/>
      <c r="B27" s="185" t="s">
        <v>79</v>
      </c>
      <c r="C27" s="16" t="str">
        <f t="shared" si="5"/>
        <v/>
      </c>
      <c r="D27" s="16" t="str">
        <f t="shared" si="3"/>
        <v/>
      </c>
      <c r="E27" s="17" t="s">
        <v>86</v>
      </c>
      <c r="F27" s="261">
        <f>Decsheets!$V$11</f>
        <v>0</v>
      </c>
      <c r="G27" s="8"/>
      <c r="H27" s="8"/>
      <c r="I27" s="18"/>
      <c r="J27" s="14" t="str">
        <f t="shared" si="7"/>
        <v/>
      </c>
      <c r="K27" s="14" t="str">
        <f t="shared" si="6"/>
        <v/>
      </c>
      <c r="L27" s="14" t="str">
        <f t="shared" si="6"/>
        <v/>
      </c>
      <c r="M27" s="14" t="str">
        <f t="shared" si="6"/>
        <v/>
      </c>
      <c r="N27" s="14" t="str">
        <f t="shared" si="6"/>
        <v/>
      </c>
      <c r="O27" s="14" t="str">
        <f t="shared" si="6"/>
        <v/>
      </c>
      <c r="P27" s="14" t="str">
        <f t="shared" si="6"/>
        <v/>
      </c>
      <c r="Q27" s="14" t="str">
        <f t="shared" si="6"/>
        <v/>
      </c>
      <c r="R27" s="14">
        <f>SUM(Decsheets!$V$5:$V$13)-(SUM(J21:Q27))</f>
        <v>21</v>
      </c>
      <c r="S27" s="8"/>
      <c r="W27" s="97"/>
      <c r="X27" s="97"/>
      <c r="Y27" s="115"/>
      <c r="Z27" s="97"/>
      <c r="AA27" s="97"/>
      <c r="AB27" s="97"/>
      <c r="AC27" s="115" t="str">
        <f t="shared" si="8"/>
        <v>.</v>
      </c>
    </row>
    <row r="28" spans="1:29" x14ac:dyDescent="0.3">
      <c r="A28" s="11" t="s">
        <v>89</v>
      </c>
      <c r="B28" s="196"/>
      <c r="C28" s="20" t="s">
        <v>189</v>
      </c>
      <c r="D28" s="7" t="s">
        <v>85</v>
      </c>
      <c r="E28" s="184" t="s">
        <v>86</v>
      </c>
      <c r="F28" s="256"/>
      <c r="G28" s="8"/>
      <c r="H28" s="8"/>
      <c r="I28" s="8"/>
      <c r="J28" s="14"/>
      <c r="K28" s="14"/>
      <c r="L28" s="14"/>
      <c r="M28" s="14"/>
      <c r="N28" s="14"/>
      <c r="O28" s="14"/>
      <c r="P28" s="14"/>
      <c r="Q28" s="14"/>
      <c r="R28" s="14"/>
      <c r="S28" s="8" t="s">
        <v>90</v>
      </c>
      <c r="W28" s="97"/>
      <c r="X28" s="97"/>
      <c r="Y28" s="115"/>
      <c r="Z28" s="97"/>
      <c r="AA28" s="97"/>
      <c r="AB28" s="97"/>
      <c r="AC28" s="115" t="str">
        <f t="shared" si="8"/>
        <v>.</v>
      </c>
    </row>
    <row r="29" spans="1:29" x14ac:dyDescent="0.3">
      <c r="A29" s="15"/>
      <c r="B29" s="185" t="s">
        <v>126</v>
      </c>
      <c r="C29" s="16" t="str">
        <f>IFERROR(IF(A29="","",VLOOKUP($A$28,IF(LEN(A29)=2,U16GB,U16GA),VLOOKUP(LEFT(A29,1),club,6,FALSE),FALSE)),"No athlete")</f>
        <v/>
      </c>
      <c r="D29" s="16" t="str">
        <f>IFERROR(IF(A29="","",VLOOKUP(LEFT(A29,1),club,2,FALSE)),"No club")</f>
        <v/>
      </c>
      <c r="E29" s="17" t="s">
        <v>86</v>
      </c>
      <c r="F29" s="261">
        <f>Decsheets!$V$5</f>
        <v>6</v>
      </c>
      <c r="G29" s="8"/>
      <c r="H29" s="8"/>
      <c r="I29" s="208" t="str">
        <f>IFERROR(IF(E29=".","",IF(E29&lt;Records!G4,"LR",IF(E29=Records!G4,"=LR","-"))),"???")</f>
        <v/>
      </c>
      <c r="J29" s="14" t="str">
        <f t="shared" ref="J29:J35" si="9">IF($A29="","",IF(LEFT($A29,1)=J$12,$F29,""))</f>
        <v/>
      </c>
      <c r="K29" s="14" t="str">
        <f t="shared" si="6"/>
        <v/>
      </c>
      <c r="L29" s="14" t="str">
        <f t="shared" si="6"/>
        <v/>
      </c>
      <c r="M29" s="14" t="str">
        <f t="shared" si="6"/>
        <v/>
      </c>
      <c r="N29" s="14" t="str">
        <f t="shared" si="6"/>
        <v/>
      </c>
      <c r="O29" s="14" t="str">
        <f t="shared" si="6"/>
        <v/>
      </c>
      <c r="P29" s="14" t="str">
        <f t="shared" si="6"/>
        <v/>
      </c>
      <c r="Q29" s="14" t="str">
        <f t="shared" si="6"/>
        <v/>
      </c>
      <c r="R29" s="14"/>
      <c r="S29" s="8"/>
      <c r="W29" s="97"/>
      <c r="X29" s="97"/>
      <c r="Y29" s="115"/>
      <c r="Z29" s="97"/>
      <c r="AA29" s="97"/>
      <c r="AB29" s="97"/>
      <c r="AC29" s="115" t="str">
        <f t="shared" si="8"/>
        <v>.</v>
      </c>
    </row>
    <row r="30" spans="1:29" x14ac:dyDescent="0.3">
      <c r="A30" s="15"/>
      <c r="B30" s="185" t="s">
        <v>127</v>
      </c>
      <c r="C30" s="16" t="str">
        <f t="shared" ref="C30:C35" si="10">IF(A30="","",VLOOKUP($A$28,IF(LEN(A30)=2,U16GB,U16GA),VLOOKUP(LEFT(A30,1),club,6,FALSE),FALSE))</f>
        <v/>
      </c>
      <c r="D30" s="16" t="str">
        <f t="shared" si="3"/>
        <v/>
      </c>
      <c r="E30" s="17" t="s">
        <v>86</v>
      </c>
      <c r="F30" s="261">
        <f>Decsheets!$V$6</f>
        <v>5</v>
      </c>
      <c r="G30" s="8"/>
      <c r="H30" s="8"/>
      <c r="I30" s="18"/>
      <c r="J30" s="14" t="str">
        <f t="shared" si="9"/>
        <v/>
      </c>
      <c r="K30" s="14" t="str">
        <f t="shared" si="6"/>
        <v/>
      </c>
      <c r="L30" s="14" t="str">
        <f t="shared" si="6"/>
        <v/>
      </c>
      <c r="M30" s="14" t="str">
        <f t="shared" si="6"/>
        <v/>
      </c>
      <c r="N30" s="14" t="str">
        <f t="shared" si="6"/>
        <v/>
      </c>
      <c r="O30" s="14" t="str">
        <f t="shared" si="6"/>
        <v/>
      </c>
      <c r="P30" s="14" t="str">
        <f t="shared" si="6"/>
        <v/>
      </c>
      <c r="Q30" s="14" t="str">
        <f t="shared" si="6"/>
        <v/>
      </c>
      <c r="R30" s="14"/>
      <c r="S30" s="8"/>
      <c r="W30" s="97"/>
      <c r="X30" s="97"/>
      <c r="Y30" s="115"/>
      <c r="Z30" s="97"/>
      <c r="AA30" s="97"/>
      <c r="AB30" s="97"/>
      <c r="AC30" s="98"/>
    </row>
    <row r="31" spans="1:29" x14ac:dyDescent="0.3">
      <c r="A31" s="15"/>
      <c r="B31" s="185" t="s">
        <v>128</v>
      </c>
      <c r="C31" s="16" t="str">
        <f t="shared" si="10"/>
        <v/>
      </c>
      <c r="D31" s="16" t="str">
        <f t="shared" si="3"/>
        <v/>
      </c>
      <c r="E31" s="17" t="s">
        <v>86</v>
      </c>
      <c r="F31" s="261">
        <f>Decsheets!$V$7</f>
        <v>4</v>
      </c>
      <c r="G31" s="8"/>
      <c r="H31" s="8"/>
      <c r="I31" s="18"/>
      <c r="J31" s="14" t="str">
        <f t="shared" si="9"/>
        <v/>
      </c>
      <c r="K31" s="14" t="str">
        <f t="shared" si="6"/>
        <v/>
      </c>
      <c r="L31" s="14" t="str">
        <f t="shared" si="6"/>
        <v/>
      </c>
      <c r="M31" s="14" t="str">
        <f t="shared" si="6"/>
        <v/>
      </c>
      <c r="N31" s="14" t="str">
        <f t="shared" si="6"/>
        <v/>
      </c>
      <c r="O31" s="14" t="str">
        <f t="shared" si="6"/>
        <v/>
      </c>
      <c r="P31" s="14" t="str">
        <f t="shared" si="6"/>
        <v/>
      </c>
      <c r="Q31" s="14" t="str">
        <f t="shared" si="6"/>
        <v/>
      </c>
      <c r="R31" s="14"/>
      <c r="S31" s="8"/>
      <c r="W31" s="97"/>
      <c r="X31" s="97"/>
      <c r="Y31" s="98"/>
      <c r="Z31" s="97"/>
      <c r="AA31" s="97"/>
      <c r="AB31" s="97"/>
      <c r="AC31" s="98"/>
    </row>
    <row r="32" spans="1:29" x14ac:dyDescent="0.3">
      <c r="A32" s="15"/>
      <c r="B32" s="185" t="s">
        <v>76</v>
      </c>
      <c r="C32" s="16" t="str">
        <f t="shared" si="10"/>
        <v/>
      </c>
      <c r="D32" s="16" t="str">
        <f t="shared" si="3"/>
        <v/>
      </c>
      <c r="E32" s="17" t="s">
        <v>86</v>
      </c>
      <c r="F32" s="261">
        <f>Decsheets!$V$8</f>
        <v>3</v>
      </c>
      <c r="G32" s="8"/>
      <c r="H32" s="8"/>
      <c r="I32" s="18"/>
      <c r="J32" s="14" t="str">
        <f t="shared" si="9"/>
        <v/>
      </c>
      <c r="K32" s="14" t="str">
        <f t="shared" si="6"/>
        <v/>
      </c>
      <c r="L32" s="14" t="str">
        <f t="shared" si="6"/>
        <v/>
      </c>
      <c r="M32" s="14" t="str">
        <f t="shared" si="6"/>
        <v/>
      </c>
      <c r="N32" s="14" t="str">
        <f t="shared" si="6"/>
        <v/>
      </c>
      <c r="O32" s="14" t="str">
        <f t="shared" si="6"/>
        <v/>
      </c>
      <c r="P32" s="14" t="str">
        <f t="shared" si="6"/>
        <v/>
      </c>
      <c r="Q32" s="14" t="str">
        <f t="shared" si="6"/>
        <v/>
      </c>
      <c r="R32" s="14"/>
      <c r="S32" s="8"/>
      <c r="W32" s="97"/>
      <c r="X32" s="97"/>
      <c r="Y32" s="98"/>
      <c r="Z32" s="97"/>
      <c r="AA32" s="97"/>
      <c r="AB32" s="97"/>
      <c r="AC32" s="98" t="str">
        <f>$E69</f>
        <v>.</v>
      </c>
    </row>
    <row r="33" spans="1:29" x14ac:dyDescent="0.3">
      <c r="A33" s="15"/>
      <c r="B33" s="185" t="s">
        <v>77</v>
      </c>
      <c r="C33" s="16" t="str">
        <f t="shared" si="10"/>
        <v/>
      </c>
      <c r="D33" s="16" t="str">
        <f t="shared" si="3"/>
        <v/>
      </c>
      <c r="E33" s="17" t="s">
        <v>86</v>
      </c>
      <c r="F33" s="261">
        <f>Decsheets!$V$9</f>
        <v>2</v>
      </c>
      <c r="G33" s="8"/>
      <c r="H33" s="8"/>
      <c r="I33" s="18"/>
      <c r="J33" s="14" t="str">
        <f t="shared" si="9"/>
        <v/>
      </c>
      <c r="K33" s="14" t="str">
        <f t="shared" si="6"/>
        <v/>
      </c>
      <c r="L33" s="14" t="str">
        <f t="shared" si="6"/>
        <v/>
      </c>
      <c r="M33" s="14" t="str">
        <f t="shared" si="6"/>
        <v/>
      </c>
      <c r="N33" s="14" t="str">
        <f t="shared" si="6"/>
        <v/>
      </c>
      <c r="O33" s="14" t="str">
        <f t="shared" si="6"/>
        <v/>
      </c>
      <c r="P33" s="14" t="str">
        <f t="shared" si="6"/>
        <v/>
      </c>
      <c r="Q33" s="14" t="str">
        <f t="shared" si="6"/>
        <v/>
      </c>
      <c r="R33" s="14"/>
      <c r="S33" s="8"/>
      <c r="W33" s="97"/>
      <c r="X33" s="97"/>
      <c r="Y33" s="98"/>
      <c r="Z33" s="97"/>
      <c r="AA33" s="97"/>
      <c r="AB33" s="97"/>
      <c r="AC33" s="98" t="str">
        <f t="shared" ref="AC33:AC38" si="11">$E70</f>
        <v>.</v>
      </c>
    </row>
    <row r="34" spans="1:29" x14ac:dyDescent="0.3">
      <c r="A34" s="15"/>
      <c r="B34" s="185" t="s">
        <v>78</v>
      </c>
      <c r="C34" s="16" t="str">
        <f t="shared" si="10"/>
        <v/>
      </c>
      <c r="D34" s="16" t="str">
        <f t="shared" si="3"/>
        <v/>
      </c>
      <c r="E34" s="17" t="s">
        <v>86</v>
      </c>
      <c r="F34" s="261">
        <f>Decsheets!$V$10</f>
        <v>1</v>
      </c>
      <c r="G34" s="8"/>
      <c r="H34" s="8"/>
      <c r="I34" s="18"/>
      <c r="J34" s="14" t="str">
        <f t="shared" si="9"/>
        <v/>
      </c>
      <c r="K34" s="14" t="str">
        <f t="shared" si="6"/>
        <v/>
      </c>
      <c r="L34" s="14" t="str">
        <f t="shared" si="6"/>
        <v/>
      </c>
      <c r="M34" s="14" t="str">
        <f t="shared" si="6"/>
        <v/>
      </c>
      <c r="N34" s="14" t="str">
        <f t="shared" si="6"/>
        <v/>
      </c>
      <c r="O34" s="14" t="str">
        <f t="shared" si="6"/>
        <v/>
      </c>
      <c r="P34" s="14" t="str">
        <f t="shared" si="6"/>
        <v/>
      </c>
      <c r="Q34" s="14" t="str">
        <f t="shared" si="6"/>
        <v/>
      </c>
      <c r="R34" s="14"/>
      <c r="S34" s="8"/>
      <c r="W34" s="97"/>
      <c r="X34" s="97"/>
      <c r="Y34" s="98"/>
      <c r="Z34" s="97"/>
      <c r="AA34" s="97"/>
      <c r="AB34" s="97"/>
      <c r="AC34" s="98" t="str">
        <f t="shared" si="11"/>
        <v>.</v>
      </c>
    </row>
    <row r="35" spans="1:29" x14ac:dyDescent="0.3">
      <c r="A35" s="15"/>
      <c r="B35" s="185" t="s">
        <v>79</v>
      </c>
      <c r="C35" s="16" t="str">
        <f t="shared" si="10"/>
        <v/>
      </c>
      <c r="D35" s="16" t="str">
        <f t="shared" si="3"/>
        <v/>
      </c>
      <c r="E35" s="17" t="s">
        <v>86</v>
      </c>
      <c r="F35" s="261">
        <f>Decsheets!$V$11</f>
        <v>0</v>
      </c>
      <c r="G35" s="8"/>
      <c r="H35" s="8"/>
      <c r="I35" s="18"/>
      <c r="J35" s="14" t="str">
        <f t="shared" si="9"/>
        <v/>
      </c>
      <c r="K35" s="14" t="str">
        <f t="shared" ref="K35:Q35" si="12">IF($A35="","",IF(LEFT($A35,1)=K$12,$F35,""))</f>
        <v/>
      </c>
      <c r="L35" s="14" t="str">
        <f t="shared" si="12"/>
        <v/>
      </c>
      <c r="M35" s="14" t="str">
        <f t="shared" si="12"/>
        <v/>
      </c>
      <c r="N35" s="14" t="str">
        <f t="shared" si="12"/>
        <v/>
      </c>
      <c r="O35" s="14" t="str">
        <f t="shared" si="12"/>
        <v/>
      </c>
      <c r="P35" s="14" t="str">
        <f t="shared" si="12"/>
        <v/>
      </c>
      <c r="Q35" s="14" t="str">
        <f t="shared" si="12"/>
        <v/>
      </c>
      <c r="R35" s="14">
        <f>SUM(Decsheets!$V$5:$V$13)-(SUM(J29:P35))</f>
        <v>21</v>
      </c>
      <c r="S35" s="8"/>
      <c r="W35" s="97"/>
      <c r="X35" s="97"/>
      <c r="Y35" s="98"/>
      <c r="Z35" s="97"/>
      <c r="AA35" s="97"/>
      <c r="AB35" s="97"/>
      <c r="AC35" s="98" t="str">
        <f t="shared" si="11"/>
        <v>.</v>
      </c>
    </row>
    <row r="36" spans="1:29" x14ac:dyDescent="0.3">
      <c r="A36" s="11" t="s">
        <v>89</v>
      </c>
      <c r="B36" s="196"/>
      <c r="C36" s="19" t="s">
        <v>190</v>
      </c>
      <c r="D36" s="7" t="s">
        <v>85</v>
      </c>
      <c r="E36" s="184" t="s">
        <v>86</v>
      </c>
      <c r="F36" s="256"/>
      <c r="G36" s="8"/>
      <c r="H36" s="8"/>
      <c r="I36" s="8"/>
      <c r="J36" s="14"/>
      <c r="K36" s="14"/>
      <c r="L36" s="14"/>
      <c r="M36" s="14"/>
      <c r="N36" s="14"/>
      <c r="O36" s="14"/>
      <c r="P36" s="14"/>
      <c r="Q36" s="14"/>
      <c r="R36" s="14"/>
      <c r="S36" s="8" t="s">
        <v>91</v>
      </c>
      <c r="W36" s="97"/>
      <c r="X36" s="97"/>
      <c r="Y36" s="98"/>
      <c r="Z36" s="97"/>
      <c r="AA36" s="97"/>
      <c r="AB36" s="97"/>
      <c r="AC36" s="98" t="str">
        <f t="shared" si="11"/>
        <v>.</v>
      </c>
    </row>
    <row r="37" spans="1:29" x14ac:dyDescent="0.3">
      <c r="A37" s="15"/>
      <c r="B37" s="185" t="s">
        <v>126</v>
      </c>
      <c r="C37" s="16" t="str">
        <f t="shared" ref="C37:C43" si="13">IF(A37="","",VLOOKUP($A$36,IF(LEN(A37)=2,U16GB,U16GA),VLOOKUP(LEFT(A37,1),club,6,FALSE),FALSE))</f>
        <v/>
      </c>
      <c r="D37" s="16" t="str">
        <f t="shared" si="3"/>
        <v/>
      </c>
      <c r="E37" s="17" t="s">
        <v>86</v>
      </c>
      <c r="F37" s="261">
        <f>Decsheets!$V$5</f>
        <v>6</v>
      </c>
      <c r="G37" s="8"/>
      <c r="H37" s="8"/>
      <c r="I37" s="208" t="str">
        <f>IFERROR(IF(E37=".","",IF(E37&lt;Records!G4,"LR",IF(E37=Records!G4,"=LR","-"))),"???")</f>
        <v/>
      </c>
      <c r="J37" s="14" t="str">
        <f t="shared" ref="J37:Q43" si="14">IF($A37="","",IF(LEFT($A37,1)=J$12,$F37,""))</f>
        <v/>
      </c>
      <c r="K37" s="14" t="str">
        <f t="shared" si="14"/>
        <v/>
      </c>
      <c r="L37" s="14" t="str">
        <f t="shared" si="14"/>
        <v/>
      </c>
      <c r="M37" s="14" t="str">
        <f t="shared" si="14"/>
        <v/>
      </c>
      <c r="N37" s="14" t="str">
        <f t="shared" si="14"/>
        <v/>
      </c>
      <c r="O37" s="14" t="str">
        <f t="shared" si="14"/>
        <v/>
      </c>
      <c r="P37" s="14" t="str">
        <f t="shared" si="14"/>
        <v/>
      </c>
      <c r="Q37" s="14" t="str">
        <f t="shared" si="14"/>
        <v/>
      </c>
      <c r="R37" s="14"/>
      <c r="S37" s="8"/>
      <c r="W37" s="97"/>
      <c r="X37" s="97"/>
      <c r="Y37" s="98"/>
      <c r="Z37" s="97"/>
      <c r="AA37" s="97"/>
      <c r="AB37" s="97"/>
      <c r="AC37" s="98" t="str">
        <f t="shared" si="11"/>
        <v>.</v>
      </c>
    </row>
    <row r="38" spans="1:29" x14ac:dyDescent="0.3">
      <c r="A38" s="15"/>
      <c r="B38" s="185" t="s">
        <v>127</v>
      </c>
      <c r="C38" s="16" t="str">
        <f t="shared" si="13"/>
        <v/>
      </c>
      <c r="D38" s="16" t="str">
        <f t="shared" si="3"/>
        <v/>
      </c>
      <c r="E38" s="17" t="s">
        <v>86</v>
      </c>
      <c r="F38" s="261">
        <f>Decsheets!$V$6</f>
        <v>5</v>
      </c>
      <c r="G38" s="8"/>
      <c r="H38" s="8"/>
      <c r="I38" s="18"/>
      <c r="J38" s="14" t="str">
        <f t="shared" si="14"/>
        <v/>
      </c>
      <c r="K38" s="14" t="str">
        <f t="shared" si="14"/>
        <v/>
      </c>
      <c r="L38" s="14" t="str">
        <f t="shared" si="14"/>
        <v/>
      </c>
      <c r="M38" s="14" t="str">
        <f t="shared" si="14"/>
        <v/>
      </c>
      <c r="N38" s="14" t="str">
        <f t="shared" si="14"/>
        <v/>
      </c>
      <c r="O38" s="14" t="str">
        <f t="shared" si="14"/>
        <v/>
      </c>
      <c r="P38" s="14" t="str">
        <f t="shared" si="14"/>
        <v/>
      </c>
      <c r="Q38" s="14" t="str">
        <f t="shared" si="14"/>
        <v/>
      </c>
      <c r="R38" s="14"/>
      <c r="S38" s="8"/>
      <c r="W38" s="97"/>
      <c r="X38" s="97"/>
      <c r="Y38" s="98"/>
      <c r="Z38" s="97"/>
      <c r="AA38" s="97"/>
      <c r="AB38" s="97"/>
      <c r="AC38" s="98" t="str">
        <f t="shared" si="11"/>
        <v>.</v>
      </c>
    </row>
    <row r="39" spans="1:29" x14ac:dyDescent="0.3">
      <c r="A39" s="15"/>
      <c r="B39" s="185" t="s">
        <v>128</v>
      </c>
      <c r="C39" s="16" t="str">
        <f t="shared" si="13"/>
        <v/>
      </c>
      <c r="D39" s="16" t="str">
        <f t="shared" si="3"/>
        <v/>
      </c>
      <c r="E39" s="17" t="s">
        <v>86</v>
      </c>
      <c r="F39" s="261">
        <f>Decsheets!$V$7</f>
        <v>4</v>
      </c>
      <c r="G39" s="8"/>
      <c r="H39" s="8"/>
      <c r="I39" s="18"/>
      <c r="J39" s="14" t="str">
        <f t="shared" si="14"/>
        <v/>
      </c>
      <c r="K39" s="14" t="str">
        <f t="shared" si="14"/>
        <v/>
      </c>
      <c r="L39" s="14" t="str">
        <f t="shared" si="14"/>
        <v/>
      </c>
      <c r="M39" s="14" t="str">
        <f t="shared" si="14"/>
        <v/>
      </c>
      <c r="N39" s="14" t="str">
        <f t="shared" si="14"/>
        <v/>
      </c>
      <c r="O39" s="14" t="str">
        <f t="shared" si="14"/>
        <v/>
      </c>
      <c r="P39" s="14" t="str">
        <f t="shared" si="14"/>
        <v/>
      </c>
      <c r="Q39" s="14" t="str">
        <f t="shared" si="14"/>
        <v/>
      </c>
      <c r="R39" s="14"/>
      <c r="S39" s="8"/>
      <c r="W39" s="97"/>
      <c r="X39" s="97"/>
      <c r="Y39" s="98"/>
      <c r="Z39" s="97"/>
      <c r="AA39" s="97"/>
      <c r="AB39" s="97"/>
      <c r="AC39" s="98"/>
    </row>
    <row r="40" spans="1:29" x14ac:dyDescent="0.3">
      <c r="A40" s="15"/>
      <c r="B40" s="185" t="s">
        <v>76</v>
      </c>
      <c r="C40" s="16" t="str">
        <f t="shared" si="13"/>
        <v/>
      </c>
      <c r="D40" s="16" t="str">
        <f t="shared" si="3"/>
        <v/>
      </c>
      <c r="E40" s="17" t="s">
        <v>86</v>
      </c>
      <c r="F40" s="261">
        <f>Decsheets!$V$8</f>
        <v>3</v>
      </c>
      <c r="G40" s="8"/>
      <c r="H40" s="8"/>
      <c r="I40" s="18"/>
      <c r="J40" s="14" t="str">
        <f t="shared" si="14"/>
        <v/>
      </c>
      <c r="K40" s="14" t="str">
        <f t="shared" si="14"/>
        <v/>
      </c>
      <c r="L40" s="14" t="str">
        <f t="shared" si="14"/>
        <v/>
      </c>
      <c r="M40" s="14" t="str">
        <f t="shared" si="14"/>
        <v/>
      </c>
      <c r="N40" s="14" t="str">
        <f t="shared" si="14"/>
        <v/>
      </c>
      <c r="O40" s="14" t="str">
        <f t="shared" si="14"/>
        <v/>
      </c>
      <c r="P40" s="14" t="str">
        <f t="shared" si="14"/>
        <v/>
      </c>
      <c r="Q40" s="14" t="str">
        <f t="shared" si="14"/>
        <v/>
      </c>
      <c r="R40" s="14"/>
      <c r="S40" s="8"/>
      <c r="W40" s="97"/>
      <c r="X40" s="97"/>
      <c r="Y40" s="98"/>
      <c r="Z40" s="97"/>
      <c r="AA40" s="97"/>
      <c r="AB40" s="97"/>
      <c r="AC40" s="98"/>
    </row>
    <row r="41" spans="1:29" x14ac:dyDescent="0.3">
      <c r="A41" s="15"/>
      <c r="B41" s="185" t="s">
        <v>77</v>
      </c>
      <c r="C41" s="16" t="str">
        <f t="shared" si="13"/>
        <v/>
      </c>
      <c r="D41" s="16" t="str">
        <f t="shared" si="3"/>
        <v/>
      </c>
      <c r="E41" s="17" t="s">
        <v>86</v>
      </c>
      <c r="F41" s="261">
        <f>Decsheets!$V$9</f>
        <v>2</v>
      </c>
      <c r="G41" s="8"/>
      <c r="H41" s="8"/>
      <c r="I41" s="18"/>
      <c r="J41" s="14" t="str">
        <f t="shared" si="14"/>
        <v/>
      </c>
      <c r="K41" s="14" t="str">
        <f t="shared" si="14"/>
        <v/>
      </c>
      <c r="L41" s="14" t="str">
        <f t="shared" si="14"/>
        <v/>
      </c>
      <c r="M41" s="14" t="str">
        <f t="shared" si="14"/>
        <v/>
      </c>
      <c r="N41" s="14" t="str">
        <f t="shared" si="14"/>
        <v/>
      </c>
      <c r="O41" s="14" t="str">
        <f t="shared" si="14"/>
        <v/>
      </c>
      <c r="P41" s="14" t="str">
        <f t="shared" si="14"/>
        <v/>
      </c>
      <c r="Q41" s="14" t="str">
        <f t="shared" si="14"/>
        <v/>
      </c>
      <c r="R41" s="14"/>
      <c r="S41" s="8"/>
      <c r="W41" s="97"/>
      <c r="X41" s="97"/>
      <c r="Y41" s="98"/>
      <c r="Z41" s="97"/>
      <c r="AA41" s="97"/>
      <c r="AB41" s="97"/>
      <c r="AC41" s="98" t="str">
        <f>$E85</f>
        <v>.</v>
      </c>
    </row>
    <row r="42" spans="1:29" x14ac:dyDescent="0.3">
      <c r="A42" s="15"/>
      <c r="B42" s="185" t="s">
        <v>78</v>
      </c>
      <c r="C42" s="16" t="str">
        <f t="shared" si="13"/>
        <v/>
      </c>
      <c r="D42" s="16" t="str">
        <f t="shared" si="3"/>
        <v/>
      </c>
      <c r="E42" s="17" t="s">
        <v>86</v>
      </c>
      <c r="F42" s="261">
        <f>Decsheets!$V$10</f>
        <v>1</v>
      </c>
      <c r="G42" s="8"/>
      <c r="H42" s="8"/>
      <c r="I42" s="18"/>
      <c r="J42" s="14" t="str">
        <f t="shared" si="14"/>
        <v/>
      </c>
      <c r="K42" s="14" t="str">
        <f t="shared" si="14"/>
        <v/>
      </c>
      <c r="L42" s="14" t="str">
        <f t="shared" si="14"/>
        <v/>
      </c>
      <c r="M42" s="14" t="str">
        <f t="shared" si="14"/>
        <v/>
      </c>
      <c r="N42" s="14" t="str">
        <f t="shared" si="14"/>
        <v/>
      </c>
      <c r="O42" s="14" t="str">
        <f t="shared" si="14"/>
        <v/>
      </c>
      <c r="P42" s="14" t="str">
        <f t="shared" si="14"/>
        <v/>
      </c>
      <c r="Q42" s="14" t="str">
        <f t="shared" si="14"/>
        <v/>
      </c>
      <c r="R42" s="14"/>
      <c r="S42" s="8"/>
      <c r="W42" s="97"/>
      <c r="X42" s="97"/>
      <c r="Y42" s="98"/>
      <c r="Z42" s="97"/>
      <c r="AA42" s="97"/>
      <c r="AB42" s="97"/>
      <c r="AC42" s="98" t="str">
        <f t="shared" ref="AC42:AC47" si="15">$E86</f>
        <v>.</v>
      </c>
    </row>
    <row r="43" spans="1:29" x14ac:dyDescent="0.3">
      <c r="A43" s="15"/>
      <c r="B43" s="185" t="s">
        <v>79</v>
      </c>
      <c r="C43" s="16" t="str">
        <f t="shared" si="13"/>
        <v/>
      </c>
      <c r="D43" s="16" t="str">
        <f t="shared" si="3"/>
        <v/>
      </c>
      <c r="E43" s="17" t="s">
        <v>86</v>
      </c>
      <c r="F43" s="261">
        <f>Decsheets!$V$11</f>
        <v>0</v>
      </c>
      <c r="G43" s="8"/>
      <c r="H43" s="8"/>
      <c r="I43" s="18"/>
      <c r="J43" s="14" t="str">
        <f t="shared" si="14"/>
        <v/>
      </c>
      <c r="K43" s="14" t="str">
        <f t="shared" si="14"/>
        <v/>
      </c>
      <c r="L43" s="14" t="str">
        <f t="shared" si="14"/>
        <v/>
      </c>
      <c r="M43" s="14" t="str">
        <f t="shared" si="14"/>
        <v/>
      </c>
      <c r="N43" s="14" t="str">
        <f t="shared" si="14"/>
        <v/>
      </c>
      <c r="O43" s="14" t="str">
        <f t="shared" si="14"/>
        <v/>
      </c>
      <c r="P43" s="14" t="str">
        <f t="shared" si="14"/>
        <v/>
      </c>
      <c r="Q43" s="14" t="str">
        <f t="shared" si="14"/>
        <v/>
      </c>
      <c r="R43" s="14">
        <f>SUM(Decsheets!$V$5:$V$13)-(SUM(J37:P43))</f>
        <v>21</v>
      </c>
      <c r="S43" s="8"/>
      <c r="W43" s="97"/>
      <c r="X43" s="97"/>
      <c r="Y43" s="98"/>
      <c r="Z43" s="97"/>
      <c r="AA43" s="97"/>
      <c r="AB43" s="97"/>
      <c r="AC43" s="98" t="str">
        <f t="shared" si="15"/>
        <v>.</v>
      </c>
    </row>
    <row r="44" spans="1:29" x14ac:dyDescent="0.3">
      <c r="A44" s="11" t="s">
        <v>118</v>
      </c>
      <c r="B44" s="196"/>
      <c r="C44" s="20" t="s">
        <v>191</v>
      </c>
      <c r="D44" s="258" t="s">
        <v>366</v>
      </c>
      <c r="E44" s="95" t="s">
        <v>86</v>
      </c>
      <c r="F44" s="256"/>
      <c r="G44" s="8"/>
      <c r="H44" s="8"/>
      <c r="I44" s="21"/>
      <c r="J44" s="14"/>
      <c r="K44" s="14"/>
      <c r="L44" s="14"/>
      <c r="M44" s="14"/>
      <c r="N44" s="14"/>
      <c r="O44" s="14"/>
      <c r="P44" s="14"/>
      <c r="Q44" s="14"/>
      <c r="R44" s="14"/>
      <c r="S44" s="8" t="s">
        <v>119</v>
      </c>
      <c r="W44" s="97"/>
      <c r="X44" s="97"/>
      <c r="Y44" s="98"/>
      <c r="Z44" s="97"/>
      <c r="AA44" s="97"/>
      <c r="AB44" s="97"/>
      <c r="AC44" s="98" t="str">
        <f t="shared" si="15"/>
        <v>.</v>
      </c>
    </row>
    <row r="45" spans="1:29" x14ac:dyDescent="0.3">
      <c r="A45" s="3"/>
      <c r="B45" s="185" t="s">
        <v>126</v>
      </c>
      <c r="C45" s="16" t="str">
        <f>IFERROR(IF(A45="","",VLOOKUP($A$44,IF(LEN(A45)=2,U16GB,U16GA),VLOOKUP(LEFT(A45,1),club,6,FALSE),FALSE)),"No athlete")</f>
        <v/>
      </c>
      <c r="D45" s="16" t="str">
        <f>IFERROR(IF(A45="","",VLOOKUP(LEFT(A45,1),club,2,FALSE)),"No club")</f>
        <v/>
      </c>
      <c r="E45" s="17" t="s">
        <v>86</v>
      </c>
      <c r="F45" s="261">
        <f>Decsheets!$V$5</f>
        <v>6</v>
      </c>
      <c r="G45" s="8"/>
      <c r="H45" s="8"/>
      <c r="I45" s="208" t="str">
        <f>IFERROR(IF(E45=".","",IF(E45&lt;Records!G5,"LR",IF(E45=Records!G5,"=LR","-"))),"???")</f>
        <v/>
      </c>
      <c r="J45" s="14" t="str">
        <f t="shared" ref="J45:Q59" si="16">IF($A45="","",IF(LEFT($A45,1)=J$12,$F45,""))</f>
        <v/>
      </c>
      <c r="K45" s="14" t="str">
        <f t="shared" si="16"/>
        <v/>
      </c>
      <c r="L45" s="14" t="str">
        <f t="shared" si="16"/>
        <v/>
      </c>
      <c r="M45" s="14" t="str">
        <f t="shared" si="16"/>
        <v/>
      </c>
      <c r="N45" s="14" t="str">
        <f t="shared" si="16"/>
        <v/>
      </c>
      <c r="O45" s="14" t="str">
        <f t="shared" si="16"/>
        <v/>
      </c>
      <c r="P45" s="14" t="str">
        <f t="shared" si="16"/>
        <v/>
      </c>
      <c r="Q45" s="14" t="str">
        <f t="shared" si="16"/>
        <v/>
      </c>
      <c r="R45" s="14"/>
      <c r="S45" s="8"/>
      <c r="W45" s="97"/>
      <c r="X45" s="97"/>
      <c r="Y45" s="98"/>
      <c r="Z45" s="97"/>
      <c r="AA45" s="97"/>
      <c r="AB45" s="97"/>
      <c r="AC45" s="98" t="str">
        <f t="shared" si="15"/>
        <v>.</v>
      </c>
    </row>
    <row r="46" spans="1:29" x14ac:dyDescent="0.3">
      <c r="A46" s="3"/>
      <c r="B46" s="185" t="s">
        <v>127</v>
      </c>
      <c r="C46" s="16" t="str">
        <f t="shared" ref="C46:C51" si="17">IF(A46="","",VLOOKUP($A$44,IF(LEN(A46)=2,U16GB,U16GA),VLOOKUP(LEFT(A46,1),club,6,FALSE),FALSE))</f>
        <v/>
      </c>
      <c r="D46" s="16" t="str">
        <f t="shared" si="3"/>
        <v/>
      </c>
      <c r="E46" s="17" t="s">
        <v>86</v>
      </c>
      <c r="F46" s="261">
        <f>Decsheets!$V$6</f>
        <v>5</v>
      </c>
      <c r="G46" s="8"/>
      <c r="H46" s="8"/>
      <c r="I46" s="18"/>
      <c r="J46" s="14" t="str">
        <f t="shared" si="16"/>
        <v/>
      </c>
      <c r="K46" s="14" t="str">
        <f t="shared" si="16"/>
        <v/>
      </c>
      <c r="L46" s="14" t="str">
        <f t="shared" si="16"/>
        <v/>
      </c>
      <c r="M46" s="14" t="str">
        <f t="shared" si="16"/>
        <v/>
      </c>
      <c r="N46" s="14" t="str">
        <f t="shared" si="16"/>
        <v/>
      </c>
      <c r="O46" s="14" t="str">
        <f t="shared" si="16"/>
        <v/>
      </c>
      <c r="P46" s="14" t="str">
        <f t="shared" si="16"/>
        <v/>
      </c>
      <c r="Q46" s="14" t="str">
        <f t="shared" si="16"/>
        <v/>
      </c>
      <c r="R46" s="14"/>
      <c r="S46" s="8"/>
      <c r="W46" s="97"/>
      <c r="X46" s="97"/>
      <c r="Y46" s="98"/>
      <c r="Z46" s="97"/>
      <c r="AA46" s="97"/>
      <c r="AB46" s="97"/>
      <c r="AC46" s="98" t="str">
        <f t="shared" si="15"/>
        <v>.</v>
      </c>
    </row>
    <row r="47" spans="1:29" x14ac:dyDescent="0.3">
      <c r="A47" s="3"/>
      <c r="B47" s="185" t="s">
        <v>128</v>
      </c>
      <c r="C47" s="16" t="str">
        <f t="shared" si="17"/>
        <v/>
      </c>
      <c r="D47" s="16" t="str">
        <f t="shared" si="3"/>
        <v/>
      </c>
      <c r="E47" s="17" t="s">
        <v>86</v>
      </c>
      <c r="F47" s="261">
        <f>Decsheets!$V$7</f>
        <v>4</v>
      </c>
      <c r="G47" s="8"/>
      <c r="H47" s="8"/>
      <c r="I47" s="18"/>
      <c r="J47" s="14" t="str">
        <f t="shared" si="16"/>
        <v/>
      </c>
      <c r="K47" s="14" t="str">
        <f t="shared" si="16"/>
        <v/>
      </c>
      <c r="L47" s="14" t="str">
        <f t="shared" si="16"/>
        <v/>
      </c>
      <c r="M47" s="14" t="str">
        <f t="shared" si="16"/>
        <v/>
      </c>
      <c r="N47" s="14" t="str">
        <f t="shared" si="16"/>
        <v/>
      </c>
      <c r="O47" s="14" t="str">
        <f t="shared" si="16"/>
        <v/>
      </c>
      <c r="P47" s="14" t="str">
        <f t="shared" si="16"/>
        <v/>
      </c>
      <c r="Q47" s="14" t="str">
        <f t="shared" si="16"/>
        <v/>
      </c>
      <c r="R47" s="14"/>
      <c r="S47" s="8"/>
      <c r="W47" s="97"/>
      <c r="X47" s="97"/>
      <c r="Y47" s="98"/>
      <c r="Z47" s="97"/>
      <c r="AA47" s="97"/>
      <c r="AB47" s="97"/>
      <c r="AC47" s="98" t="str">
        <f t="shared" si="15"/>
        <v>.</v>
      </c>
    </row>
    <row r="48" spans="1:29" x14ac:dyDescent="0.3">
      <c r="A48" s="3"/>
      <c r="B48" s="185" t="s">
        <v>76</v>
      </c>
      <c r="C48" s="16" t="str">
        <f t="shared" si="17"/>
        <v/>
      </c>
      <c r="D48" s="16" t="str">
        <f t="shared" si="3"/>
        <v/>
      </c>
      <c r="E48" s="17" t="s">
        <v>86</v>
      </c>
      <c r="F48" s="261">
        <f>Decsheets!$V$8</f>
        <v>3</v>
      </c>
      <c r="G48" s="8"/>
      <c r="H48" s="8"/>
      <c r="I48" s="18"/>
      <c r="J48" s="14" t="str">
        <f t="shared" si="16"/>
        <v/>
      </c>
      <c r="K48" s="14" t="str">
        <f t="shared" si="16"/>
        <v/>
      </c>
      <c r="L48" s="14" t="str">
        <f t="shared" si="16"/>
        <v/>
      </c>
      <c r="M48" s="14" t="str">
        <f t="shared" si="16"/>
        <v/>
      </c>
      <c r="N48" s="14" t="str">
        <f t="shared" si="16"/>
        <v/>
      </c>
      <c r="O48" s="14" t="str">
        <f t="shared" si="16"/>
        <v/>
      </c>
      <c r="P48" s="14" t="str">
        <f t="shared" si="16"/>
        <v/>
      </c>
      <c r="Q48" s="14" t="str">
        <f t="shared" si="16"/>
        <v/>
      </c>
      <c r="R48" s="14"/>
      <c r="S48" s="8"/>
      <c r="W48" s="97"/>
      <c r="X48" s="97"/>
      <c r="Y48" s="98"/>
      <c r="Z48" s="97"/>
      <c r="AA48" s="97"/>
      <c r="AB48" s="97"/>
      <c r="AC48" s="98"/>
    </row>
    <row r="49" spans="1:29" x14ac:dyDescent="0.3">
      <c r="A49" s="3"/>
      <c r="B49" s="185" t="s">
        <v>77</v>
      </c>
      <c r="C49" s="16" t="str">
        <f t="shared" si="17"/>
        <v/>
      </c>
      <c r="D49" s="16" t="str">
        <f t="shared" si="3"/>
        <v/>
      </c>
      <c r="E49" s="17" t="s">
        <v>86</v>
      </c>
      <c r="F49" s="261">
        <f>Decsheets!$V$9</f>
        <v>2</v>
      </c>
      <c r="G49" s="8"/>
      <c r="H49" s="8"/>
      <c r="I49" s="18"/>
      <c r="J49" s="14" t="str">
        <f t="shared" si="16"/>
        <v/>
      </c>
      <c r="K49" s="14" t="str">
        <f t="shared" si="16"/>
        <v/>
      </c>
      <c r="L49" s="14" t="str">
        <f t="shared" si="16"/>
        <v/>
      </c>
      <c r="M49" s="14" t="str">
        <f t="shared" si="16"/>
        <v/>
      </c>
      <c r="N49" s="14" t="str">
        <f t="shared" si="16"/>
        <v/>
      </c>
      <c r="O49" s="14" t="str">
        <f t="shared" si="16"/>
        <v/>
      </c>
      <c r="P49" s="14" t="str">
        <f t="shared" si="16"/>
        <v/>
      </c>
      <c r="Q49" s="14" t="str">
        <f t="shared" si="16"/>
        <v/>
      </c>
      <c r="R49" s="14"/>
      <c r="S49" s="8"/>
      <c r="W49" s="97"/>
      <c r="X49" s="99"/>
      <c r="Y49" s="121"/>
      <c r="Z49" s="97"/>
      <c r="AA49" s="97"/>
      <c r="AB49" s="99"/>
      <c r="AC49" s="121" t="str">
        <f>$E100</f>
        <v>.</v>
      </c>
    </row>
    <row r="50" spans="1:29" x14ac:dyDescent="0.3">
      <c r="A50" s="3"/>
      <c r="B50" s="185" t="s">
        <v>78</v>
      </c>
      <c r="C50" s="16" t="str">
        <f t="shared" si="17"/>
        <v/>
      </c>
      <c r="D50" s="16" t="str">
        <f t="shared" si="3"/>
        <v/>
      </c>
      <c r="E50" s="17" t="s">
        <v>86</v>
      </c>
      <c r="F50" s="261">
        <f>Decsheets!$V$10</f>
        <v>1</v>
      </c>
      <c r="G50" s="8"/>
      <c r="H50" s="8"/>
      <c r="I50" s="18"/>
      <c r="J50" s="14" t="str">
        <f t="shared" si="16"/>
        <v/>
      </c>
      <c r="K50" s="14" t="str">
        <f t="shared" si="16"/>
        <v/>
      </c>
      <c r="L50" s="14" t="str">
        <f t="shared" si="16"/>
        <v/>
      </c>
      <c r="M50" s="14" t="str">
        <f t="shared" si="16"/>
        <v/>
      </c>
      <c r="N50" s="14" t="str">
        <f t="shared" si="16"/>
        <v/>
      </c>
      <c r="O50" s="14" t="str">
        <f t="shared" si="16"/>
        <v/>
      </c>
      <c r="P50" s="14" t="str">
        <f t="shared" si="16"/>
        <v/>
      </c>
      <c r="Q50" s="14" t="str">
        <f t="shared" si="16"/>
        <v/>
      </c>
      <c r="R50" s="14"/>
      <c r="S50" s="8"/>
      <c r="W50" s="97"/>
      <c r="X50" s="97"/>
      <c r="Y50" s="121"/>
      <c r="Z50" s="97"/>
      <c r="AA50" s="97"/>
      <c r="AB50" s="97"/>
      <c r="AC50" s="121" t="str">
        <f>$E101</f>
        <v>.</v>
      </c>
    </row>
    <row r="51" spans="1:29" x14ac:dyDescent="0.3">
      <c r="A51" s="15"/>
      <c r="B51" s="185" t="s">
        <v>79</v>
      </c>
      <c r="C51" s="16" t="str">
        <f t="shared" si="17"/>
        <v/>
      </c>
      <c r="D51" s="16" t="str">
        <f t="shared" si="3"/>
        <v/>
      </c>
      <c r="E51" s="17" t="s">
        <v>86</v>
      </c>
      <c r="F51" s="261">
        <f>Decsheets!$V$11</f>
        <v>0</v>
      </c>
      <c r="G51" s="8"/>
      <c r="H51" s="8"/>
      <c r="I51" s="18"/>
      <c r="J51" s="14" t="str">
        <f t="shared" si="16"/>
        <v/>
      </c>
      <c r="K51" s="14" t="str">
        <f t="shared" si="16"/>
        <v/>
      </c>
      <c r="L51" s="14" t="str">
        <f t="shared" si="16"/>
        <v/>
      </c>
      <c r="M51" s="14" t="str">
        <f t="shared" si="16"/>
        <v/>
      </c>
      <c r="N51" s="14" t="str">
        <f t="shared" si="16"/>
        <v/>
      </c>
      <c r="O51" s="14" t="str">
        <f t="shared" si="16"/>
        <v/>
      </c>
      <c r="P51" s="14" t="str">
        <f t="shared" si="16"/>
        <v/>
      </c>
      <c r="Q51" s="14" t="str">
        <f t="shared" si="16"/>
        <v/>
      </c>
      <c r="R51" s="14">
        <f>SUM(Decsheets!$V$5:$V$13)-(SUM(J45:P51))</f>
        <v>21</v>
      </c>
      <c r="S51" s="8"/>
      <c r="W51" s="97"/>
      <c r="X51" s="97"/>
      <c r="Y51" s="121"/>
      <c r="Z51" s="97"/>
      <c r="AA51" s="97"/>
      <c r="AB51" s="97"/>
      <c r="AC51" s="121" t="str">
        <f t="shared" ref="AC51:AC56" si="18">$E102</f>
        <v>.</v>
      </c>
    </row>
    <row r="52" spans="1:29" x14ac:dyDescent="0.3">
      <c r="A52" s="11" t="s">
        <v>118</v>
      </c>
      <c r="B52" s="196"/>
      <c r="C52" s="20" t="s">
        <v>192</v>
      </c>
      <c r="D52" s="258" t="s">
        <v>366</v>
      </c>
      <c r="E52" s="95" t="s">
        <v>86</v>
      </c>
      <c r="F52" s="256"/>
      <c r="G52" s="8"/>
      <c r="H52" s="8"/>
      <c r="I52" s="21"/>
      <c r="J52" s="14"/>
      <c r="K52" s="14"/>
      <c r="L52" s="14"/>
      <c r="M52" s="14"/>
      <c r="N52" s="14"/>
      <c r="O52" s="14"/>
      <c r="P52" s="14"/>
      <c r="Q52" s="14"/>
      <c r="R52" s="14"/>
      <c r="S52" s="8" t="s">
        <v>120</v>
      </c>
      <c r="W52" s="97"/>
      <c r="X52" s="97"/>
      <c r="Y52" s="121"/>
      <c r="Z52" s="97"/>
      <c r="AA52" s="97"/>
      <c r="AB52" s="97"/>
      <c r="AC52" s="121" t="str">
        <f t="shared" si="18"/>
        <v>.</v>
      </c>
    </row>
    <row r="53" spans="1:29" x14ac:dyDescent="0.3">
      <c r="A53" s="15"/>
      <c r="B53" s="185" t="s">
        <v>126</v>
      </c>
      <c r="C53" s="16" t="str">
        <f t="shared" ref="C53:C59" si="19">IF(A53="","",VLOOKUP($A$52,IF(LEN(A53)=2,U16GB,U16GA),VLOOKUP(LEFT(A53,1),club,6,FALSE),FALSE))</f>
        <v/>
      </c>
      <c r="D53" s="16" t="str">
        <f t="shared" ref="D53:D59" si="20">IF(A53="","",VLOOKUP(LEFT(A53,1),club,2,FALSE))</f>
        <v/>
      </c>
      <c r="E53" s="17" t="s">
        <v>86</v>
      </c>
      <c r="F53" s="261">
        <f>Decsheets!$V$5</f>
        <v>6</v>
      </c>
      <c r="G53" s="8"/>
      <c r="H53" s="8"/>
      <c r="I53" s="208" t="str">
        <f>IFERROR(IF(E53=".","",IF(E53&lt;Records!G5,"LR",IF(E53=Records!G5,"=LR","-"))),"???")</f>
        <v/>
      </c>
      <c r="J53" s="14" t="str">
        <f t="shared" si="16"/>
        <v/>
      </c>
      <c r="K53" s="14" t="str">
        <f t="shared" si="16"/>
        <v/>
      </c>
      <c r="L53" s="14" t="str">
        <f t="shared" si="16"/>
        <v/>
      </c>
      <c r="M53" s="14" t="str">
        <f t="shared" si="16"/>
        <v/>
      </c>
      <c r="N53" s="14" t="str">
        <f t="shared" si="16"/>
        <v/>
      </c>
      <c r="O53" s="14" t="str">
        <f t="shared" si="16"/>
        <v/>
      </c>
      <c r="P53" s="14" t="str">
        <f t="shared" si="16"/>
        <v/>
      </c>
      <c r="Q53" s="14" t="str">
        <f t="shared" si="16"/>
        <v/>
      </c>
      <c r="R53" s="14"/>
      <c r="S53" s="8"/>
      <c r="W53" s="97"/>
      <c r="X53" s="97"/>
      <c r="Y53" s="121"/>
      <c r="Z53" s="97"/>
      <c r="AA53" s="97"/>
      <c r="AB53" s="97"/>
      <c r="AC53" s="121" t="str">
        <f t="shared" si="18"/>
        <v>.</v>
      </c>
    </row>
    <row r="54" spans="1:29" x14ac:dyDescent="0.3">
      <c r="A54" s="15"/>
      <c r="B54" s="185" t="s">
        <v>127</v>
      </c>
      <c r="C54" s="16" t="str">
        <f t="shared" si="19"/>
        <v/>
      </c>
      <c r="D54" s="16" t="str">
        <f t="shared" si="20"/>
        <v/>
      </c>
      <c r="E54" s="17" t="s">
        <v>86</v>
      </c>
      <c r="F54" s="261">
        <f>Decsheets!$V$6</f>
        <v>5</v>
      </c>
      <c r="G54" s="8"/>
      <c r="H54" s="8"/>
      <c r="I54" s="18"/>
      <c r="J54" s="14" t="str">
        <f t="shared" si="16"/>
        <v/>
      </c>
      <c r="K54" s="14" t="str">
        <f t="shared" si="16"/>
        <v/>
      </c>
      <c r="L54" s="14" t="str">
        <f t="shared" si="16"/>
        <v/>
      </c>
      <c r="M54" s="14" t="str">
        <f t="shared" si="16"/>
        <v/>
      </c>
      <c r="N54" s="14" t="str">
        <f t="shared" si="16"/>
        <v/>
      </c>
      <c r="O54" s="14" t="str">
        <f t="shared" si="16"/>
        <v/>
      </c>
      <c r="P54" s="14" t="str">
        <f t="shared" si="16"/>
        <v/>
      </c>
      <c r="Q54" s="14" t="str">
        <f t="shared" si="16"/>
        <v/>
      </c>
      <c r="R54" s="14"/>
      <c r="S54" s="8"/>
      <c r="W54" s="97"/>
      <c r="X54" s="97"/>
      <c r="Y54" s="121"/>
      <c r="Z54" s="97"/>
      <c r="AA54" s="97"/>
      <c r="AB54" s="97"/>
      <c r="AC54" s="121" t="str">
        <f t="shared" si="18"/>
        <v>.</v>
      </c>
    </row>
    <row r="55" spans="1:29" x14ac:dyDescent="0.3">
      <c r="A55" s="15"/>
      <c r="B55" s="185" t="s">
        <v>128</v>
      </c>
      <c r="C55" s="16" t="str">
        <f t="shared" si="19"/>
        <v/>
      </c>
      <c r="D55" s="16" t="str">
        <f t="shared" si="20"/>
        <v/>
      </c>
      <c r="E55" s="17" t="s">
        <v>86</v>
      </c>
      <c r="F55" s="261">
        <f>Decsheets!$V$7</f>
        <v>4</v>
      </c>
      <c r="G55" s="8"/>
      <c r="H55" s="8"/>
      <c r="I55" s="18"/>
      <c r="J55" s="14" t="str">
        <f t="shared" si="16"/>
        <v/>
      </c>
      <c r="K55" s="14" t="str">
        <f t="shared" si="16"/>
        <v/>
      </c>
      <c r="L55" s="14" t="str">
        <f t="shared" si="16"/>
        <v/>
      </c>
      <c r="M55" s="14" t="str">
        <f t="shared" si="16"/>
        <v/>
      </c>
      <c r="N55" s="14" t="str">
        <f t="shared" si="16"/>
        <v/>
      </c>
      <c r="O55" s="14" t="str">
        <f t="shared" si="16"/>
        <v/>
      </c>
      <c r="P55" s="14" t="str">
        <f t="shared" si="16"/>
        <v/>
      </c>
      <c r="Q55" s="14" t="str">
        <f t="shared" si="16"/>
        <v/>
      </c>
      <c r="R55" s="14"/>
      <c r="S55" s="8"/>
      <c r="W55" s="97"/>
      <c r="X55" s="97"/>
      <c r="Y55" s="121"/>
      <c r="Z55" s="97"/>
      <c r="AA55" s="97"/>
      <c r="AB55" s="97"/>
      <c r="AC55" s="121" t="str">
        <f t="shared" si="18"/>
        <v>.</v>
      </c>
    </row>
    <row r="56" spans="1:29" x14ac:dyDescent="0.3">
      <c r="A56" s="15"/>
      <c r="B56" s="185" t="s">
        <v>76</v>
      </c>
      <c r="C56" s="16" t="str">
        <f t="shared" si="19"/>
        <v/>
      </c>
      <c r="D56" s="16" t="str">
        <f t="shared" si="20"/>
        <v/>
      </c>
      <c r="E56" s="17" t="s">
        <v>86</v>
      </c>
      <c r="F56" s="261">
        <f>Decsheets!$V$8</f>
        <v>3</v>
      </c>
      <c r="G56" s="8"/>
      <c r="H56" s="8"/>
      <c r="I56" s="18"/>
      <c r="J56" s="14" t="str">
        <f t="shared" si="16"/>
        <v/>
      </c>
      <c r="K56" s="14" t="str">
        <f t="shared" si="16"/>
        <v/>
      </c>
      <c r="L56" s="14" t="str">
        <f t="shared" si="16"/>
        <v/>
      </c>
      <c r="M56" s="14" t="str">
        <f t="shared" si="16"/>
        <v/>
      </c>
      <c r="N56" s="14" t="str">
        <f t="shared" si="16"/>
        <v/>
      </c>
      <c r="O56" s="14" t="str">
        <f t="shared" si="16"/>
        <v/>
      </c>
      <c r="P56" s="14" t="str">
        <f t="shared" si="16"/>
        <v/>
      </c>
      <c r="Q56" s="14" t="str">
        <f t="shared" si="16"/>
        <v/>
      </c>
      <c r="R56" s="14"/>
      <c r="S56" s="8"/>
      <c r="W56" s="97"/>
      <c r="X56" s="97"/>
      <c r="Y56" s="121"/>
      <c r="Z56" s="97"/>
      <c r="AA56" s="97"/>
      <c r="AB56" s="97"/>
      <c r="AC56" s="121" t="str">
        <f t="shared" si="18"/>
        <v>.</v>
      </c>
    </row>
    <row r="57" spans="1:29" x14ac:dyDescent="0.3">
      <c r="A57" s="15"/>
      <c r="B57" s="185" t="s">
        <v>77</v>
      </c>
      <c r="C57" s="16" t="str">
        <f t="shared" si="19"/>
        <v/>
      </c>
      <c r="D57" s="16" t="str">
        <f t="shared" si="20"/>
        <v/>
      </c>
      <c r="E57" s="17" t="s">
        <v>86</v>
      </c>
      <c r="F57" s="261">
        <f>Decsheets!$V$9</f>
        <v>2</v>
      </c>
      <c r="G57" s="8"/>
      <c r="H57" s="8"/>
      <c r="I57" s="18"/>
      <c r="J57" s="14" t="str">
        <f t="shared" si="16"/>
        <v/>
      </c>
      <c r="K57" s="14" t="str">
        <f t="shared" si="16"/>
        <v/>
      </c>
      <c r="L57" s="14" t="str">
        <f t="shared" si="16"/>
        <v/>
      </c>
      <c r="M57" s="14" t="str">
        <f t="shared" si="16"/>
        <v/>
      </c>
      <c r="N57" s="14" t="str">
        <f t="shared" si="16"/>
        <v/>
      </c>
      <c r="O57" s="14" t="str">
        <f t="shared" si="16"/>
        <v/>
      </c>
      <c r="P57" s="14" t="str">
        <f t="shared" si="16"/>
        <v/>
      </c>
      <c r="Q57" s="14" t="str">
        <f t="shared" si="16"/>
        <v/>
      </c>
      <c r="R57" s="14"/>
      <c r="S57" s="8"/>
      <c r="W57" s="97"/>
      <c r="X57" s="97"/>
      <c r="Y57" s="115"/>
      <c r="Z57" s="97"/>
      <c r="AA57" s="97"/>
      <c r="AB57" s="97"/>
      <c r="AC57" s="98"/>
    </row>
    <row r="58" spans="1:29" x14ac:dyDescent="0.3">
      <c r="A58" s="15"/>
      <c r="B58" s="185" t="s">
        <v>78</v>
      </c>
      <c r="C58" s="16" t="str">
        <f t="shared" si="19"/>
        <v/>
      </c>
      <c r="D58" s="16" t="str">
        <f t="shared" si="20"/>
        <v/>
      </c>
      <c r="E58" s="17" t="s">
        <v>86</v>
      </c>
      <c r="F58" s="261">
        <f>Decsheets!$V$10</f>
        <v>1</v>
      </c>
      <c r="G58" s="8"/>
      <c r="H58" s="8"/>
      <c r="I58" s="18"/>
      <c r="J58" s="14" t="str">
        <f t="shared" si="16"/>
        <v/>
      </c>
      <c r="K58" s="14" t="str">
        <f t="shared" si="16"/>
        <v/>
      </c>
      <c r="L58" s="14" t="str">
        <f t="shared" si="16"/>
        <v/>
      </c>
      <c r="M58" s="14" t="str">
        <f t="shared" si="16"/>
        <v/>
      </c>
      <c r="N58" s="14" t="str">
        <f t="shared" si="16"/>
        <v/>
      </c>
      <c r="O58" s="14" t="str">
        <f t="shared" si="16"/>
        <v/>
      </c>
      <c r="P58" s="14" t="str">
        <f t="shared" si="16"/>
        <v/>
      </c>
      <c r="Q58" s="14" t="str">
        <f t="shared" si="16"/>
        <v/>
      </c>
      <c r="R58" s="14"/>
      <c r="S58" s="8"/>
      <c r="W58" s="97"/>
      <c r="X58" s="97"/>
      <c r="Y58" s="115"/>
      <c r="Z58" s="97"/>
      <c r="AA58" s="97"/>
      <c r="AB58" s="97"/>
      <c r="AC58" s="98"/>
    </row>
    <row r="59" spans="1:29" x14ac:dyDescent="0.3">
      <c r="A59" s="15"/>
      <c r="B59" s="185" t="s">
        <v>79</v>
      </c>
      <c r="C59" s="16" t="str">
        <f t="shared" si="19"/>
        <v/>
      </c>
      <c r="D59" s="16" t="str">
        <f t="shared" si="20"/>
        <v/>
      </c>
      <c r="E59" s="17" t="s">
        <v>86</v>
      </c>
      <c r="F59" s="261">
        <f>Decsheets!$V$11</f>
        <v>0</v>
      </c>
      <c r="G59" s="8"/>
      <c r="H59" s="8"/>
      <c r="I59" s="18"/>
      <c r="J59" s="14" t="str">
        <f t="shared" si="16"/>
        <v/>
      </c>
      <c r="K59" s="14" t="str">
        <f t="shared" si="16"/>
        <v/>
      </c>
      <c r="L59" s="14" t="str">
        <f t="shared" si="16"/>
        <v/>
      </c>
      <c r="M59" s="14" t="str">
        <f t="shared" si="16"/>
        <v/>
      </c>
      <c r="N59" s="14" t="str">
        <f t="shared" si="16"/>
        <v/>
      </c>
      <c r="O59" s="14" t="str">
        <f t="shared" si="16"/>
        <v/>
      </c>
      <c r="P59" s="14" t="str">
        <f t="shared" si="16"/>
        <v/>
      </c>
      <c r="Q59" s="14" t="str">
        <f t="shared" si="16"/>
        <v/>
      </c>
      <c r="R59" s="14">
        <f>SUM(Decsheets!$V$5:$V$13)-(SUM(J53:P59))</f>
        <v>21</v>
      </c>
      <c r="S59" s="8"/>
      <c r="W59" s="97"/>
      <c r="X59" s="97"/>
      <c r="Y59" s="121"/>
      <c r="Z59" s="97"/>
      <c r="AA59" s="97"/>
      <c r="AB59" s="97"/>
      <c r="AC59" s="98"/>
    </row>
    <row r="60" spans="1:29" x14ac:dyDescent="0.3">
      <c r="A60" s="11" t="s">
        <v>92</v>
      </c>
      <c r="B60" s="196"/>
      <c r="C60" s="20" t="s">
        <v>193</v>
      </c>
      <c r="D60" s="258" t="s">
        <v>367</v>
      </c>
      <c r="E60" s="7" t="s">
        <v>86</v>
      </c>
      <c r="F60" s="256"/>
      <c r="G60" s="8"/>
      <c r="H60" s="8"/>
      <c r="I60" s="21"/>
      <c r="J60" s="14"/>
      <c r="K60" s="14"/>
      <c r="L60" s="14"/>
      <c r="M60" s="14"/>
      <c r="N60" s="14"/>
      <c r="O60" s="14"/>
      <c r="P60" s="14"/>
      <c r="Q60" s="14"/>
      <c r="R60" s="14"/>
      <c r="S60" s="8" t="s">
        <v>93</v>
      </c>
      <c r="W60" s="97"/>
      <c r="X60" s="97"/>
      <c r="Y60" s="121"/>
      <c r="Z60" s="97"/>
      <c r="AA60" s="97"/>
      <c r="AB60" s="97"/>
      <c r="AC60" s="98"/>
    </row>
    <row r="61" spans="1:29" x14ac:dyDescent="0.3">
      <c r="A61" s="15"/>
      <c r="B61" s="185" t="s">
        <v>126</v>
      </c>
      <c r="C61" s="16" t="str">
        <f>IFERROR(IF(A61="","",VLOOKUP($A$60,IF(LEN(A61)=2,U16GB,U16GA),VLOOKUP(LEFT(A61,1),club,6,FALSE),FALSE)),"No athlete")</f>
        <v/>
      </c>
      <c r="D61" s="16" t="str">
        <f>IFERROR(IF(A61="","",VLOOKUP(LEFT(A61,1),club,2,FALSE)),"No club")</f>
        <v/>
      </c>
      <c r="E61" s="17" t="s">
        <v>86</v>
      </c>
      <c r="F61" s="261">
        <f>Decsheets!$V$5</f>
        <v>6</v>
      </c>
      <c r="G61" s="8"/>
      <c r="H61" s="8"/>
      <c r="I61" s="208" t="str">
        <f>IFERROR(IF(E61=".","",IF(E61&lt;Records!G7,"LR",IF(E61=Records!G7,"=LR","-"))),"???")</f>
        <v/>
      </c>
      <c r="J61" s="14" t="str">
        <f t="shared" ref="J61:Q67" si="21">IF($A61="","",IF(LEFT($A61,1)=J$12,$F61,""))</f>
        <v/>
      </c>
      <c r="K61" s="14" t="str">
        <f t="shared" si="21"/>
        <v/>
      </c>
      <c r="L61" s="14" t="str">
        <f t="shared" si="21"/>
        <v/>
      </c>
      <c r="M61" s="14" t="str">
        <f t="shared" si="21"/>
        <v/>
      </c>
      <c r="N61" s="14" t="str">
        <f t="shared" si="21"/>
        <v/>
      </c>
      <c r="O61" s="14" t="str">
        <f t="shared" si="21"/>
        <v/>
      </c>
      <c r="P61" s="14" t="str">
        <f t="shared" si="21"/>
        <v/>
      </c>
      <c r="Q61" s="14" t="str">
        <f t="shared" si="21"/>
        <v/>
      </c>
      <c r="R61" s="14"/>
      <c r="S61" s="8"/>
      <c r="W61" s="97"/>
      <c r="X61" s="97"/>
      <c r="Y61" s="121"/>
      <c r="Z61" s="97"/>
      <c r="AA61" s="97"/>
      <c r="AB61" s="97"/>
      <c r="AC61" s="98"/>
    </row>
    <row r="62" spans="1:29" x14ac:dyDescent="0.3">
      <c r="A62" s="15"/>
      <c r="B62" s="185" t="s">
        <v>127</v>
      </c>
      <c r="C62" s="16" t="str">
        <f t="shared" ref="C62:C67" si="22">IF(A62="","",VLOOKUP($A$60,IF(LEN(A62)=2,U16GB,U16GA),VLOOKUP(LEFT(A62,1),club,6,FALSE),FALSE))</f>
        <v/>
      </c>
      <c r="D62" s="16" t="str">
        <f t="shared" si="3"/>
        <v/>
      </c>
      <c r="E62" s="17" t="s">
        <v>86</v>
      </c>
      <c r="F62" s="261">
        <f>Decsheets!$V$6</f>
        <v>5</v>
      </c>
      <c r="G62" s="8"/>
      <c r="H62" s="8"/>
      <c r="I62" s="18"/>
      <c r="J62" s="14" t="str">
        <f t="shared" si="21"/>
        <v/>
      </c>
      <c r="K62" s="14" t="str">
        <f t="shared" si="21"/>
        <v/>
      </c>
      <c r="L62" s="14" t="str">
        <f t="shared" si="21"/>
        <v/>
      </c>
      <c r="M62" s="14" t="str">
        <f t="shared" si="21"/>
        <v/>
      </c>
      <c r="N62" s="14" t="str">
        <f t="shared" si="21"/>
        <v/>
      </c>
      <c r="O62" s="14" t="str">
        <f t="shared" si="21"/>
        <v/>
      </c>
      <c r="P62" s="14" t="str">
        <f t="shared" si="21"/>
        <v/>
      </c>
      <c r="Q62" s="14" t="str">
        <f t="shared" si="21"/>
        <v/>
      </c>
      <c r="R62" s="14"/>
      <c r="S62" s="8"/>
      <c r="W62" s="97"/>
      <c r="X62" s="97"/>
      <c r="Y62" s="121"/>
      <c r="Z62" s="97"/>
      <c r="AA62" s="97"/>
      <c r="AB62" s="97"/>
      <c r="AC62" s="98"/>
    </row>
    <row r="63" spans="1:29" x14ac:dyDescent="0.3">
      <c r="A63" s="15"/>
      <c r="B63" s="185" t="s">
        <v>128</v>
      </c>
      <c r="C63" s="16" t="str">
        <f t="shared" si="22"/>
        <v/>
      </c>
      <c r="D63" s="16" t="str">
        <f t="shared" si="3"/>
        <v/>
      </c>
      <c r="E63" s="17" t="s">
        <v>86</v>
      </c>
      <c r="F63" s="261">
        <f>Decsheets!$V$7</f>
        <v>4</v>
      </c>
      <c r="G63" s="8"/>
      <c r="H63" s="8"/>
      <c r="I63" s="18"/>
      <c r="J63" s="14" t="str">
        <f t="shared" si="21"/>
        <v/>
      </c>
      <c r="K63" s="14" t="str">
        <f t="shared" si="21"/>
        <v/>
      </c>
      <c r="L63" s="14" t="str">
        <f t="shared" si="21"/>
        <v/>
      </c>
      <c r="M63" s="14" t="str">
        <f t="shared" si="21"/>
        <v/>
      </c>
      <c r="N63" s="14" t="str">
        <f t="shared" si="21"/>
        <v/>
      </c>
      <c r="O63" s="14" t="str">
        <f t="shared" si="21"/>
        <v/>
      </c>
      <c r="P63" s="14" t="str">
        <f t="shared" si="21"/>
        <v/>
      </c>
      <c r="Q63" s="14" t="str">
        <f t="shared" si="21"/>
        <v/>
      </c>
      <c r="R63" s="14"/>
      <c r="S63" s="8"/>
      <c r="W63" s="97"/>
      <c r="X63" s="97"/>
      <c r="Y63" s="121"/>
      <c r="Z63" s="97"/>
      <c r="AA63" s="97"/>
      <c r="AB63" s="97"/>
      <c r="AC63" s="98"/>
    </row>
    <row r="64" spans="1:29" x14ac:dyDescent="0.3">
      <c r="A64" s="15"/>
      <c r="B64" s="185" t="s">
        <v>76</v>
      </c>
      <c r="C64" s="16" t="str">
        <f t="shared" si="22"/>
        <v/>
      </c>
      <c r="D64" s="16" t="str">
        <f t="shared" si="3"/>
        <v/>
      </c>
      <c r="E64" s="17" t="s">
        <v>86</v>
      </c>
      <c r="F64" s="261">
        <f>Decsheets!$V$8</f>
        <v>3</v>
      </c>
      <c r="G64" s="8"/>
      <c r="H64" s="8"/>
      <c r="I64" s="18"/>
      <c r="J64" s="14" t="str">
        <f t="shared" si="21"/>
        <v/>
      </c>
      <c r="K64" s="14" t="str">
        <f t="shared" si="21"/>
        <v/>
      </c>
      <c r="L64" s="14" t="str">
        <f t="shared" si="21"/>
        <v/>
      </c>
      <c r="M64" s="14" t="str">
        <f t="shared" si="21"/>
        <v/>
      </c>
      <c r="N64" s="14" t="str">
        <f t="shared" si="21"/>
        <v/>
      </c>
      <c r="O64" s="14" t="str">
        <f t="shared" si="21"/>
        <v/>
      </c>
      <c r="P64" s="14" t="str">
        <f t="shared" si="21"/>
        <v/>
      </c>
      <c r="Q64" s="14" t="str">
        <f t="shared" si="21"/>
        <v/>
      </c>
      <c r="R64" s="14"/>
      <c r="S64" s="8"/>
      <c r="W64" s="97"/>
      <c r="X64" s="97"/>
      <c r="Y64" s="121"/>
      <c r="Z64" s="97"/>
      <c r="AA64" s="97"/>
      <c r="AB64" s="97"/>
      <c r="AC64" s="98"/>
    </row>
    <row r="65" spans="1:29" x14ac:dyDescent="0.3">
      <c r="A65" s="15"/>
      <c r="B65" s="185" t="s">
        <v>77</v>
      </c>
      <c r="C65" s="16" t="str">
        <f t="shared" si="22"/>
        <v/>
      </c>
      <c r="D65" s="16" t="str">
        <f t="shared" si="3"/>
        <v/>
      </c>
      <c r="E65" s="17" t="s">
        <v>86</v>
      </c>
      <c r="F65" s="261">
        <f>Decsheets!$V$9</f>
        <v>2</v>
      </c>
      <c r="G65" s="8"/>
      <c r="H65" s="8"/>
      <c r="I65" s="18"/>
      <c r="J65" s="14" t="str">
        <f t="shared" si="21"/>
        <v/>
      </c>
      <c r="K65" s="14" t="str">
        <f t="shared" si="21"/>
        <v/>
      </c>
      <c r="L65" s="14" t="str">
        <f t="shared" si="21"/>
        <v/>
      </c>
      <c r="M65" s="14" t="str">
        <f t="shared" si="21"/>
        <v/>
      </c>
      <c r="N65" s="14" t="str">
        <f t="shared" si="21"/>
        <v/>
      </c>
      <c r="O65" s="14" t="str">
        <f t="shared" si="21"/>
        <v/>
      </c>
      <c r="P65" s="14" t="str">
        <f t="shared" si="21"/>
        <v/>
      </c>
      <c r="Q65" s="14" t="str">
        <f t="shared" si="21"/>
        <v/>
      </c>
      <c r="R65" s="14"/>
      <c r="S65" s="8"/>
      <c r="W65" s="97"/>
      <c r="X65" s="97"/>
      <c r="Y65" s="121"/>
      <c r="Z65" s="97"/>
      <c r="AA65" s="97"/>
      <c r="AB65" s="97"/>
      <c r="AC65" s="98"/>
    </row>
    <row r="66" spans="1:29" x14ac:dyDescent="0.3">
      <c r="A66" s="15"/>
      <c r="B66" s="185" t="s">
        <v>78</v>
      </c>
      <c r="C66" s="16" t="str">
        <f t="shared" si="22"/>
        <v/>
      </c>
      <c r="D66" s="16" t="str">
        <f t="shared" si="3"/>
        <v/>
      </c>
      <c r="E66" s="17" t="s">
        <v>86</v>
      </c>
      <c r="F66" s="261">
        <f>Decsheets!$V$10</f>
        <v>1</v>
      </c>
      <c r="G66" s="8"/>
      <c r="H66" s="8"/>
      <c r="I66" s="18"/>
      <c r="J66" s="14" t="str">
        <f t="shared" si="21"/>
        <v/>
      </c>
      <c r="K66" s="14" t="str">
        <f t="shared" si="21"/>
        <v/>
      </c>
      <c r="L66" s="14" t="str">
        <f t="shared" si="21"/>
        <v/>
      </c>
      <c r="M66" s="14" t="str">
        <f t="shared" si="21"/>
        <v/>
      </c>
      <c r="N66" s="14" t="str">
        <f t="shared" si="21"/>
        <v/>
      </c>
      <c r="O66" s="14" t="str">
        <f t="shared" si="21"/>
        <v/>
      </c>
      <c r="P66" s="14" t="str">
        <f t="shared" si="21"/>
        <v/>
      </c>
      <c r="Q66" s="14" t="str">
        <f t="shared" si="21"/>
        <v/>
      </c>
      <c r="R66" s="14"/>
      <c r="S66" s="8"/>
      <c r="W66" s="97"/>
      <c r="X66" s="97"/>
      <c r="Y66" s="98"/>
      <c r="Z66" s="97"/>
      <c r="AA66" s="97"/>
      <c r="AB66" s="97"/>
      <c r="AC66" s="98"/>
    </row>
    <row r="67" spans="1:29" x14ac:dyDescent="0.3">
      <c r="A67" s="15"/>
      <c r="B67" s="185" t="s">
        <v>79</v>
      </c>
      <c r="C67" s="16" t="str">
        <f t="shared" si="22"/>
        <v/>
      </c>
      <c r="D67" s="16" t="str">
        <f t="shared" si="3"/>
        <v/>
      </c>
      <c r="E67" s="17" t="s">
        <v>86</v>
      </c>
      <c r="F67" s="261">
        <f>Decsheets!$V$11</f>
        <v>0</v>
      </c>
      <c r="G67" s="8"/>
      <c r="H67" s="8"/>
      <c r="I67" s="18"/>
      <c r="J67" s="14" t="str">
        <f t="shared" si="21"/>
        <v/>
      </c>
      <c r="K67" s="14" t="str">
        <f t="shared" si="21"/>
        <v/>
      </c>
      <c r="L67" s="14" t="str">
        <f t="shared" si="21"/>
        <v/>
      </c>
      <c r="M67" s="14" t="str">
        <f t="shared" si="21"/>
        <v/>
      </c>
      <c r="N67" s="14" t="str">
        <f t="shared" si="21"/>
        <v/>
      </c>
      <c r="O67" s="14" t="str">
        <f t="shared" si="21"/>
        <v/>
      </c>
      <c r="P67" s="14" t="str">
        <f t="shared" si="21"/>
        <v/>
      </c>
      <c r="Q67" s="14" t="str">
        <f t="shared" si="21"/>
        <v/>
      </c>
      <c r="R67" s="14">
        <f>SUM(Decsheets!$V$5:$V$13)-(SUM(J61:P67))</f>
        <v>21</v>
      </c>
      <c r="S67" s="8"/>
      <c r="W67" s="97"/>
      <c r="X67" s="97"/>
      <c r="Y67" s="98"/>
      <c r="Z67" s="97"/>
      <c r="AA67" s="97"/>
      <c r="AB67" s="97"/>
      <c r="AC67" s="98"/>
    </row>
    <row r="68" spans="1:29" x14ac:dyDescent="0.3">
      <c r="A68" s="11" t="s">
        <v>92</v>
      </c>
      <c r="B68" s="196"/>
      <c r="C68" s="19" t="s">
        <v>194</v>
      </c>
      <c r="D68" s="258" t="s">
        <v>367</v>
      </c>
      <c r="E68" s="7" t="s">
        <v>86</v>
      </c>
      <c r="F68" s="256"/>
      <c r="G68" s="8"/>
      <c r="H68" s="8"/>
      <c r="I68" s="21"/>
      <c r="J68" s="14"/>
      <c r="K68" s="14"/>
      <c r="L68" s="14"/>
      <c r="M68" s="14"/>
      <c r="N68" s="14"/>
      <c r="O68" s="14"/>
      <c r="P68" s="14"/>
      <c r="Q68" s="14"/>
      <c r="R68" s="14"/>
      <c r="S68" s="8" t="s">
        <v>94</v>
      </c>
      <c r="W68" s="97"/>
      <c r="X68" s="97"/>
      <c r="Y68" s="109"/>
      <c r="Z68" s="97"/>
      <c r="AA68" s="97"/>
      <c r="AB68" s="97"/>
      <c r="AC68" s="109" t="str">
        <f>$E129</f>
        <v>.</v>
      </c>
    </row>
    <row r="69" spans="1:29" x14ac:dyDescent="0.3">
      <c r="A69" s="15"/>
      <c r="B69" s="185" t="s">
        <v>126</v>
      </c>
      <c r="C69" s="16" t="str">
        <f t="shared" ref="C69:C75" si="23">IF(A69="","",VLOOKUP($A$68,IF(LEN(A69)=2,U16GB,U16GA),VLOOKUP(LEFT(A69,1),club,6,FALSE),FALSE))</f>
        <v/>
      </c>
      <c r="D69" s="16" t="str">
        <f t="shared" si="3"/>
        <v/>
      </c>
      <c r="E69" s="17" t="s">
        <v>86</v>
      </c>
      <c r="F69" s="261">
        <f>Decsheets!$V$5</f>
        <v>6</v>
      </c>
      <c r="G69" s="8"/>
      <c r="H69" s="8"/>
      <c r="I69" s="208" t="str">
        <f>IFERROR(IF(E69=".","",IF(E69&lt;Records!G7,"LR",IF(E69=Records!G7,"=LR","-"))),"???")</f>
        <v/>
      </c>
      <c r="J69" s="14" t="str">
        <f t="shared" ref="J69:Q75" si="24">IF($A69="","",IF(LEFT($A69,1)=J$12,$F69,""))</f>
        <v/>
      </c>
      <c r="K69" s="14" t="str">
        <f t="shared" si="24"/>
        <v/>
      </c>
      <c r="L69" s="14" t="str">
        <f t="shared" si="24"/>
        <v/>
      </c>
      <c r="M69" s="14" t="str">
        <f t="shared" si="24"/>
        <v/>
      </c>
      <c r="N69" s="14" t="str">
        <f t="shared" si="24"/>
        <v/>
      </c>
      <c r="O69" s="14" t="str">
        <f t="shared" si="24"/>
        <v/>
      </c>
      <c r="P69" s="14" t="str">
        <f t="shared" si="24"/>
        <v/>
      </c>
      <c r="Q69" s="14" t="str">
        <f t="shared" si="24"/>
        <v/>
      </c>
      <c r="R69" s="14"/>
      <c r="S69" s="8"/>
      <c r="W69" s="97"/>
      <c r="X69" s="97"/>
      <c r="Y69" s="109"/>
      <c r="Z69" s="97"/>
      <c r="AA69" s="97"/>
      <c r="AB69" s="97"/>
      <c r="AC69" s="109" t="str">
        <f>$E130</f>
        <v>.</v>
      </c>
    </row>
    <row r="70" spans="1:29" x14ac:dyDescent="0.3">
      <c r="A70" s="15"/>
      <c r="B70" s="185" t="s">
        <v>127</v>
      </c>
      <c r="C70" s="16" t="str">
        <f t="shared" si="23"/>
        <v/>
      </c>
      <c r="D70" s="16" t="str">
        <f t="shared" si="3"/>
        <v/>
      </c>
      <c r="E70" s="17" t="s">
        <v>86</v>
      </c>
      <c r="F70" s="261">
        <f>Decsheets!$V$6</f>
        <v>5</v>
      </c>
      <c r="G70" s="8"/>
      <c r="H70" s="8"/>
      <c r="I70" s="18"/>
      <c r="J70" s="14" t="str">
        <f t="shared" si="24"/>
        <v/>
      </c>
      <c r="K70" s="14" t="str">
        <f t="shared" si="24"/>
        <v/>
      </c>
      <c r="L70" s="14" t="str">
        <f t="shared" si="24"/>
        <v/>
      </c>
      <c r="M70" s="14" t="str">
        <f t="shared" si="24"/>
        <v/>
      </c>
      <c r="N70" s="14" t="str">
        <f t="shared" si="24"/>
        <v/>
      </c>
      <c r="O70" s="14" t="str">
        <f t="shared" si="24"/>
        <v/>
      </c>
      <c r="P70" s="14" t="str">
        <f t="shared" si="24"/>
        <v/>
      </c>
      <c r="Q70" s="14" t="str">
        <f t="shared" si="24"/>
        <v/>
      </c>
      <c r="R70" s="14"/>
      <c r="S70" s="8"/>
      <c r="W70" s="97"/>
      <c r="X70" s="97"/>
      <c r="Y70" s="109"/>
      <c r="Z70" s="97"/>
      <c r="AA70" s="97"/>
      <c r="AB70" s="97"/>
      <c r="AC70" s="109" t="str">
        <f>$E131</f>
        <v>.</v>
      </c>
    </row>
    <row r="71" spans="1:29" x14ac:dyDescent="0.3">
      <c r="A71" s="15"/>
      <c r="B71" s="185" t="s">
        <v>128</v>
      </c>
      <c r="C71" s="16" t="str">
        <f t="shared" si="23"/>
        <v/>
      </c>
      <c r="D71" s="16" t="str">
        <f t="shared" si="3"/>
        <v/>
      </c>
      <c r="E71" s="17" t="s">
        <v>86</v>
      </c>
      <c r="F71" s="261">
        <f>Decsheets!$V$7</f>
        <v>4</v>
      </c>
      <c r="G71" s="8"/>
      <c r="H71" s="8"/>
      <c r="I71" s="18"/>
      <c r="J71" s="14" t="str">
        <f t="shared" si="24"/>
        <v/>
      </c>
      <c r="K71" s="14" t="str">
        <f t="shared" si="24"/>
        <v/>
      </c>
      <c r="L71" s="14" t="str">
        <f t="shared" si="24"/>
        <v/>
      </c>
      <c r="M71" s="14" t="str">
        <f t="shared" si="24"/>
        <v/>
      </c>
      <c r="N71" s="14" t="str">
        <f t="shared" si="24"/>
        <v/>
      </c>
      <c r="O71" s="14" t="str">
        <f t="shared" si="24"/>
        <v/>
      </c>
      <c r="P71" s="14" t="str">
        <f t="shared" si="24"/>
        <v/>
      </c>
      <c r="Q71" s="14" t="str">
        <f t="shared" si="24"/>
        <v/>
      </c>
      <c r="R71" s="14"/>
      <c r="S71" s="8"/>
      <c r="W71" s="97"/>
      <c r="X71" s="97"/>
      <c r="Y71" s="109"/>
      <c r="Z71" s="97"/>
      <c r="AA71" s="97"/>
      <c r="AB71" s="97"/>
      <c r="AC71" s="116"/>
    </row>
    <row r="72" spans="1:29" x14ac:dyDescent="0.3">
      <c r="A72" s="15"/>
      <c r="B72" s="185" t="s">
        <v>76</v>
      </c>
      <c r="C72" s="16" t="str">
        <f t="shared" si="23"/>
        <v/>
      </c>
      <c r="D72" s="16" t="str">
        <f t="shared" si="3"/>
        <v/>
      </c>
      <c r="E72" s="17" t="s">
        <v>86</v>
      </c>
      <c r="F72" s="261">
        <f>Decsheets!$V$8</f>
        <v>3</v>
      </c>
      <c r="G72" s="8"/>
      <c r="H72" s="8"/>
      <c r="I72" s="18"/>
      <c r="J72" s="14" t="str">
        <f t="shared" si="24"/>
        <v/>
      </c>
      <c r="K72" s="14" t="str">
        <f t="shared" si="24"/>
        <v/>
      </c>
      <c r="L72" s="14" t="str">
        <f t="shared" si="24"/>
        <v/>
      </c>
      <c r="M72" s="14" t="str">
        <f t="shared" si="24"/>
        <v/>
      </c>
      <c r="N72" s="14" t="str">
        <f t="shared" si="24"/>
        <v/>
      </c>
      <c r="O72" s="14" t="str">
        <f t="shared" si="24"/>
        <v/>
      </c>
      <c r="P72" s="14" t="str">
        <f t="shared" si="24"/>
        <v/>
      </c>
      <c r="Q72" s="14" t="str">
        <f t="shared" si="24"/>
        <v/>
      </c>
      <c r="R72" s="14"/>
      <c r="S72" s="8"/>
      <c r="W72" s="97"/>
      <c r="X72" s="97"/>
      <c r="Y72" s="116"/>
      <c r="Z72" s="97"/>
      <c r="AA72" s="97"/>
      <c r="AB72" s="97"/>
      <c r="AC72" s="116"/>
    </row>
    <row r="73" spans="1:29" x14ac:dyDescent="0.3">
      <c r="A73" s="15"/>
      <c r="B73" s="185" t="s">
        <v>77</v>
      </c>
      <c r="C73" s="16" t="str">
        <f t="shared" si="23"/>
        <v/>
      </c>
      <c r="D73" s="16" t="str">
        <f t="shared" si="3"/>
        <v/>
      </c>
      <c r="E73" s="17" t="s">
        <v>86</v>
      </c>
      <c r="F73" s="261">
        <f>Decsheets!$V$9</f>
        <v>2</v>
      </c>
      <c r="G73" s="8"/>
      <c r="H73" s="8"/>
      <c r="I73" s="18"/>
      <c r="J73" s="14" t="str">
        <f t="shared" si="24"/>
        <v/>
      </c>
      <c r="K73" s="14" t="str">
        <f t="shared" si="24"/>
        <v/>
      </c>
      <c r="L73" s="14" t="str">
        <f t="shared" si="24"/>
        <v/>
      </c>
      <c r="M73" s="14" t="str">
        <f t="shared" si="24"/>
        <v/>
      </c>
      <c r="N73" s="14" t="str">
        <f t="shared" si="24"/>
        <v/>
      </c>
      <c r="O73" s="14" t="str">
        <f t="shared" si="24"/>
        <v/>
      </c>
      <c r="P73" s="14" t="str">
        <f t="shared" si="24"/>
        <v/>
      </c>
      <c r="Q73" s="14" t="str">
        <f t="shared" si="24"/>
        <v/>
      </c>
      <c r="R73" s="14"/>
      <c r="S73" s="8"/>
      <c r="W73" s="97"/>
      <c r="X73" s="97"/>
      <c r="Y73" s="116"/>
      <c r="Z73" s="97"/>
      <c r="AA73" s="97"/>
      <c r="AB73" s="97"/>
      <c r="AC73" s="116"/>
    </row>
    <row r="74" spans="1:29" x14ac:dyDescent="0.3">
      <c r="A74" s="15"/>
      <c r="B74" s="185" t="s">
        <v>78</v>
      </c>
      <c r="C74" s="16" t="str">
        <f t="shared" si="23"/>
        <v/>
      </c>
      <c r="D74" s="16" t="str">
        <f t="shared" si="3"/>
        <v/>
      </c>
      <c r="E74" s="17" t="s">
        <v>86</v>
      </c>
      <c r="F74" s="261">
        <f>Decsheets!$V$10</f>
        <v>1</v>
      </c>
      <c r="G74" s="8"/>
      <c r="H74" s="8"/>
      <c r="I74" s="18"/>
      <c r="J74" s="14" t="str">
        <f t="shared" si="24"/>
        <v/>
      </c>
      <c r="K74" s="14" t="str">
        <f t="shared" si="24"/>
        <v/>
      </c>
      <c r="L74" s="14" t="str">
        <f t="shared" si="24"/>
        <v/>
      </c>
      <c r="M74" s="14" t="str">
        <f t="shared" si="24"/>
        <v/>
      </c>
      <c r="N74" s="14" t="str">
        <f t="shared" si="24"/>
        <v/>
      </c>
      <c r="O74" s="14" t="str">
        <f t="shared" si="24"/>
        <v/>
      </c>
      <c r="P74" s="14" t="str">
        <f t="shared" si="24"/>
        <v/>
      </c>
      <c r="Q74" s="14" t="str">
        <f t="shared" si="24"/>
        <v/>
      </c>
      <c r="R74" s="14"/>
      <c r="S74" s="8"/>
      <c r="W74" s="97"/>
      <c r="X74" s="97"/>
      <c r="Y74" s="109"/>
      <c r="Z74" s="97"/>
      <c r="AA74" s="97"/>
      <c r="AB74" s="97"/>
      <c r="AC74" s="109" t="str">
        <f>$E141</f>
        <v>.</v>
      </c>
    </row>
    <row r="75" spans="1:29" x14ac:dyDescent="0.3">
      <c r="A75" s="15"/>
      <c r="B75" s="185" t="s">
        <v>79</v>
      </c>
      <c r="C75" s="16" t="str">
        <f t="shared" si="23"/>
        <v/>
      </c>
      <c r="D75" s="16" t="str">
        <f t="shared" si="3"/>
        <v/>
      </c>
      <c r="E75" s="17" t="s">
        <v>86</v>
      </c>
      <c r="F75" s="261">
        <f>Decsheets!$V$11</f>
        <v>0</v>
      </c>
      <c r="G75" s="8"/>
      <c r="H75" s="8"/>
      <c r="I75" s="18"/>
      <c r="J75" s="14" t="str">
        <f t="shared" si="24"/>
        <v/>
      </c>
      <c r="K75" s="14" t="str">
        <f t="shared" si="24"/>
        <v/>
      </c>
      <c r="L75" s="14" t="str">
        <f t="shared" si="24"/>
        <v/>
      </c>
      <c r="M75" s="14" t="str">
        <f t="shared" si="24"/>
        <v/>
      </c>
      <c r="N75" s="14" t="str">
        <f t="shared" si="24"/>
        <v/>
      </c>
      <c r="O75" s="14" t="str">
        <f t="shared" si="24"/>
        <v/>
      </c>
      <c r="P75" s="14" t="str">
        <f t="shared" si="24"/>
        <v/>
      </c>
      <c r="Q75" s="14" t="str">
        <f t="shared" si="24"/>
        <v/>
      </c>
      <c r="R75" s="14">
        <f>SUM(Decsheets!$V$5:$V$13)-(SUM(J69:P75))</f>
        <v>21</v>
      </c>
      <c r="S75" s="8"/>
      <c r="W75" s="97"/>
      <c r="X75" s="97"/>
      <c r="Y75" s="109"/>
      <c r="Z75" s="97"/>
      <c r="AA75" s="97"/>
      <c r="AB75" s="97"/>
      <c r="AC75" s="109" t="str">
        <f t="shared" ref="AC75:AC80" si="25">$E142</f>
        <v>.</v>
      </c>
    </row>
    <row r="76" spans="1:29" x14ac:dyDescent="0.3">
      <c r="A76" s="11" t="s">
        <v>95</v>
      </c>
      <c r="B76" s="196"/>
      <c r="C76" s="19" t="s">
        <v>195</v>
      </c>
      <c r="D76" s="258" t="s">
        <v>367</v>
      </c>
      <c r="E76" s="7" t="s">
        <v>86</v>
      </c>
      <c r="F76" s="256"/>
      <c r="G76" s="8"/>
      <c r="H76" s="8"/>
      <c r="I76" s="8"/>
      <c r="J76" s="14"/>
      <c r="K76" s="14"/>
      <c r="L76" s="14"/>
      <c r="M76" s="14"/>
      <c r="N76" s="14"/>
      <c r="O76" s="14"/>
      <c r="P76" s="14"/>
      <c r="Q76" s="14"/>
      <c r="R76" s="14"/>
      <c r="S76" s="8" t="s">
        <v>96</v>
      </c>
      <c r="W76" s="97"/>
      <c r="X76" s="97"/>
      <c r="Y76" s="109"/>
      <c r="Z76" s="97"/>
      <c r="AA76" s="97"/>
      <c r="AB76" s="97"/>
      <c r="AC76" s="109" t="str">
        <f t="shared" si="25"/>
        <v>.</v>
      </c>
    </row>
    <row r="77" spans="1:29" x14ac:dyDescent="0.3">
      <c r="A77" s="15"/>
      <c r="B77" s="185" t="s">
        <v>126</v>
      </c>
      <c r="C77" s="16" t="str">
        <f>IFERROR(IF(A77="","",VLOOKUP($A$76,IF(LEN(A77)=2,U16GB,U16GA),VLOOKUP(LEFT(A77,1),club,6,FALSE),FALSE)),"No athlete")</f>
        <v/>
      </c>
      <c r="D77" s="16" t="str">
        <f>IFERROR(IF(A77="","",VLOOKUP(LEFT(A77,1),club,2,FALSE)),"No club")</f>
        <v/>
      </c>
      <c r="E77" s="17" t="s">
        <v>86</v>
      </c>
      <c r="F77" s="261">
        <f>Decsheets!$V$5</f>
        <v>6</v>
      </c>
      <c r="G77" s="8"/>
      <c r="H77" s="8"/>
      <c r="I77" s="208" t="str">
        <f>IFERROR(IF(E77=".","",IF(E77&lt;Records!G8,"LR",IF(E77=Records!G8,"=LR","-"))),"???")</f>
        <v/>
      </c>
      <c r="J77" s="14" t="str">
        <f t="shared" ref="J77:Q83" si="26">IF($A77="","",IF(LEFT($A77,1)=J$12,$F77,""))</f>
        <v/>
      </c>
      <c r="K77" s="14" t="str">
        <f t="shared" si="26"/>
        <v/>
      </c>
      <c r="L77" s="14" t="str">
        <f t="shared" si="26"/>
        <v/>
      </c>
      <c r="M77" s="14" t="str">
        <f t="shared" si="26"/>
        <v/>
      </c>
      <c r="N77" s="14" t="str">
        <f t="shared" si="26"/>
        <v/>
      </c>
      <c r="O77" s="14" t="str">
        <f t="shared" si="26"/>
        <v/>
      </c>
      <c r="P77" s="14" t="str">
        <f t="shared" si="26"/>
        <v/>
      </c>
      <c r="Q77" s="14" t="str">
        <f t="shared" si="26"/>
        <v/>
      </c>
      <c r="R77" s="14"/>
      <c r="S77" s="8"/>
      <c r="W77" s="97"/>
      <c r="X77" s="97"/>
      <c r="Y77" s="109"/>
      <c r="Z77" s="97"/>
      <c r="AA77" s="97"/>
      <c r="AB77" s="97"/>
      <c r="AC77" s="109" t="str">
        <f t="shared" si="25"/>
        <v>.</v>
      </c>
    </row>
    <row r="78" spans="1:29" x14ac:dyDescent="0.3">
      <c r="A78" s="15"/>
      <c r="B78" s="185" t="s">
        <v>127</v>
      </c>
      <c r="C78" s="16" t="str">
        <f t="shared" ref="C78:C83" si="27">IF(A78="","",VLOOKUP($A$76,IF(LEN(A78)=2,U16GB,U16GA),VLOOKUP(LEFT(A78,1),club,6,FALSE),FALSE))</f>
        <v/>
      </c>
      <c r="D78" s="16" t="str">
        <f t="shared" ref="D78:D83" si="28">IF(A78="","",VLOOKUP(LEFT(A78,1),club,2,FALSE))</f>
        <v/>
      </c>
      <c r="E78" s="17" t="s">
        <v>86</v>
      </c>
      <c r="F78" s="261">
        <f>Decsheets!$V$6</f>
        <v>5</v>
      </c>
      <c r="G78" s="8"/>
      <c r="H78" s="8"/>
      <c r="I78" s="18"/>
      <c r="J78" s="14" t="str">
        <f t="shared" si="26"/>
        <v/>
      </c>
      <c r="K78" s="14" t="str">
        <f t="shared" si="26"/>
        <v/>
      </c>
      <c r="L78" s="14" t="str">
        <f t="shared" si="26"/>
        <v/>
      </c>
      <c r="M78" s="14" t="str">
        <f t="shared" si="26"/>
        <v/>
      </c>
      <c r="N78" s="14" t="str">
        <f t="shared" si="26"/>
        <v/>
      </c>
      <c r="O78" s="14" t="str">
        <f t="shared" si="26"/>
        <v/>
      </c>
      <c r="P78" s="14" t="str">
        <f t="shared" si="26"/>
        <v/>
      </c>
      <c r="Q78" s="14" t="str">
        <f t="shared" si="26"/>
        <v/>
      </c>
      <c r="R78" s="14"/>
      <c r="S78" s="8"/>
      <c r="W78" s="97"/>
      <c r="X78" s="97"/>
      <c r="Y78" s="109"/>
      <c r="Z78" s="97"/>
      <c r="AA78" s="97"/>
      <c r="AB78" s="97"/>
      <c r="AC78" s="109" t="str">
        <f t="shared" si="25"/>
        <v>.</v>
      </c>
    </row>
    <row r="79" spans="1:29" x14ac:dyDescent="0.3">
      <c r="A79" s="15"/>
      <c r="B79" s="185" t="s">
        <v>128</v>
      </c>
      <c r="C79" s="16" t="str">
        <f t="shared" si="27"/>
        <v/>
      </c>
      <c r="D79" s="16" t="str">
        <f t="shared" si="28"/>
        <v/>
      </c>
      <c r="E79" s="17" t="s">
        <v>86</v>
      </c>
      <c r="F79" s="261">
        <f>Decsheets!$V$7</f>
        <v>4</v>
      </c>
      <c r="G79" s="8"/>
      <c r="H79" s="8"/>
      <c r="I79" s="18"/>
      <c r="J79" s="14" t="str">
        <f t="shared" si="26"/>
        <v/>
      </c>
      <c r="K79" s="14" t="str">
        <f t="shared" si="26"/>
        <v/>
      </c>
      <c r="L79" s="14" t="str">
        <f t="shared" si="26"/>
        <v/>
      </c>
      <c r="M79" s="14" t="str">
        <f t="shared" si="26"/>
        <v/>
      </c>
      <c r="N79" s="14" t="str">
        <f t="shared" si="26"/>
        <v/>
      </c>
      <c r="O79" s="14" t="str">
        <f t="shared" si="26"/>
        <v/>
      </c>
      <c r="P79" s="14" t="str">
        <f t="shared" si="26"/>
        <v/>
      </c>
      <c r="Q79" s="14" t="str">
        <f t="shared" si="26"/>
        <v/>
      </c>
      <c r="R79" s="14"/>
      <c r="S79" s="8"/>
      <c r="W79" s="97"/>
      <c r="X79" s="97"/>
      <c r="Y79" s="109"/>
      <c r="Z79" s="97"/>
      <c r="AA79" s="97"/>
      <c r="AB79" s="97"/>
      <c r="AC79" s="109" t="str">
        <f t="shared" si="25"/>
        <v>.</v>
      </c>
    </row>
    <row r="80" spans="1:29" x14ac:dyDescent="0.3">
      <c r="A80" s="15"/>
      <c r="B80" s="185" t="s">
        <v>76</v>
      </c>
      <c r="C80" s="16" t="str">
        <f t="shared" si="27"/>
        <v/>
      </c>
      <c r="D80" s="16" t="str">
        <f t="shared" si="28"/>
        <v/>
      </c>
      <c r="E80" s="17" t="s">
        <v>86</v>
      </c>
      <c r="F80" s="261">
        <f>Decsheets!$V$8</f>
        <v>3</v>
      </c>
      <c r="G80" s="8"/>
      <c r="H80" s="8"/>
      <c r="I80" s="18"/>
      <c r="J80" s="14" t="str">
        <f t="shared" si="26"/>
        <v/>
      </c>
      <c r="K80" s="14" t="str">
        <f t="shared" si="26"/>
        <v/>
      </c>
      <c r="L80" s="14" t="str">
        <f t="shared" si="26"/>
        <v/>
      </c>
      <c r="M80" s="14" t="str">
        <f t="shared" si="26"/>
        <v/>
      </c>
      <c r="N80" s="14" t="str">
        <f t="shared" si="26"/>
        <v/>
      </c>
      <c r="O80" s="14" t="str">
        <f t="shared" si="26"/>
        <v/>
      </c>
      <c r="P80" s="14" t="str">
        <f t="shared" si="26"/>
        <v/>
      </c>
      <c r="Q80" s="14" t="str">
        <f t="shared" si="26"/>
        <v/>
      </c>
      <c r="R80" s="14"/>
      <c r="S80" s="8"/>
      <c r="W80" s="97"/>
      <c r="X80" s="97"/>
      <c r="Y80" s="109"/>
      <c r="Z80" s="97"/>
      <c r="AA80" s="97"/>
      <c r="AB80" s="97"/>
      <c r="AC80" s="109" t="str">
        <f t="shared" si="25"/>
        <v>.</v>
      </c>
    </row>
    <row r="81" spans="1:29" x14ac:dyDescent="0.3">
      <c r="A81" s="15"/>
      <c r="B81" s="185" t="s">
        <v>77</v>
      </c>
      <c r="C81" s="16" t="str">
        <f t="shared" si="27"/>
        <v/>
      </c>
      <c r="D81" s="16" t="str">
        <f t="shared" si="28"/>
        <v/>
      </c>
      <c r="E81" s="17" t="s">
        <v>86</v>
      </c>
      <c r="F81" s="261">
        <f>Decsheets!$V$9</f>
        <v>2</v>
      </c>
      <c r="G81" s="8"/>
      <c r="H81" s="8"/>
      <c r="I81" s="18"/>
      <c r="J81" s="14" t="str">
        <f t="shared" si="26"/>
        <v/>
      </c>
      <c r="K81" s="14" t="str">
        <f t="shared" si="26"/>
        <v/>
      </c>
      <c r="L81" s="14" t="str">
        <f t="shared" si="26"/>
        <v/>
      </c>
      <c r="M81" s="14" t="str">
        <f t="shared" si="26"/>
        <v/>
      </c>
      <c r="N81" s="14" t="str">
        <f t="shared" si="26"/>
        <v/>
      </c>
      <c r="O81" s="14" t="str">
        <f t="shared" si="26"/>
        <v/>
      </c>
      <c r="P81" s="14" t="str">
        <f t="shared" si="26"/>
        <v/>
      </c>
      <c r="Q81" s="14" t="str">
        <f t="shared" si="26"/>
        <v/>
      </c>
      <c r="R81" s="14"/>
      <c r="S81" s="8"/>
      <c r="W81" s="97"/>
      <c r="X81" s="97"/>
      <c r="Y81" s="116"/>
      <c r="Z81" s="97"/>
      <c r="AA81" s="97"/>
      <c r="AB81" s="97"/>
      <c r="AC81" s="116"/>
    </row>
    <row r="82" spans="1:29" x14ac:dyDescent="0.3">
      <c r="A82" s="15"/>
      <c r="B82" s="185" t="s">
        <v>78</v>
      </c>
      <c r="C82" s="16" t="str">
        <f t="shared" si="27"/>
        <v/>
      </c>
      <c r="D82" s="16" t="str">
        <f t="shared" si="28"/>
        <v/>
      </c>
      <c r="E82" s="17" t="s">
        <v>86</v>
      </c>
      <c r="F82" s="261">
        <f>Decsheets!$V$10</f>
        <v>1</v>
      </c>
      <c r="G82" s="8"/>
      <c r="H82" s="8"/>
      <c r="I82" s="18"/>
      <c r="J82" s="14" t="str">
        <f t="shared" si="26"/>
        <v/>
      </c>
      <c r="K82" s="14" t="str">
        <f t="shared" si="26"/>
        <v/>
      </c>
      <c r="L82" s="14" t="str">
        <f t="shared" si="26"/>
        <v/>
      </c>
      <c r="M82" s="14" t="str">
        <f t="shared" si="26"/>
        <v/>
      </c>
      <c r="N82" s="14" t="str">
        <f t="shared" si="26"/>
        <v/>
      </c>
      <c r="O82" s="14" t="str">
        <f t="shared" si="26"/>
        <v/>
      </c>
      <c r="P82" s="14" t="str">
        <f t="shared" si="26"/>
        <v/>
      </c>
      <c r="Q82" s="14" t="str">
        <f t="shared" si="26"/>
        <v/>
      </c>
      <c r="R82" s="14"/>
      <c r="S82" s="8"/>
      <c r="W82" s="97"/>
      <c r="X82" s="97"/>
      <c r="Y82" s="116"/>
      <c r="Z82" s="97"/>
      <c r="AA82" s="97"/>
      <c r="AB82" s="97"/>
      <c r="AC82" s="116"/>
    </row>
    <row r="83" spans="1:29" x14ac:dyDescent="0.3">
      <c r="A83" s="15"/>
      <c r="B83" s="185" t="s">
        <v>79</v>
      </c>
      <c r="C83" s="16" t="str">
        <f t="shared" si="27"/>
        <v/>
      </c>
      <c r="D83" s="16" t="str">
        <f t="shared" si="28"/>
        <v/>
      </c>
      <c r="E83" s="17" t="s">
        <v>86</v>
      </c>
      <c r="F83" s="261">
        <f>Decsheets!$V$11</f>
        <v>0</v>
      </c>
      <c r="G83" s="8"/>
      <c r="H83" s="8"/>
      <c r="I83" s="18"/>
      <c r="J83" s="14" t="str">
        <f t="shared" si="26"/>
        <v/>
      </c>
      <c r="K83" s="14" t="str">
        <f t="shared" si="26"/>
        <v/>
      </c>
      <c r="L83" s="14" t="str">
        <f t="shared" si="26"/>
        <v/>
      </c>
      <c r="M83" s="14" t="str">
        <f t="shared" si="26"/>
        <v/>
      </c>
      <c r="N83" s="14" t="str">
        <f t="shared" si="26"/>
        <v/>
      </c>
      <c r="O83" s="14" t="str">
        <f t="shared" si="26"/>
        <v/>
      </c>
      <c r="P83" s="14" t="str">
        <f t="shared" si="26"/>
        <v/>
      </c>
      <c r="Q83" s="14" t="str">
        <f t="shared" si="26"/>
        <v/>
      </c>
      <c r="R83" s="14">
        <f>SUM(Decsheets!$V$5:$V$13)-(SUM(J77:P83))</f>
        <v>21</v>
      </c>
      <c r="S83" s="8"/>
      <c r="W83" s="97"/>
      <c r="X83" s="97"/>
      <c r="Y83" s="109"/>
      <c r="Z83" s="97"/>
      <c r="AA83" s="97"/>
      <c r="AB83" s="97"/>
      <c r="AC83" s="109" t="str">
        <f>$E157</f>
        <v>.</v>
      </c>
    </row>
    <row r="84" spans="1:29" x14ac:dyDescent="0.3">
      <c r="A84" s="11" t="s">
        <v>95</v>
      </c>
      <c r="B84" s="196"/>
      <c r="C84" s="19" t="s">
        <v>196</v>
      </c>
      <c r="D84" s="258" t="s">
        <v>367</v>
      </c>
      <c r="E84" s="7" t="s">
        <v>86</v>
      </c>
      <c r="F84" s="256"/>
      <c r="G84" s="8"/>
      <c r="H84" s="8"/>
      <c r="I84" s="8"/>
      <c r="J84" s="14"/>
      <c r="K84" s="14"/>
      <c r="L84" s="14"/>
      <c r="M84" s="14"/>
      <c r="N84" s="14"/>
      <c r="O84" s="14"/>
      <c r="P84" s="14"/>
      <c r="Q84" s="14"/>
      <c r="R84" s="14"/>
      <c r="S84" s="8" t="s">
        <v>97</v>
      </c>
      <c r="W84" s="97"/>
      <c r="X84" s="97"/>
      <c r="Y84" s="109"/>
      <c r="Z84" s="97"/>
      <c r="AA84" s="97"/>
      <c r="AB84" s="97"/>
      <c r="AC84" s="109" t="str">
        <f t="shared" ref="AC84:AC89" si="29">$E158</f>
        <v>.</v>
      </c>
    </row>
    <row r="85" spans="1:29" x14ac:dyDescent="0.3">
      <c r="A85" s="15"/>
      <c r="B85" s="185" t="s">
        <v>126</v>
      </c>
      <c r="C85" s="16" t="str">
        <f t="shared" ref="C85:C91" si="30">IF(A85="","",VLOOKUP($A$84,IF(LEN(A85)=2,U16GB,U16GA),VLOOKUP(LEFT(A85,1),club,6,FALSE),FALSE))</f>
        <v/>
      </c>
      <c r="D85" s="16" t="str">
        <f t="shared" ref="D85:D163" si="31">IF(A85="","",VLOOKUP(LEFT(A85,1),club,2,FALSE))</f>
        <v/>
      </c>
      <c r="E85" s="17" t="s">
        <v>86</v>
      </c>
      <c r="F85" s="261">
        <f>Decsheets!$V$5</f>
        <v>6</v>
      </c>
      <c r="G85" s="8"/>
      <c r="H85" s="8"/>
      <c r="I85" s="208" t="str">
        <f>IFERROR(IF(E85=".","",IF(E85&lt;Records!G8,"LR",IF(E85=Records!G8,"=LR","-"))),"???")</f>
        <v/>
      </c>
      <c r="J85" s="14" t="str">
        <f t="shared" ref="J85:Q91" si="32">IF($A85="","",IF(LEFT($A85,1)=J$12,$F85,""))</f>
        <v/>
      </c>
      <c r="K85" s="14" t="str">
        <f t="shared" si="32"/>
        <v/>
      </c>
      <c r="L85" s="14" t="str">
        <f t="shared" si="32"/>
        <v/>
      </c>
      <c r="M85" s="14" t="str">
        <f t="shared" si="32"/>
        <v/>
      </c>
      <c r="N85" s="14" t="str">
        <f t="shared" si="32"/>
        <v/>
      </c>
      <c r="O85" s="14" t="str">
        <f t="shared" si="32"/>
        <v/>
      </c>
      <c r="P85" s="14" t="str">
        <f t="shared" si="32"/>
        <v/>
      </c>
      <c r="Q85" s="14" t="str">
        <f t="shared" si="32"/>
        <v/>
      </c>
      <c r="R85" s="14"/>
      <c r="S85" s="8"/>
      <c r="W85" s="97"/>
      <c r="X85" s="97"/>
      <c r="Y85" s="109"/>
      <c r="Z85" s="97"/>
      <c r="AA85" s="97"/>
      <c r="AB85" s="97"/>
      <c r="AC85" s="109" t="str">
        <f t="shared" si="29"/>
        <v>.</v>
      </c>
    </row>
    <row r="86" spans="1:29" x14ac:dyDescent="0.3">
      <c r="A86" s="15"/>
      <c r="B86" s="185" t="s">
        <v>127</v>
      </c>
      <c r="C86" s="16" t="str">
        <f t="shared" si="30"/>
        <v/>
      </c>
      <c r="D86" s="16" t="str">
        <f t="shared" si="31"/>
        <v/>
      </c>
      <c r="E86" s="17" t="s">
        <v>86</v>
      </c>
      <c r="F86" s="261">
        <f>Decsheets!$V$6</f>
        <v>5</v>
      </c>
      <c r="G86" s="8"/>
      <c r="H86" s="8"/>
      <c r="I86" s="18"/>
      <c r="J86" s="14" t="str">
        <f t="shared" si="32"/>
        <v/>
      </c>
      <c r="K86" s="14" t="str">
        <f t="shared" si="32"/>
        <v/>
      </c>
      <c r="L86" s="14" t="str">
        <f t="shared" si="32"/>
        <v/>
      </c>
      <c r="M86" s="14" t="str">
        <f t="shared" si="32"/>
        <v/>
      </c>
      <c r="N86" s="14" t="str">
        <f t="shared" si="32"/>
        <v/>
      </c>
      <c r="O86" s="14" t="str">
        <f t="shared" si="32"/>
        <v/>
      </c>
      <c r="P86" s="14" t="str">
        <f t="shared" si="32"/>
        <v/>
      </c>
      <c r="Q86" s="14" t="str">
        <f t="shared" si="32"/>
        <v/>
      </c>
      <c r="R86" s="14"/>
      <c r="S86" s="8"/>
      <c r="W86" s="97"/>
      <c r="X86" s="97"/>
      <c r="Y86" s="109"/>
      <c r="Z86" s="97"/>
      <c r="AA86" s="97"/>
      <c r="AB86" s="97"/>
      <c r="AC86" s="109" t="str">
        <f t="shared" si="29"/>
        <v>.</v>
      </c>
    </row>
    <row r="87" spans="1:29" x14ac:dyDescent="0.3">
      <c r="A87" s="15"/>
      <c r="B87" s="185" t="s">
        <v>128</v>
      </c>
      <c r="C87" s="16" t="str">
        <f t="shared" si="30"/>
        <v/>
      </c>
      <c r="D87" s="16" t="str">
        <f t="shared" si="31"/>
        <v/>
      </c>
      <c r="E87" s="17" t="s">
        <v>86</v>
      </c>
      <c r="F87" s="261">
        <f>Decsheets!$V$7</f>
        <v>4</v>
      </c>
      <c r="G87" s="8"/>
      <c r="H87" s="8"/>
      <c r="I87" s="18"/>
      <c r="J87" s="14" t="str">
        <f t="shared" si="32"/>
        <v/>
      </c>
      <c r="K87" s="14" t="str">
        <f t="shared" si="32"/>
        <v/>
      </c>
      <c r="L87" s="14" t="str">
        <f t="shared" si="32"/>
        <v/>
      </c>
      <c r="M87" s="14" t="str">
        <f t="shared" si="32"/>
        <v/>
      </c>
      <c r="N87" s="14" t="str">
        <f t="shared" si="32"/>
        <v/>
      </c>
      <c r="O87" s="14" t="str">
        <f t="shared" si="32"/>
        <v/>
      </c>
      <c r="P87" s="14" t="str">
        <f t="shared" si="32"/>
        <v/>
      </c>
      <c r="Q87" s="14" t="str">
        <f t="shared" si="32"/>
        <v/>
      </c>
      <c r="R87" s="14"/>
      <c r="S87" s="8"/>
      <c r="W87" s="97"/>
      <c r="X87" s="97"/>
      <c r="Y87" s="109"/>
      <c r="Z87" s="97"/>
      <c r="AA87" s="97"/>
      <c r="AB87" s="97"/>
      <c r="AC87" s="109" t="str">
        <f t="shared" si="29"/>
        <v>.</v>
      </c>
    </row>
    <row r="88" spans="1:29" x14ac:dyDescent="0.3">
      <c r="A88" s="15"/>
      <c r="B88" s="185" t="s">
        <v>76</v>
      </c>
      <c r="C88" s="16" t="str">
        <f t="shared" si="30"/>
        <v/>
      </c>
      <c r="D88" s="16" t="str">
        <f t="shared" si="31"/>
        <v/>
      </c>
      <c r="E88" s="17" t="s">
        <v>86</v>
      </c>
      <c r="F88" s="261">
        <f>Decsheets!$V$8</f>
        <v>3</v>
      </c>
      <c r="G88" s="8"/>
      <c r="H88" s="8"/>
      <c r="I88" s="18"/>
      <c r="J88" s="14" t="str">
        <f t="shared" si="32"/>
        <v/>
      </c>
      <c r="K88" s="14" t="str">
        <f t="shared" si="32"/>
        <v/>
      </c>
      <c r="L88" s="14" t="str">
        <f t="shared" si="32"/>
        <v/>
      </c>
      <c r="M88" s="14" t="str">
        <f t="shared" si="32"/>
        <v/>
      </c>
      <c r="N88" s="14" t="str">
        <f t="shared" si="32"/>
        <v/>
      </c>
      <c r="O88" s="14" t="str">
        <f t="shared" si="32"/>
        <v/>
      </c>
      <c r="P88" s="14" t="str">
        <f t="shared" si="32"/>
        <v/>
      </c>
      <c r="Q88" s="14" t="str">
        <f t="shared" si="32"/>
        <v/>
      </c>
      <c r="R88" s="14"/>
      <c r="S88" s="8"/>
      <c r="W88" s="97"/>
      <c r="X88" s="97"/>
      <c r="Y88" s="109"/>
      <c r="Z88" s="97"/>
      <c r="AA88" s="97"/>
      <c r="AB88" s="97"/>
      <c r="AC88" s="109" t="str">
        <f t="shared" si="29"/>
        <v>.</v>
      </c>
    </row>
    <row r="89" spans="1:29" x14ac:dyDescent="0.3">
      <c r="A89" s="15"/>
      <c r="B89" s="185" t="s">
        <v>77</v>
      </c>
      <c r="C89" s="16" t="str">
        <f t="shared" si="30"/>
        <v/>
      </c>
      <c r="D89" s="16" t="str">
        <f t="shared" si="31"/>
        <v/>
      </c>
      <c r="E89" s="17" t="s">
        <v>86</v>
      </c>
      <c r="F89" s="261">
        <f>Decsheets!$V$9</f>
        <v>2</v>
      </c>
      <c r="G89" s="8"/>
      <c r="H89" s="8"/>
      <c r="I89" s="18"/>
      <c r="J89" s="14" t="str">
        <f t="shared" si="32"/>
        <v/>
      </c>
      <c r="K89" s="14" t="str">
        <f t="shared" si="32"/>
        <v/>
      </c>
      <c r="L89" s="14" t="str">
        <f t="shared" si="32"/>
        <v/>
      </c>
      <c r="M89" s="14" t="str">
        <f t="shared" si="32"/>
        <v/>
      </c>
      <c r="N89" s="14" t="str">
        <f t="shared" si="32"/>
        <v/>
      </c>
      <c r="O89" s="14" t="str">
        <f t="shared" si="32"/>
        <v/>
      </c>
      <c r="P89" s="14" t="str">
        <f t="shared" si="32"/>
        <v/>
      </c>
      <c r="Q89" s="14" t="str">
        <f t="shared" si="32"/>
        <v/>
      </c>
      <c r="R89" s="14"/>
      <c r="S89" s="8"/>
      <c r="W89" s="97"/>
      <c r="X89" s="97"/>
      <c r="Y89" s="109"/>
      <c r="Z89" s="97"/>
      <c r="AA89" s="97"/>
      <c r="AB89" s="97"/>
      <c r="AC89" s="109" t="str">
        <f t="shared" si="29"/>
        <v>.</v>
      </c>
    </row>
    <row r="90" spans="1:29" x14ac:dyDescent="0.3">
      <c r="A90" s="15"/>
      <c r="B90" s="185" t="s">
        <v>78</v>
      </c>
      <c r="C90" s="16" t="str">
        <f t="shared" si="30"/>
        <v/>
      </c>
      <c r="D90" s="16" t="str">
        <f t="shared" si="31"/>
        <v/>
      </c>
      <c r="E90" s="17" t="s">
        <v>86</v>
      </c>
      <c r="F90" s="261">
        <f>Decsheets!$V$10</f>
        <v>1</v>
      </c>
      <c r="G90" s="8"/>
      <c r="H90" s="8"/>
      <c r="I90" s="18"/>
      <c r="J90" s="14" t="str">
        <f t="shared" si="32"/>
        <v/>
      </c>
      <c r="K90" s="14" t="str">
        <f t="shared" si="32"/>
        <v/>
      </c>
      <c r="L90" s="14" t="str">
        <f t="shared" si="32"/>
        <v/>
      </c>
      <c r="M90" s="14" t="str">
        <f t="shared" si="32"/>
        <v/>
      </c>
      <c r="N90" s="14" t="str">
        <f t="shared" si="32"/>
        <v/>
      </c>
      <c r="O90" s="14" t="str">
        <f t="shared" si="32"/>
        <v/>
      </c>
      <c r="P90" s="14" t="str">
        <f t="shared" si="32"/>
        <v/>
      </c>
      <c r="Q90" s="14" t="str">
        <f t="shared" si="32"/>
        <v/>
      </c>
      <c r="R90" s="14"/>
      <c r="S90" s="8"/>
      <c r="W90" s="97"/>
      <c r="X90" s="97"/>
      <c r="Y90" s="116"/>
      <c r="Z90" s="97"/>
      <c r="AA90" s="97"/>
      <c r="AB90" s="97"/>
      <c r="AC90" s="116"/>
    </row>
    <row r="91" spans="1:29" x14ac:dyDescent="0.3">
      <c r="A91" s="15"/>
      <c r="B91" s="185" t="s">
        <v>79</v>
      </c>
      <c r="C91" s="16" t="str">
        <f t="shared" si="30"/>
        <v/>
      </c>
      <c r="D91" s="16" t="str">
        <f t="shared" si="31"/>
        <v/>
      </c>
      <c r="E91" s="17" t="s">
        <v>86</v>
      </c>
      <c r="F91" s="261">
        <f>Decsheets!$V$11</f>
        <v>0</v>
      </c>
      <c r="G91" s="8"/>
      <c r="H91" s="8"/>
      <c r="I91" s="18"/>
      <c r="J91" s="14" t="str">
        <f t="shared" si="32"/>
        <v/>
      </c>
      <c r="K91" s="14" t="str">
        <f t="shared" si="32"/>
        <v/>
      </c>
      <c r="L91" s="14" t="str">
        <f t="shared" si="32"/>
        <v/>
      </c>
      <c r="M91" s="14" t="str">
        <f t="shared" si="32"/>
        <v/>
      </c>
      <c r="N91" s="14" t="str">
        <f t="shared" si="32"/>
        <v/>
      </c>
      <c r="O91" s="14" t="str">
        <f t="shared" si="32"/>
        <v/>
      </c>
      <c r="P91" s="14" t="str">
        <f t="shared" si="32"/>
        <v/>
      </c>
      <c r="Q91" s="14" t="str">
        <f t="shared" si="32"/>
        <v/>
      </c>
      <c r="R91" s="14">
        <f>SUM(Decsheets!$V$5:$V$13)-(SUM(J85:P91))</f>
        <v>21</v>
      </c>
      <c r="S91" s="8"/>
      <c r="W91" s="97"/>
      <c r="X91" s="97"/>
      <c r="Y91" s="116"/>
      <c r="Z91" s="97"/>
      <c r="AA91" s="97"/>
      <c r="AB91" s="97"/>
      <c r="AC91" s="116"/>
    </row>
    <row r="92" spans="1:29" x14ac:dyDescent="0.3">
      <c r="A92" s="11" t="s">
        <v>131</v>
      </c>
      <c r="B92" s="196"/>
      <c r="C92" s="19" t="s">
        <v>459</v>
      </c>
      <c r="D92" s="7" t="s">
        <v>85</v>
      </c>
      <c r="E92" s="184" t="s">
        <v>86</v>
      </c>
      <c r="F92" s="256"/>
      <c r="G92" s="8"/>
      <c r="H92" s="8"/>
      <c r="I92" s="8"/>
      <c r="J92" s="14"/>
      <c r="K92" s="14"/>
      <c r="L92" s="14"/>
      <c r="M92" s="14"/>
      <c r="N92" s="14"/>
      <c r="O92" s="14"/>
      <c r="P92" s="14"/>
      <c r="Q92" s="14"/>
      <c r="R92" s="14"/>
      <c r="S92" s="8" t="s">
        <v>132</v>
      </c>
      <c r="W92" s="97"/>
      <c r="X92" s="97"/>
      <c r="Y92" s="109"/>
      <c r="Z92" s="97"/>
      <c r="AA92" s="97"/>
      <c r="AB92" s="97"/>
      <c r="AC92" s="109" t="str">
        <f>$E181</f>
        <v>.</v>
      </c>
    </row>
    <row r="93" spans="1:29" x14ac:dyDescent="0.3">
      <c r="A93" s="15"/>
      <c r="B93" s="185" t="s">
        <v>126</v>
      </c>
      <c r="C93" s="16" t="str">
        <f>IFERROR(IF(A93="","",VLOOKUP($A$92,IF(LEN(A93)=2,U16GB,U16GA),VLOOKUP(LEFT(A93,1),club,6,FALSE),FALSE)),"No athlete")</f>
        <v/>
      </c>
      <c r="D93" s="16" t="str">
        <f>IFERROR(IF(A93="","",VLOOKUP(LEFT(A93,1),club,2,FALSE)),"No club")</f>
        <v/>
      </c>
      <c r="E93" s="17" t="s">
        <v>86</v>
      </c>
      <c r="F93" s="261">
        <f>Decsheets!$V$5</f>
        <v>6</v>
      </c>
      <c r="G93" s="8"/>
      <c r="H93" s="8"/>
      <c r="I93" s="208" t="str">
        <f>IFERROR(IF(E93=".","",IF(E93&lt;Records!G10,"LR",IF(E93=Records!G10,"=LR","-"))),"???")</f>
        <v/>
      </c>
      <c r="J93" s="14" t="str">
        <f t="shared" ref="J93:Q99" si="33">IF($A93="","",IF(LEFT($A93,1)=J$12,$F93,""))</f>
        <v/>
      </c>
      <c r="K93" s="14" t="str">
        <f t="shared" si="33"/>
        <v/>
      </c>
      <c r="L93" s="14" t="str">
        <f t="shared" si="33"/>
        <v/>
      </c>
      <c r="M93" s="14" t="str">
        <f t="shared" si="33"/>
        <v/>
      </c>
      <c r="N93" s="14" t="str">
        <f t="shared" si="33"/>
        <v/>
      </c>
      <c r="O93" s="14" t="str">
        <f t="shared" si="33"/>
        <v/>
      </c>
      <c r="P93" s="14" t="str">
        <f t="shared" si="33"/>
        <v/>
      </c>
      <c r="Q93" s="14" t="str">
        <f t="shared" si="33"/>
        <v/>
      </c>
      <c r="R93" s="14"/>
      <c r="S93" s="8"/>
      <c r="W93" s="97"/>
      <c r="X93" s="97"/>
      <c r="Y93" s="109"/>
      <c r="Z93" s="97"/>
      <c r="AA93" s="97"/>
      <c r="AB93" s="97"/>
      <c r="AC93" s="109" t="str">
        <f t="shared" ref="AC93:AC98" si="34">$E182</f>
        <v>.</v>
      </c>
    </row>
    <row r="94" spans="1:29" x14ac:dyDescent="0.3">
      <c r="A94" s="15"/>
      <c r="B94" s="185" t="s">
        <v>127</v>
      </c>
      <c r="C94" s="16" t="str">
        <f t="shared" ref="C94:C99" si="35">IF(A94="","",VLOOKUP($A$92,IF(LEN(A94)=2,U16GB,U16GA),VLOOKUP(LEFT(A94,1),club,6,FALSE),FALSE))</f>
        <v/>
      </c>
      <c r="D94" s="16" t="str">
        <f t="shared" si="31"/>
        <v/>
      </c>
      <c r="E94" s="17" t="s">
        <v>86</v>
      </c>
      <c r="F94" s="261">
        <f>Decsheets!$V$6</f>
        <v>5</v>
      </c>
      <c r="G94" s="8"/>
      <c r="H94" s="8"/>
      <c r="J94" s="14" t="str">
        <f t="shared" si="33"/>
        <v/>
      </c>
      <c r="K94" s="14" t="str">
        <f t="shared" si="33"/>
        <v/>
      </c>
      <c r="L94" s="14" t="str">
        <f t="shared" si="33"/>
        <v/>
      </c>
      <c r="M94" s="14" t="str">
        <f t="shared" si="33"/>
        <v/>
      </c>
      <c r="N94" s="14" t="str">
        <f t="shared" si="33"/>
        <v/>
      </c>
      <c r="O94" s="14" t="str">
        <f t="shared" si="33"/>
        <v/>
      </c>
      <c r="P94" s="14" t="str">
        <f t="shared" si="33"/>
        <v/>
      </c>
      <c r="Q94" s="14" t="str">
        <f t="shared" si="33"/>
        <v/>
      </c>
      <c r="R94" s="14"/>
      <c r="S94" s="8"/>
      <c r="W94" s="97"/>
      <c r="X94" s="97"/>
      <c r="Y94" s="109"/>
      <c r="Z94" s="97"/>
      <c r="AA94" s="97"/>
      <c r="AB94" s="97"/>
      <c r="AC94" s="109" t="str">
        <f t="shared" si="34"/>
        <v>.</v>
      </c>
    </row>
    <row r="95" spans="1:29" x14ac:dyDescent="0.3">
      <c r="A95" s="15"/>
      <c r="B95" s="185" t="s">
        <v>128</v>
      </c>
      <c r="C95" s="16" t="str">
        <f t="shared" si="35"/>
        <v/>
      </c>
      <c r="D95" s="16" t="str">
        <f t="shared" si="31"/>
        <v/>
      </c>
      <c r="E95" s="17" t="s">
        <v>86</v>
      </c>
      <c r="F95" s="261">
        <f>Decsheets!$V$7</f>
        <v>4</v>
      </c>
      <c r="G95" s="8"/>
      <c r="H95" s="8"/>
      <c r="I95" s="18"/>
      <c r="J95" s="14" t="str">
        <f t="shared" si="33"/>
        <v/>
      </c>
      <c r="K95" s="14" t="str">
        <f t="shared" si="33"/>
        <v/>
      </c>
      <c r="L95" s="14" t="str">
        <f t="shared" si="33"/>
        <v/>
      </c>
      <c r="M95" s="14" t="str">
        <f t="shared" si="33"/>
        <v/>
      </c>
      <c r="N95" s="14" t="str">
        <f t="shared" si="33"/>
        <v/>
      </c>
      <c r="O95" s="14" t="str">
        <f t="shared" si="33"/>
        <v/>
      </c>
      <c r="P95" s="14" t="str">
        <f t="shared" si="33"/>
        <v/>
      </c>
      <c r="Q95" s="14" t="str">
        <f t="shared" si="33"/>
        <v/>
      </c>
      <c r="R95" s="14"/>
      <c r="S95" s="8"/>
      <c r="W95" s="97"/>
      <c r="X95" s="97"/>
      <c r="Y95" s="109"/>
      <c r="Z95" s="97"/>
      <c r="AA95" s="97"/>
      <c r="AB95" s="97"/>
      <c r="AC95" s="109" t="str">
        <f t="shared" si="34"/>
        <v>.</v>
      </c>
    </row>
    <row r="96" spans="1:29" x14ac:dyDescent="0.3">
      <c r="A96" s="15"/>
      <c r="B96" s="185" t="s">
        <v>76</v>
      </c>
      <c r="C96" s="16" t="str">
        <f t="shared" si="35"/>
        <v/>
      </c>
      <c r="D96" s="16" t="str">
        <f t="shared" si="31"/>
        <v/>
      </c>
      <c r="E96" s="17" t="s">
        <v>86</v>
      </c>
      <c r="F96" s="261">
        <f>Decsheets!$V$8</f>
        <v>3</v>
      </c>
      <c r="G96" s="8"/>
      <c r="H96" s="8"/>
      <c r="I96" s="18"/>
      <c r="J96" s="14" t="str">
        <f t="shared" si="33"/>
        <v/>
      </c>
      <c r="K96" s="14" t="str">
        <f t="shared" si="33"/>
        <v/>
      </c>
      <c r="L96" s="14" t="str">
        <f t="shared" si="33"/>
        <v/>
      </c>
      <c r="M96" s="14" t="str">
        <f t="shared" si="33"/>
        <v/>
      </c>
      <c r="N96" s="14" t="str">
        <f t="shared" si="33"/>
        <v/>
      </c>
      <c r="O96" s="14" t="str">
        <f t="shared" si="33"/>
        <v/>
      </c>
      <c r="P96" s="14" t="str">
        <f t="shared" si="33"/>
        <v/>
      </c>
      <c r="Q96" s="14" t="str">
        <f t="shared" si="33"/>
        <v/>
      </c>
      <c r="R96" s="14"/>
      <c r="S96" s="8"/>
      <c r="W96" s="97"/>
      <c r="X96" s="97"/>
      <c r="Y96" s="109"/>
      <c r="Z96" s="97"/>
      <c r="AA96" s="97"/>
      <c r="AB96" s="97"/>
      <c r="AC96" s="109" t="str">
        <f t="shared" si="34"/>
        <v>.</v>
      </c>
    </row>
    <row r="97" spans="1:29" x14ac:dyDescent="0.3">
      <c r="A97" s="15"/>
      <c r="B97" s="185" t="s">
        <v>77</v>
      </c>
      <c r="C97" s="16" t="str">
        <f t="shared" si="35"/>
        <v/>
      </c>
      <c r="D97" s="16" t="str">
        <f t="shared" si="31"/>
        <v/>
      </c>
      <c r="E97" s="17" t="s">
        <v>86</v>
      </c>
      <c r="F97" s="261">
        <f>Decsheets!$V$9</f>
        <v>2</v>
      </c>
      <c r="G97" s="8"/>
      <c r="H97" s="8"/>
      <c r="I97" s="18"/>
      <c r="J97" s="14" t="str">
        <f t="shared" si="33"/>
        <v/>
      </c>
      <c r="K97" s="14" t="str">
        <f t="shared" si="33"/>
        <v/>
      </c>
      <c r="L97" s="14" t="str">
        <f t="shared" si="33"/>
        <v/>
      </c>
      <c r="M97" s="14" t="str">
        <f t="shared" si="33"/>
        <v/>
      </c>
      <c r="N97" s="14" t="str">
        <f t="shared" si="33"/>
        <v/>
      </c>
      <c r="O97" s="14" t="str">
        <f t="shared" si="33"/>
        <v/>
      </c>
      <c r="P97" s="14" t="str">
        <f t="shared" si="33"/>
        <v/>
      </c>
      <c r="Q97" s="14" t="str">
        <f t="shared" si="33"/>
        <v/>
      </c>
      <c r="R97" s="14"/>
      <c r="S97" s="8"/>
      <c r="W97" s="97"/>
      <c r="X97" s="97"/>
      <c r="Y97" s="109"/>
      <c r="Z97" s="97"/>
      <c r="AA97" s="97"/>
      <c r="AB97" s="97"/>
      <c r="AC97" s="109" t="str">
        <f t="shared" si="34"/>
        <v>.</v>
      </c>
    </row>
    <row r="98" spans="1:29" x14ac:dyDescent="0.3">
      <c r="A98" s="15"/>
      <c r="B98" s="185" t="s">
        <v>78</v>
      </c>
      <c r="C98" s="16" t="str">
        <f t="shared" si="35"/>
        <v/>
      </c>
      <c r="D98" s="16" t="str">
        <f t="shared" si="31"/>
        <v/>
      </c>
      <c r="E98" s="17" t="s">
        <v>86</v>
      </c>
      <c r="F98" s="261">
        <f>Decsheets!$V$10</f>
        <v>1</v>
      </c>
      <c r="G98" s="8"/>
      <c r="H98" s="8"/>
      <c r="I98" s="18"/>
      <c r="J98" s="14" t="str">
        <f t="shared" si="33"/>
        <v/>
      </c>
      <c r="K98" s="14" t="str">
        <f t="shared" si="33"/>
        <v/>
      </c>
      <c r="L98" s="14" t="str">
        <f t="shared" si="33"/>
        <v/>
      </c>
      <c r="M98" s="14" t="str">
        <f t="shared" si="33"/>
        <v/>
      </c>
      <c r="N98" s="14" t="str">
        <f t="shared" si="33"/>
        <v/>
      </c>
      <c r="O98" s="14" t="str">
        <f t="shared" si="33"/>
        <v/>
      </c>
      <c r="P98" s="14" t="str">
        <f t="shared" si="33"/>
        <v/>
      </c>
      <c r="Q98" s="14" t="str">
        <f t="shared" si="33"/>
        <v/>
      </c>
      <c r="R98" s="14"/>
      <c r="S98" s="8"/>
      <c r="W98" s="97"/>
      <c r="X98" s="97"/>
      <c r="Y98" s="109"/>
      <c r="Z98" s="97"/>
      <c r="AA98" s="97"/>
      <c r="AB98" s="97"/>
      <c r="AC98" s="109" t="str">
        <f t="shared" si="34"/>
        <v>.</v>
      </c>
    </row>
    <row r="99" spans="1:29" x14ac:dyDescent="0.3">
      <c r="A99" s="15"/>
      <c r="B99" s="185" t="s">
        <v>79</v>
      </c>
      <c r="C99" s="16" t="str">
        <f t="shared" si="35"/>
        <v/>
      </c>
      <c r="D99" s="16" t="str">
        <f t="shared" si="31"/>
        <v/>
      </c>
      <c r="E99" s="17" t="s">
        <v>86</v>
      </c>
      <c r="F99" s="261">
        <f>Decsheets!$V$11</f>
        <v>0</v>
      </c>
      <c r="G99" s="8"/>
      <c r="H99" s="8"/>
      <c r="I99" s="18"/>
      <c r="J99" s="14" t="str">
        <f t="shared" si="33"/>
        <v/>
      </c>
      <c r="K99" s="14" t="str">
        <f t="shared" si="33"/>
        <v/>
      </c>
      <c r="L99" s="14" t="str">
        <f t="shared" si="33"/>
        <v/>
      </c>
      <c r="M99" s="14" t="str">
        <f t="shared" si="33"/>
        <v/>
      </c>
      <c r="N99" s="14" t="str">
        <f t="shared" si="33"/>
        <v/>
      </c>
      <c r="O99" s="14" t="str">
        <f t="shared" si="33"/>
        <v/>
      </c>
      <c r="P99" s="14" t="str">
        <f t="shared" si="33"/>
        <v/>
      </c>
      <c r="Q99" s="14" t="str">
        <f t="shared" si="33"/>
        <v/>
      </c>
      <c r="R99" s="14">
        <f>SUM(Decsheets!$V$5:$V$13)-(SUM(J93:P99))</f>
        <v>21</v>
      </c>
      <c r="S99" s="8"/>
      <c r="W99" s="97"/>
      <c r="X99" s="97"/>
      <c r="Y99" s="116"/>
      <c r="Z99" s="97"/>
      <c r="AA99" s="97"/>
      <c r="AB99" s="97"/>
      <c r="AC99" s="116"/>
    </row>
    <row r="100" spans="1:29" x14ac:dyDescent="0.3">
      <c r="A100" s="11" t="s">
        <v>131</v>
      </c>
      <c r="B100" s="196"/>
      <c r="C100" s="19" t="s">
        <v>458</v>
      </c>
      <c r="D100" s="7" t="s">
        <v>85</v>
      </c>
      <c r="E100" s="184" t="s">
        <v>86</v>
      </c>
      <c r="F100" s="256"/>
      <c r="G100" s="8"/>
      <c r="H100" s="8"/>
      <c r="I100" s="8"/>
      <c r="J100" s="14"/>
      <c r="K100" s="14"/>
      <c r="L100" s="14"/>
      <c r="M100" s="14"/>
      <c r="N100" s="14"/>
      <c r="O100" s="14"/>
      <c r="P100" s="14"/>
      <c r="Q100" s="14"/>
      <c r="R100" s="14"/>
      <c r="S100" s="8" t="s">
        <v>133</v>
      </c>
      <c r="W100" s="97"/>
      <c r="X100" s="97"/>
      <c r="Y100" s="116"/>
      <c r="Z100" s="97"/>
      <c r="AA100" s="97"/>
      <c r="AB100" s="97"/>
      <c r="AC100" s="116"/>
    </row>
    <row r="101" spans="1:29" x14ac:dyDescent="0.3">
      <c r="A101" s="15"/>
      <c r="B101" s="185" t="s">
        <v>126</v>
      </c>
      <c r="C101" s="16" t="str">
        <f t="shared" ref="C101:C107" si="36">IF(A101="","",VLOOKUP($A$100,IF(LEN(A101)=2,U16GB,U16GA),VLOOKUP(LEFT(A101,1),club,6,FALSE),FALSE))</f>
        <v/>
      </c>
      <c r="D101" s="16" t="str">
        <f t="shared" si="31"/>
        <v/>
      </c>
      <c r="E101" s="17" t="s">
        <v>86</v>
      </c>
      <c r="F101" s="261">
        <f>Decsheets!$V$5</f>
        <v>6</v>
      </c>
      <c r="G101" s="8"/>
      <c r="H101" s="8"/>
      <c r="I101" s="208" t="str">
        <f>IFERROR(IF(E101=".","",IF(E101&lt;Records!G10,"LR",IF(E101=Records!G10,"=LR","-"))),"???")</f>
        <v/>
      </c>
      <c r="J101" s="14" t="str">
        <f t="shared" ref="J101:Q130" si="37">IF($A101="","",IF(LEFT($A101,1)=J$12,$F101,""))</f>
        <v/>
      </c>
      <c r="K101" s="14" t="str">
        <f t="shared" si="37"/>
        <v/>
      </c>
      <c r="L101" s="14" t="str">
        <f t="shared" si="37"/>
        <v/>
      </c>
      <c r="M101" s="14" t="str">
        <f t="shared" si="37"/>
        <v/>
      </c>
      <c r="N101" s="14" t="str">
        <f t="shared" si="37"/>
        <v/>
      </c>
      <c r="O101" s="14" t="str">
        <f t="shared" si="37"/>
        <v/>
      </c>
      <c r="P101" s="14" t="str">
        <f t="shared" si="37"/>
        <v/>
      </c>
      <c r="Q101" s="14" t="str">
        <f t="shared" si="37"/>
        <v/>
      </c>
      <c r="R101" s="14"/>
      <c r="S101" s="8"/>
      <c r="W101" s="97"/>
      <c r="X101" s="97"/>
      <c r="Y101" s="109"/>
      <c r="Z101" s="97"/>
      <c r="AA101" s="97"/>
      <c r="AB101" s="97"/>
      <c r="AC101" s="109" t="str">
        <f>$E197</f>
        <v>.</v>
      </c>
    </row>
    <row r="102" spans="1:29" x14ac:dyDescent="0.3">
      <c r="A102" s="15"/>
      <c r="B102" s="185" t="s">
        <v>127</v>
      </c>
      <c r="C102" s="16" t="str">
        <f t="shared" si="36"/>
        <v/>
      </c>
      <c r="D102" s="16" t="str">
        <f t="shared" si="31"/>
        <v/>
      </c>
      <c r="E102" s="17" t="s">
        <v>86</v>
      </c>
      <c r="F102" s="261">
        <f>Decsheets!$V$6</f>
        <v>5</v>
      </c>
      <c r="G102" s="8"/>
      <c r="H102" s="8"/>
      <c r="I102" s="18"/>
      <c r="J102" s="14" t="str">
        <f t="shared" si="37"/>
        <v/>
      </c>
      <c r="K102" s="14" t="str">
        <f t="shared" si="37"/>
        <v/>
      </c>
      <c r="L102" s="14" t="str">
        <f t="shared" si="37"/>
        <v/>
      </c>
      <c r="M102" s="14" t="str">
        <f t="shared" si="37"/>
        <v/>
      </c>
      <c r="N102" s="14" t="str">
        <f t="shared" si="37"/>
        <v/>
      </c>
      <c r="O102" s="14" t="str">
        <f t="shared" si="37"/>
        <v/>
      </c>
      <c r="P102" s="14" t="str">
        <f t="shared" si="37"/>
        <v/>
      </c>
      <c r="Q102" s="14" t="str">
        <f t="shared" si="37"/>
        <v/>
      </c>
      <c r="R102" s="14"/>
      <c r="S102" s="8"/>
      <c r="W102" s="97"/>
      <c r="X102" s="97"/>
      <c r="Y102" s="109"/>
      <c r="Z102" s="97"/>
      <c r="AA102" s="97"/>
      <c r="AB102" s="97"/>
      <c r="AC102" s="109" t="str">
        <f t="shared" ref="AC102:AC107" si="38">$E198</f>
        <v>.</v>
      </c>
    </row>
    <row r="103" spans="1:29" x14ac:dyDescent="0.3">
      <c r="A103" s="15"/>
      <c r="B103" s="185" t="s">
        <v>128</v>
      </c>
      <c r="C103" s="16" t="str">
        <f t="shared" si="36"/>
        <v/>
      </c>
      <c r="D103" s="16" t="str">
        <f t="shared" si="31"/>
        <v/>
      </c>
      <c r="E103" s="17" t="s">
        <v>86</v>
      </c>
      <c r="F103" s="261">
        <f>Decsheets!$V$7</f>
        <v>4</v>
      </c>
      <c r="G103" s="8"/>
      <c r="H103" s="8"/>
      <c r="I103" s="18"/>
      <c r="J103" s="14" t="str">
        <f t="shared" si="37"/>
        <v/>
      </c>
      <c r="K103" s="14" t="str">
        <f t="shared" si="37"/>
        <v/>
      </c>
      <c r="L103" s="14" t="str">
        <f t="shared" si="37"/>
        <v/>
      </c>
      <c r="M103" s="14" t="str">
        <f t="shared" si="37"/>
        <v/>
      </c>
      <c r="N103" s="14" t="str">
        <f t="shared" si="37"/>
        <v/>
      </c>
      <c r="O103" s="14" t="str">
        <f t="shared" si="37"/>
        <v/>
      </c>
      <c r="P103" s="14" t="str">
        <f t="shared" si="37"/>
        <v/>
      </c>
      <c r="Q103" s="14" t="str">
        <f t="shared" si="37"/>
        <v/>
      </c>
      <c r="R103" s="14"/>
      <c r="S103" s="8"/>
      <c r="W103" s="97"/>
      <c r="X103" s="97"/>
      <c r="Y103" s="109"/>
      <c r="Z103" s="97"/>
      <c r="AA103" s="97"/>
      <c r="AB103" s="97"/>
      <c r="AC103" s="109" t="str">
        <f t="shared" si="38"/>
        <v>.</v>
      </c>
    </row>
    <row r="104" spans="1:29" x14ac:dyDescent="0.3">
      <c r="A104" s="15"/>
      <c r="B104" s="185" t="s">
        <v>76</v>
      </c>
      <c r="C104" s="16" t="str">
        <f t="shared" si="36"/>
        <v/>
      </c>
      <c r="D104" s="16" t="str">
        <f t="shared" si="31"/>
        <v/>
      </c>
      <c r="E104" s="17" t="s">
        <v>86</v>
      </c>
      <c r="F104" s="261">
        <f>Decsheets!$V$8</f>
        <v>3</v>
      </c>
      <c r="G104" s="8"/>
      <c r="H104" s="8"/>
      <c r="I104" s="18"/>
      <c r="J104" s="14" t="str">
        <f t="shared" si="37"/>
        <v/>
      </c>
      <c r="K104" s="14" t="str">
        <f t="shared" si="37"/>
        <v/>
      </c>
      <c r="L104" s="14" t="str">
        <f t="shared" si="37"/>
        <v/>
      </c>
      <c r="M104" s="14" t="str">
        <f t="shared" si="37"/>
        <v/>
      </c>
      <c r="N104" s="14" t="str">
        <f t="shared" si="37"/>
        <v/>
      </c>
      <c r="O104" s="14" t="str">
        <f t="shared" si="37"/>
        <v/>
      </c>
      <c r="P104" s="14" t="str">
        <f t="shared" si="37"/>
        <v/>
      </c>
      <c r="Q104" s="14" t="str">
        <f t="shared" si="37"/>
        <v/>
      </c>
      <c r="R104" s="14"/>
      <c r="S104" s="8"/>
      <c r="W104" s="97"/>
      <c r="X104" s="97"/>
      <c r="Y104" s="109"/>
      <c r="Z104" s="97"/>
      <c r="AA104" s="97"/>
      <c r="AB104" s="97"/>
      <c r="AC104" s="109" t="str">
        <f t="shared" si="38"/>
        <v>.</v>
      </c>
    </row>
    <row r="105" spans="1:29" x14ac:dyDescent="0.3">
      <c r="A105" s="15"/>
      <c r="B105" s="185" t="s">
        <v>77</v>
      </c>
      <c r="C105" s="16" t="str">
        <f t="shared" si="36"/>
        <v/>
      </c>
      <c r="D105" s="16" t="str">
        <f t="shared" si="31"/>
        <v/>
      </c>
      <c r="E105" s="17" t="s">
        <v>86</v>
      </c>
      <c r="F105" s="261">
        <f>Decsheets!$V$9</f>
        <v>2</v>
      </c>
      <c r="G105" s="8"/>
      <c r="H105" s="8"/>
      <c r="I105" s="18"/>
      <c r="J105" s="14" t="str">
        <f t="shared" si="37"/>
        <v/>
      </c>
      <c r="K105" s="14" t="str">
        <f t="shared" si="37"/>
        <v/>
      </c>
      <c r="L105" s="14" t="str">
        <f t="shared" si="37"/>
        <v/>
      </c>
      <c r="M105" s="14" t="str">
        <f t="shared" si="37"/>
        <v/>
      </c>
      <c r="N105" s="14" t="str">
        <f t="shared" si="37"/>
        <v/>
      </c>
      <c r="O105" s="14" t="str">
        <f t="shared" si="37"/>
        <v/>
      </c>
      <c r="P105" s="14" t="str">
        <f t="shared" si="37"/>
        <v/>
      </c>
      <c r="Q105" s="14" t="str">
        <f t="shared" si="37"/>
        <v/>
      </c>
      <c r="R105" s="14"/>
      <c r="S105" s="8"/>
      <c r="W105" s="97"/>
      <c r="X105" s="97"/>
      <c r="Y105" s="109"/>
      <c r="Z105" s="97"/>
      <c r="AA105" s="97"/>
      <c r="AB105" s="97"/>
      <c r="AC105" s="109" t="str">
        <f t="shared" si="38"/>
        <v>.</v>
      </c>
    </row>
    <row r="106" spans="1:29" x14ac:dyDescent="0.3">
      <c r="A106" s="15"/>
      <c r="B106" s="185" t="s">
        <v>78</v>
      </c>
      <c r="C106" s="16" t="str">
        <f t="shared" si="36"/>
        <v/>
      </c>
      <c r="D106" s="16" t="str">
        <f t="shared" si="31"/>
        <v/>
      </c>
      <c r="E106" s="17" t="s">
        <v>86</v>
      </c>
      <c r="F106" s="261">
        <f>Decsheets!$V$10</f>
        <v>1</v>
      </c>
      <c r="G106" s="8"/>
      <c r="H106" s="8"/>
      <c r="I106" s="18"/>
      <c r="J106" s="14" t="str">
        <f t="shared" si="37"/>
        <v/>
      </c>
      <c r="K106" s="14" t="str">
        <f t="shared" si="37"/>
        <v/>
      </c>
      <c r="L106" s="14" t="str">
        <f t="shared" si="37"/>
        <v/>
      </c>
      <c r="M106" s="14" t="str">
        <f t="shared" si="37"/>
        <v/>
      </c>
      <c r="N106" s="14" t="str">
        <f t="shared" si="37"/>
        <v/>
      </c>
      <c r="O106" s="14" t="str">
        <f t="shared" si="37"/>
        <v/>
      </c>
      <c r="P106" s="14" t="str">
        <f t="shared" si="37"/>
        <v/>
      </c>
      <c r="Q106" s="14" t="str">
        <f t="shared" si="37"/>
        <v/>
      </c>
      <c r="R106" s="14"/>
      <c r="S106" s="8"/>
      <c r="W106" s="97"/>
      <c r="X106" s="97"/>
      <c r="Y106" s="109"/>
      <c r="Z106" s="97"/>
      <c r="AA106" s="97"/>
      <c r="AB106" s="97"/>
      <c r="AC106" s="109" t="str">
        <f t="shared" si="38"/>
        <v>.</v>
      </c>
    </row>
    <row r="107" spans="1:29" x14ac:dyDescent="0.3">
      <c r="A107" s="15"/>
      <c r="B107" s="185" t="s">
        <v>79</v>
      </c>
      <c r="C107" s="16" t="str">
        <f t="shared" si="36"/>
        <v/>
      </c>
      <c r="D107" s="16" t="str">
        <f t="shared" si="31"/>
        <v/>
      </c>
      <c r="E107" s="17" t="s">
        <v>86</v>
      </c>
      <c r="F107" s="261">
        <f>Decsheets!$V$11</f>
        <v>0</v>
      </c>
      <c r="G107" s="8"/>
      <c r="H107" s="8"/>
      <c r="I107" s="18"/>
      <c r="J107" s="14" t="str">
        <f t="shared" si="37"/>
        <v/>
      </c>
      <c r="K107" s="14" t="str">
        <f t="shared" si="37"/>
        <v/>
      </c>
      <c r="L107" s="14" t="str">
        <f t="shared" si="37"/>
        <v/>
      </c>
      <c r="M107" s="14" t="str">
        <f t="shared" si="37"/>
        <v/>
      </c>
      <c r="N107" s="14" t="str">
        <f t="shared" si="37"/>
        <v/>
      </c>
      <c r="O107" s="14" t="str">
        <f t="shared" si="37"/>
        <v/>
      </c>
      <c r="P107" s="14" t="str">
        <f t="shared" si="37"/>
        <v/>
      </c>
      <c r="Q107" s="14" t="str">
        <f t="shared" si="37"/>
        <v/>
      </c>
      <c r="R107" s="14">
        <f>SUM(Decsheets!$V$5:$V$13)-(SUM(J101:P107))</f>
        <v>21</v>
      </c>
      <c r="S107" s="8"/>
      <c r="W107" s="97"/>
      <c r="X107" s="97"/>
      <c r="Y107" s="109"/>
      <c r="Z107" s="97"/>
      <c r="AA107" s="97"/>
      <c r="AB107" s="97"/>
      <c r="AC107" s="109" t="str">
        <f t="shared" si="38"/>
        <v>.</v>
      </c>
    </row>
    <row r="108" spans="1:29" hidden="1" x14ac:dyDescent="0.3">
      <c r="A108" s="11" t="s">
        <v>345</v>
      </c>
      <c r="B108" s="196"/>
      <c r="C108" s="19" t="s">
        <v>457</v>
      </c>
      <c r="D108" s="258" t="s">
        <v>366</v>
      </c>
      <c r="E108" s="218" t="s">
        <v>86</v>
      </c>
      <c r="F108" s="256"/>
      <c r="G108" s="8"/>
      <c r="H108" s="8"/>
      <c r="I108" s="8"/>
      <c r="J108" s="14"/>
      <c r="K108" s="14"/>
      <c r="L108" s="14"/>
      <c r="M108" s="14"/>
      <c r="N108" s="14"/>
      <c r="O108" s="14"/>
      <c r="P108" s="14"/>
      <c r="Q108" s="14"/>
      <c r="R108" s="14"/>
      <c r="S108" s="21" t="s">
        <v>346</v>
      </c>
      <c r="W108" s="97"/>
      <c r="X108" s="97"/>
      <c r="Y108" s="109"/>
      <c r="Z108" s="97"/>
      <c r="AA108" s="97"/>
      <c r="AB108" s="97"/>
      <c r="AC108" s="109" t="str">
        <f>$E197</f>
        <v>.</v>
      </c>
    </row>
    <row r="109" spans="1:29" hidden="1" x14ac:dyDescent="0.3">
      <c r="A109" s="15"/>
      <c r="B109" s="185" t="s">
        <v>126</v>
      </c>
      <c r="C109" s="16" t="str">
        <f>IFERROR(IF(A109="","",VLOOKUP($A$108,IF(LEN(A109)=2,U16GB,U16GA),VLOOKUP(LEFT(A109,1),club,6,FALSE),FALSE)),"No athlete")</f>
        <v/>
      </c>
      <c r="D109" s="16" t="str">
        <f>IFERROR(IF(A109="","",VLOOKUP(LEFT(A109,1),club,2,FALSE)),"No club")</f>
        <v/>
      </c>
      <c r="E109" s="17" t="s">
        <v>86</v>
      </c>
      <c r="F109" s="261">
        <f>Decsheets!$V$5</f>
        <v>6</v>
      </c>
      <c r="G109" s="8"/>
      <c r="H109" s="8"/>
      <c r="I109" s="208" t="str">
        <f>IFERROR(IF(E109=".","",IF(E109&lt;Records!G13,"LR",IF(E109=Records!G13,"=LR","-"))),"???")</f>
        <v/>
      </c>
      <c r="J109" s="14" t="str">
        <f t="shared" ref="J109:Q115" si="39">IF($A109="","",IF(LEFT($A109,1)=J$12,$F109,""))</f>
        <v/>
      </c>
      <c r="K109" s="14" t="str">
        <f t="shared" si="39"/>
        <v/>
      </c>
      <c r="L109" s="14" t="str">
        <f t="shared" si="39"/>
        <v/>
      </c>
      <c r="M109" s="14" t="str">
        <f t="shared" si="39"/>
        <v/>
      </c>
      <c r="N109" s="14" t="str">
        <f t="shared" si="39"/>
        <v/>
      </c>
      <c r="O109" s="14" t="str">
        <f t="shared" si="39"/>
        <v/>
      </c>
      <c r="P109" s="14" t="str">
        <f t="shared" si="39"/>
        <v/>
      </c>
      <c r="Q109" s="14" t="str">
        <f t="shared" si="39"/>
        <v/>
      </c>
      <c r="R109" s="14"/>
      <c r="S109" s="8"/>
      <c r="W109" s="97"/>
      <c r="X109" s="97"/>
      <c r="Y109" s="109"/>
      <c r="Z109" s="97"/>
      <c r="AA109" s="97"/>
      <c r="AB109" s="97"/>
      <c r="AC109" s="109" t="str">
        <f t="shared" ref="AC109:AC114" si="40">$E198</f>
        <v>.</v>
      </c>
    </row>
    <row r="110" spans="1:29" hidden="1" x14ac:dyDescent="0.3">
      <c r="A110" s="15"/>
      <c r="B110" s="185" t="s">
        <v>127</v>
      </c>
      <c r="C110" s="16" t="str">
        <f t="shared" ref="C110:C115" si="41">IF(A110="","",VLOOKUP($A$108,IF(LEN(A110)=2,U16GB,U16GA),VLOOKUP(LEFT(A110,1),club,6,FALSE),FALSE))</f>
        <v/>
      </c>
      <c r="D110" s="16" t="str">
        <f t="shared" ref="D110:D115" si="42">IF(A110="","",VLOOKUP(LEFT(A110,1),club,2,FALSE))</f>
        <v/>
      </c>
      <c r="E110" s="17" t="s">
        <v>86</v>
      </c>
      <c r="F110" s="261">
        <f>Decsheets!$V$6</f>
        <v>5</v>
      </c>
      <c r="G110" s="8"/>
      <c r="H110" s="8"/>
      <c r="J110" s="14" t="str">
        <f t="shared" si="39"/>
        <v/>
      </c>
      <c r="K110" s="14" t="str">
        <f t="shared" si="39"/>
        <v/>
      </c>
      <c r="L110" s="14" t="str">
        <f t="shared" si="39"/>
        <v/>
      </c>
      <c r="M110" s="14" t="str">
        <f t="shared" si="39"/>
        <v/>
      </c>
      <c r="N110" s="14" t="str">
        <f t="shared" si="39"/>
        <v/>
      </c>
      <c r="O110" s="14" t="str">
        <f t="shared" si="39"/>
        <v/>
      </c>
      <c r="P110" s="14" t="str">
        <f t="shared" si="39"/>
        <v/>
      </c>
      <c r="Q110" s="14" t="str">
        <f t="shared" si="39"/>
        <v/>
      </c>
      <c r="R110" s="14"/>
      <c r="S110" s="8"/>
      <c r="W110" s="97"/>
      <c r="X110" s="97"/>
      <c r="Y110" s="109"/>
      <c r="Z110" s="97"/>
      <c r="AA110" s="97"/>
      <c r="AB110" s="97"/>
      <c r="AC110" s="109" t="str">
        <f t="shared" si="40"/>
        <v>.</v>
      </c>
    </row>
    <row r="111" spans="1:29" hidden="1" x14ac:dyDescent="0.3">
      <c r="A111" s="15"/>
      <c r="B111" s="185" t="s">
        <v>128</v>
      </c>
      <c r="C111" s="16" t="str">
        <f t="shared" si="41"/>
        <v/>
      </c>
      <c r="D111" s="16" t="str">
        <f t="shared" si="42"/>
        <v/>
      </c>
      <c r="E111" s="17" t="s">
        <v>86</v>
      </c>
      <c r="F111" s="261">
        <f>Decsheets!$V$7</f>
        <v>4</v>
      </c>
      <c r="G111" s="8"/>
      <c r="H111" s="8"/>
      <c r="I111" s="18"/>
      <c r="J111" s="14" t="str">
        <f t="shared" si="39"/>
        <v/>
      </c>
      <c r="K111" s="14" t="str">
        <f t="shared" si="39"/>
        <v/>
      </c>
      <c r="L111" s="14" t="str">
        <f t="shared" si="39"/>
        <v/>
      </c>
      <c r="M111" s="14" t="str">
        <f t="shared" si="39"/>
        <v/>
      </c>
      <c r="N111" s="14" t="str">
        <f t="shared" si="39"/>
        <v/>
      </c>
      <c r="O111" s="14" t="str">
        <f t="shared" si="39"/>
        <v/>
      </c>
      <c r="P111" s="14" t="str">
        <f t="shared" si="39"/>
        <v/>
      </c>
      <c r="Q111" s="14" t="str">
        <f t="shared" si="39"/>
        <v/>
      </c>
      <c r="R111" s="14"/>
      <c r="S111" s="8"/>
      <c r="W111" s="97"/>
      <c r="X111" s="97"/>
      <c r="Y111" s="109"/>
      <c r="Z111" s="97"/>
      <c r="AA111" s="97"/>
      <c r="AB111" s="97"/>
      <c r="AC111" s="109" t="str">
        <f t="shared" si="40"/>
        <v>.</v>
      </c>
    </row>
    <row r="112" spans="1:29" hidden="1" x14ac:dyDescent="0.3">
      <c r="A112" s="15"/>
      <c r="B112" s="185" t="s">
        <v>76</v>
      </c>
      <c r="C112" s="16" t="str">
        <f t="shared" si="41"/>
        <v/>
      </c>
      <c r="D112" s="16" t="str">
        <f t="shared" si="42"/>
        <v/>
      </c>
      <c r="E112" s="17" t="s">
        <v>86</v>
      </c>
      <c r="F112" s="261">
        <f>Decsheets!$V$8</f>
        <v>3</v>
      </c>
      <c r="G112" s="8"/>
      <c r="H112" s="8"/>
      <c r="I112" s="18"/>
      <c r="J112" s="14" t="str">
        <f t="shared" si="39"/>
        <v/>
      </c>
      <c r="K112" s="14" t="str">
        <f t="shared" si="39"/>
        <v/>
      </c>
      <c r="L112" s="14" t="str">
        <f t="shared" si="39"/>
        <v/>
      </c>
      <c r="M112" s="14" t="str">
        <f t="shared" si="39"/>
        <v/>
      </c>
      <c r="N112" s="14" t="str">
        <f t="shared" si="39"/>
        <v/>
      </c>
      <c r="O112" s="14" t="str">
        <f t="shared" si="39"/>
        <v/>
      </c>
      <c r="P112" s="14" t="str">
        <f t="shared" si="39"/>
        <v/>
      </c>
      <c r="Q112" s="14" t="str">
        <f t="shared" si="39"/>
        <v/>
      </c>
      <c r="R112" s="14"/>
      <c r="S112" s="8"/>
      <c r="W112" s="97"/>
      <c r="X112" s="97"/>
      <c r="Y112" s="109"/>
      <c r="Z112" s="97"/>
      <c r="AA112" s="97"/>
      <c r="AB112" s="97"/>
      <c r="AC112" s="109" t="str">
        <f t="shared" si="40"/>
        <v>.</v>
      </c>
    </row>
    <row r="113" spans="1:29" hidden="1" x14ac:dyDescent="0.3">
      <c r="A113" s="15"/>
      <c r="B113" s="185" t="s">
        <v>77</v>
      </c>
      <c r="C113" s="16" t="str">
        <f t="shared" si="41"/>
        <v/>
      </c>
      <c r="D113" s="16" t="str">
        <f t="shared" si="42"/>
        <v/>
      </c>
      <c r="E113" s="17" t="s">
        <v>86</v>
      </c>
      <c r="F113" s="261">
        <f>Decsheets!$V$9</f>
        <v>2</v>
      </c>
      <c r="G113" s="8"/>
      <c r="H113" s="8"/>
      <c r="I113" s="18"/>
      <c r="J113" s="14" t="str">
        <f t="shared" si="39"/>
        <v/>
      </c>
      <c r="K113" s="14" t="str">
        <f t="shared" si="39"/>
        <v/>
      </c>
      <c r="L113" s="14" t="str">
        <f t="shared" si="39"/>
        <v/>
      </c>
      <c r="M113" s="14" t="str">
        <f t="shared" si="39"/>
        <v/>
      </c>
      <c r="N113" s="14" t="str">
        <f t="shared" si="39"/>
        <v/>
      </c>
      <c r="O113" s="14" t="str">
        <f t="shared" si="39"/>
        <v/>
      </c>
      <c r="P113" s="14" t="str">
        <f t="shared" si="39"/>
        <v/>
      </c>
      <c r="Q113" s="14" t="str">
        <f t="shared" si="39"/>
        <v/>
      </c>
      <c r="R113" s="14"/>
      <c r="S113" s="8"/>
      <c r="W113" s="97"/>
      <c r="X113" s="97"/>
      <c r="Y113" s="109"/>
      <c r="Z113" s="97"/>
      <c r="AA113" s="97"/>
      <c r="AB113" s="97"/>
      <c r="AC113" s="109" t="str">
        <f t="shared" si="40"/>
        <v>.</v>
      </c>
    </row>
    <row r="114" spans="1:29" hidden="1" x14ac:dyDescent="0.3">
      <c r="A114" s="15"/>
      <c r="B114" s="185" t="s">
        <v>78</v>
      </c>
      <c r="C114" s="16" t="str">
        <f t="shared" si="41"/>
        <v/>
      </c>
      <c r="D114" s="16" t="str">
        <f t="shared" si="42"/>
        <v/>
      </c>
      <c r="E114" s="17" t="s">
        <v>86</v>
      </c>
      <c r="F114" s="261">
        <f>Decsheets!$V$10</f>
        <v>1</v>
      </c>
      <c r="G114" s="8"/>
      <c r="H114" s="8"/>
      <c r="I114" s="18"/>
      <c r="J114" s="14" t="str">
        <f t="shared" si="39"/>
        <v/>
      </c>
      <c r="K114" s="14" t="str">
        <f t="shared" si="39"/>
        <v/>
      </c>
      <c r="L114" s="14" t="str">
        <f t="shared" si="39"/>
        <v/>
      </c>
      <c r="M114" s="14" t="str">
        <f t="shared" si="39"/>
        <v/>
      </c>
      <c r="N114" s="14" t="str">
        <f t="shared" si="39"/>
        <v/>
      </c>
      <c r="O114" s="14" t="str">
        <f t="shared" si="39"/>
        <v/>
      </c>
      <c r="P114" s="14" t="str">
        <f t="shared" si="39"/>
        <v/>
      </c>
      <c r="Q114" s="14" t="str">
        <f t="shared" si="39"/>
        <v/>
      </c>
      <c r="R114" s="14"/>
      <c r="S114" s="8"/>
      <c r="W114" s="97"/>
      <c r="X114" s="97"/>
      <c r="Y114" s="109"/>
      <c r="Z114" s="97"/>
      <c r="AA114" s="97"/>
      <c r="AB114" s="97"/>
      <c r="AC114" s="109" t="str">
        <f t="shared" si="40"/>
        <v>.</v>
      </c>
    </row>
    <row r="115" spans="1:29" hidden="1" x14ac:dyDescent="0.3">
      <c r="A115" s="15"/>
      <c r="B115" s="185" t="s">
        <v>79</v>
      </c>
      <c r="C115" s="16" t="str">
        <f t="shared" si="41"/>
        <v/>
      </c>
      <c r="D115" s="16" t="str">
        <f t="shared" si="42"/>
        <v/>
      </c>
      <c r="E115" s="17" t="s">
        <v>86</v>
      </c>
      <c r="F115" s="261">
        <f>Decsheets!$V$11</f>
        <v>0</v>
      </c>
      <c r="G115" s="8"/>
      <c r="H115" s="8"/>
      <c r="I115" s="18"/>
      <c r="J115" s="14" t="str">
        <f t="shared" si="39"/>
        <v/>
      </c>
      <c r="K115" s="14" t="str">
        <f t="shared" si="39"/>
        <v/>
      </c>
      <c r="L115" s="14" t="str">
        <f t="shared" si="39"/>
        <v/>
      </c>
      <c r="M115" s="14" t="str">
        <f t="shared" si="39"/>
        <v/>
      </c>
      <c r="N115" s="14" t="str">
        <f t="shared" si="39"/>
        <v/>
      </c>
      <c r="O115" s="14" t="str">
        <f t="shared" si="39"/>
        <v/>
      </c>
      <c r="P115" s="14" t="str">
        <f t="shared" si="39"/>
        <v/>
      </c>
      <c r="Q115" s="14" t="str">
        <f t="shared" si="39"/>
        <v/>
      </c>
      <c r="R115" s="14">
        <f>SUM(Decsheets!$V$5:$V$13)-(SUM(J109:P115))</f>
        <v>21</v>
      </c>
      <c r="S115" s="8"/>
      <c r="W115" s="97"/>
      <c r="X115" s="97"/>
      <c r="Y115" s="116"/>
      <c r="Z115" s="97"/>
      <c r="AA115" s="97"/>
      <c r="AB115" s="97"/>
      <c r="AC115" s="116"/>
    </row>
    <row r="116" spans="1:29" hidden="1" x14ac:dyDescent="0.3">
      <c r="A116" s="11" t="s">
        <v>345</v>
      </c>
      <c r="B116" s="196"/>
      <c r="C116" s="19" t="s">
        <v>456</v>
      </c>
      <c r="D116" s="258" t="s">
        <v>366</v>
      </c>
      <c r="E116" s="184" t="s">
        <v>86</v>
      </c>
      <c r="F116" s="256"/>
      <c r="G116" s="8"/>
      <c r="H116" s="8"/>
      <c r="I116" s="8"/>
      <c r="J116" s="14"/>
      <c r="K116" s="14"/>
      <c r="L116" s="14"/>
      <c r="M116" s="14"/>
      <c r="N116" s="14"/>
      <c r="O116" s="14"/>
      <c r="P116" s="14"/>
      <c r="Q116" s="14"/>
      <c r="R116" s="14"/>
      <c r="S116" s="21" t="s">
        <v>347</v>
      </c>
      <c r="W116" s="97"/>
      <c r="X116" s="97"/>
      <c r="Y116" s="116"/>
      <c r="Z116" s="97"/>
      <c r="AA116" s="97"/>
      <c r="AB116" s="97"/>
      <c r="AC116" s="116"/>
    </row>
    <row r="117" spans="1:29" hidden="1" x14ac:dyDescent="0.3">
      <c r="A117" s="15"/>
      <c r="B117" s="185" t="s">
        <v>126</v>
      </c>
      <c r="C117" s="16" t="str">
        <f t="shared" ref="C117:C123" si="43">IF(A117="","",VLOOKUP($A$116,IF(LEN(A117)=2,U16GB,U16GA),VLOOKUP(LEFT(A117,1),club,6,FALSE),FALSE))</f>
        <v/>
      </c>
      <c r="D117" s="16" t="str">
        <f t="shared" ref="D117:D123" si="44">IF(A117="","",VLOOKUP(LEFT(A117,1),club,2,FALSE))</f>
        <v/>
      </c>
      <c r="E117" s="17" t="s">
        <v>86</v>
      </c>
      <c r="F117" s="261">
        <f>Decsheets!$V$5</f>
        <v>6</v>
      </c>
      <c r="G117" s="8"/>
      <c r="H117" s="8"/>
      <c r="I117" s="208" t="str">
        <f>IFERROR(IF(E117=".","",IF(E117&lt;Records!G13,"LR",IF(E117=Records!G13,"=LR","-"))),"???")</f>
        <v/>
      </c>
      <c r="J117" s="14" t="str">
        <f t="shared" si="37"/>
        <v/>
      </c>
      <c r="K117" s="14" t="str">
        <f t="shared" si="37"/>
        <v/>
      </c>
      <c r="L117" s="14" t="str">
        <f t="shared" si="37"/>
        <v/>
      </c>
      <c r="M117" s="14" t="str">
        <f t="shared" si="37"/>
        <v/>
      </c>
      <c r="N117" s="14" t="str">
        <f t="shared" si="37"/>
        <v/>
      </c>
      <c r="O117" s="14" t="str">
        <f t="shared" si="37"/>
        <v/>
      </c>
      <c r="P117" s="14" t="str">
        <f t="shared" si="37"/>
        <v/>
      </c>
      <c r="Q117" s="14" t="str">
        <f t="shared" si="37"/>
        <v/>
      </c>
      <c r="R117" s="14"/>
      <c r="S117" s="8"/>
      <c r="W117" s="97"/>
      <c r="X117" s="97"/>
      <c r="Y117" s="109"/>
      <c r="Z117" s="97"/>
      <c r="AA117" s="97"/>
      <c r="AB117" s="97"/>
      <c r="AC117" s="109" t="str">
        <f>$E213</f>
        <v>.</v>
      </c>
    </row>
    <row r="118" spans="1:29" hidden="1" x14ac:dyDescent="0.3">
      <c r="A118" s="15"/>
      <c r="B118" s="185" t="s">
        <v>127</v>
      </c>
      <c r="C118" s="16" t="str">
        <f t="shared" si="43"/>
        <v/>
      </c>
      <c r="D118" s="16" t="str">
        <f t="shared" si="44"/>
        <v/>
      </c>
      <c r="E118" s="17" t="s">
        <v>86</v>
      </c>
      <c r="F118" s="261">
        <f>Decsheets!$V$6</f>
        <v>5</v>
      </c>
      <c r="G118" s="8"/>
      <c r="H118" s="8"/>
      <c r="I118" s="18"/>
      <c r="J118" s="14" t="str">
        <f t="shared" si="37"/>
        <v/>
      </c>
      <c r="K118" s="14" t="str">
        <f t="shared" si="37"/>
        <v/>
      </c>
      <c r="L118" s="14" t="str">
        <f t="shared" si="37"/>
        <v/>
      </c>
      <c r="M118" s="14" t="str">
        <f t="shared" si="37"/>
        <v/>
      </c>
      <c r="N118" s="14" t="str">
        <f t="shared" si="37"/>
        <v/>
      </c>
      <c r="O118" s="14" t="str">
        <f t="shared" si="37"/>
        <v/>
      </c>
      <c r="P118" s="14" t="str">
        <f t="shared" si="37"/>
        <v/>
      </c>
      <c r="Q118" s="14" t="str">
        <f t="shared" si="37"/>
        <v/>
      </c>
      <c r="R118" s="14"/>
      <c r="S118" s="8"/>
      <c r="W118" s="97"/>
      <c r="X118" s="97"/>
      <c r="Y118" s="109"/>
      <c r="Z118" s="97"/>
      <c r="AA118" s="97"/>
      <c r="AB118" s="97"/>
      <c r="AC118" s="109" t="str">
        <f t="shared" ref="AC118:AC123" si="45">$E214</f>
        <v>.</v>
      </c>
    </row>
    <row r="119" spans="1:29" hidden="1" x14ac:dyDescent="0.3">
      <c r="A119" s="15"/>
      <c r="B119" s="185" t="s">
        <v>128</v>
      </c>
      <c r="C119" s="16" t="str">
        <f t="shared" si="43"/>
        <v/>
      </c>
      <c r="D119" s="16" t="str">
        <f t="shared" si="44"/>
        <v/>
      </c>
      <c r="E119" s="17" t="s">
        <v>86</v>
      </c>
      <c r="F119" s="261">
        <f>Decsheets!$V$7</f>
        <v>4</v>
      </c>
      <c r="G119" s="8"/>
      <c r="H119" s="8"/>
      <c r="I119" s="18"/>
      <c r="J119" s="14" t="str">
        <f t="shared" si="37"/>
        <v/>
      </c>
      <c r="K119" s="14" t="str">
        <f t="shared" si="37"/>
        <v/>
      </c>
      <c r="L119" s="14" t="str">
        <f t="shared" si="37"/>
        <v/>
      </c>
      <c r="M119" s="14" t="str">
        <f t="shared" si="37"/>
        <v/>
      </c>
      <c r="N119" s="14" t="str">
        <f t="shared" si="37"/>
        <v/>
      </c>
      <c r="O119" s="14" t="str">
        <f t="shared" si="37"/>
        <v/>
      </c>
      <c r="P119" s="14" t="str">
        <f t="shared" si="37"/>
        <v/>
      </c>
      <c r="Q119" s="14" t="str">
        <f t="shared" si="37"/>
        <v/>
      </c>
      <c r="R119" s="14"/>
      <c r="S119" s="8"/>
      <c r="W119" s="97"/>
      <c r="X119" s="97"/>
      <c r="Y119" s="109"/>
      <c r="Z119" s="97"/>
      <c r="AA119" s="97"/>
      <c r="AB119" s="97"/>
      <c r="AC119" s="109" t="str">
        <f t="shared" si="45"/>
        <v>.</v>
      </c>
    </row>
    <row r="120" spans="1:29" hidden="1" x14ac:dyDescent="0.3">
      <c r="A120" s="15"/>
      <c r="B120" s="185" t="s">
        <v>76</v>
      </c>
      <c r="C120" s="16" t="str">
        <f t="shared" si="43"/>
        <v/>
      </c>
      <c r="D120" s="16" t="str">
        <f t="shared" si="44"/>
        <v/>
      </c>
      <c r="E120" s="17" t="s">
        <v>86</v>
      </c>
      <c r="F120" s="261">
        <f>Decsheets!$V$8</f>
        <v>3</v>
      </c>
      <c r="G120" s="8"/>
      <c r="H120" s="8"/>
      <c r="I120" s="18"/>
      <c r="J120" s="14" t="str">
        <f t="shared" si="37"/>
        <v/>
      </c>
      <c r="K120" s="14" t="str">
        <f t="shared" si="37"/>
        <v/>
      </c>
      <c r="L120" s="14" t="str">
        <f t="shared" si="37"/>
        <v/>
      </c>
      <c r="M120" s="14" t="str">
        <f t="shared" si="37"/>
        <v/>
      </c>
      <c r="N120" s="14" t="str">
        <f t="shared" si="37"/>
        <v/>
      </c>
      <c r="O120" s="14" t="str">
        <f t="shared" si="37"/>
        <v/>
      </c>
      <c r="P120" s="14" t="str">
        <f t="shared" si="37"/>
        <v/>
      </c>
      <c r="Q120" s="14" t="str">
        <f t="shared" si="37"/>
        <v/>
      </c>
      <c r="R120" s="14"/>
      <c r="S120" s="8"/>
      <c r="W120" s="97"/>
      <c r="X120" s="97"/>
      <c r="Y120" s="109"/>
      <c r="Z120" s="97"/>
      <c r="AA120" s="97"/>
      <c r="AB120" s="97"/>
      <c r="AC120" s="109" t="str">
        <f t="shared" si="45"/>
        <v>.</v>
      </c>
    </row>
    <row r="121" spans="1:29" hidden="1" x14ac:dyDescent="0.3">
      <c r="A121" s="15"/>
      <c r="B121" s="185" t="s">
        <v>77</v>
      </c>
      <c r="C121" s="16" t="str">
        <f t="shared" si="43"/>
        <v/>
      </c>
      <c r="D121" s="16" t="str">
        <f t="shared" si="44"/>
        <v/>
      </c>
      <c r="E121" s="17" t="s">
        <v>86</v>
      </c>
      <c r="F121" s="261">
        <f>Decsheets!$V$9</f>
        <v>2</v>
      </c>
      <c r="G121" s="8"/>
      <c r="H121" s="8"/>
      <c r="I121" s="18"/>
      <c r="J121" s="14" t="str">
        <f t="shared" si="37"/>
        <v/>
      </c>
      <c r="K121" s="14" t="str">
        <f t="shared" si="37"/>
        <v/>
      </c>
      <c r="L121" s="14" t="str">
        <f t="shared" si="37"/>
        <v/>
      </c>
      <c r="M121" s="14" t="str">
        <f t="shared" si="37"/>
        <v/>
      </c>
      <c r="N121" s="14" t="str">
        <f t="shared" si="37"/>
        <v/>
      </c>
      <c r="O121" s="14" t="str">
        <f t="shared" si="37"/>
        <v/>
      </c>
      <c r="P121" s="14" t="str">
        <f t="shared" si="37"/>
        <v/>
      </c>
      <c r="Q121" s="14" t="str">
        <f t="shared" si="37"/>
        <v/>
      </c>
      <c r="R121" s="14"/>
      <c r="S121" s="8"/>
      <c r="W121" s="97"/>
      <c r="X121" s="97"/>
      <c r="Y121" s="109"/>
      <c r="Z121" s="97"/>
      <c r="AA121" s="97"/>
      <c r="AB121" s="97"/>
      <c r="AC121" s="109" t="str">
        <f t="shared" si="45"/>
        <v>.</v>
      </c>
    </row>
    <row r="122" spans="1:29" hidden="1" x14ac:dyDescent="0.3">
      <c r="A122" s="15"/>
      <c r="B122" s="185" t="s">
        <v>78</v>
      </c>
      <c r="C122" s="16" t="str">
        <f t="shared" si="43"/>
        <v/>
      </c>
      <c r="D122" s="16" t="str">
        <f t="shared" si="44"/>
        <v/>
      </c>
      <c r="E122" s="17" t="s">
        <v>86</v>
      </c>
      <c r="F122" s="261">
        <f>Decsheets!$V$10</f>
        <v>1</v>
      </c>
      <c r="G122" s="8"/>
      <c r="H122" s="8"/>
      <c r="I122" s="18"/>
      <c r="J122" s="14" t="str">
        <f t="shared" si="37"/>
        <v/>
      </c>
      <c r="K122" s="14" t="str">
        <f t="shared" si="37"/>
        <v/>
      </c>
      <c r="L122" s="14" t="str">
        <f t="shared" si="37"/>
        <v/>
      </c>
      <c r="M122" s="14" t="str">
        <f t="shared" si="37"/>
        <v/>
      </c>
      <c r="N122" s="14" t="str">
        <f t="shared" si="37"/>
        <v/>
      </c>
      <c r="O122" s="14" t="str">
        <f t="shared" si="37"/>
        <v/>
      </c>
      <c r="P122" s="14" t="str">
        <f t="shared" si="37"/>
        <v/>
      </c>
      <c r="Q122" s="14" t="str">
        <f t="shared" si="37"/>
        <v/>
      </c>
      <c r="R122" s="14"/>
      <c r="S122" s="8"/>
      <c r="W122" s="97"/>
      <c r="X122" s="97"/>
      <c r="Y122" s="109"/>
      <c r="Z122" s="97"/>
      <c r="AA122" s="97"/>
      <c r="AB122" s="97"/>
      <c r="AC122" s="109" t="str">
        <f t="shared" si="45"/>
        <v>.</v>
      </c>
    </row>
    <row r="123" spans="1:29" hidden="1" x14ac:dyDescent="0.3">
      <c r="A123" s="15"/>
      <c r="B123" s="185" t="s">
        <v>79</v>
      </c>
      <c r="C123" s="16" t="str">
        <f t="shared" si="43"/>
        <v/>
      </c>
      <c r="D123" s="16" t="str">
        <f t="shared" si="44"/>
        <v/>
      </c>
      <c r="E123" s="17" t="s">
        <v>86</v>
      </c>
      <c r="F123" s="261">
        <f>Decsheets!$V$11</f>
        <v>0</v>
      </c>
      <c r="G123" s="8"/>
      <c r="H123" s="8"/>
      <c r="I123" s="18"/>
      <c r="J123" s="14" t="str">
        <f t="shared" si="37"/>
        <v/>
      </c>
      <c r="K123" s="14" t="str">
        <f t="shared" si="37"/>
        <v/>
      </c>
      <c r="L123" s="14" t="str">
        <f t="shared" si="37"/>
        <v/>
      </c>
      <c r="M123" s="14" t="str">
        <f t="shared" si="37"/>
        <v/>
      </c>
      <c r="N123" s="14" t="str">
        <f t="shared" si="37"/>
        <v/>
      </c>
      <c r="O123" s="14" t="str">
        <f t="shared" si="37"/>
        <v/>
      </c>
      <c r="P123" s="14" t="str">
        <f t="shared" si="37"/>
        <v/>
      </c>
      <c r="Q123" s="14" t="str">
        <f t="shared" si="37"/>
        <v/>
      </c>
      <c r="R123" s="14">
        <f>SUM(Decsheets!$V$5:$V$13)-(SUM(J117:P123))</f>
        <v>21</v>
      </c>
      <c r="S123" s="8"/>
      <c r="W123" s="97"/>
      <c r="X123" s="97"/>
      <c r="Y123" s="109"/>
      <c r="Z123" s="97"/>
      <c r="AA123" s="97"/>
      <c r="AB123" s="97"/>
      <c r="AC123" s="109" t="str">
        <f t="shared" si="45"/>
        <v>.</v>
      </c>
    </row>
    <row r="124" spans="1:29" x14ac:dyDescent="0.3">
      <c r="A124" s="22" t="s">
        <v>124</v>
      </c>
      <c r="B124" s="196"/>
      <c r="C124" s="19" t="s">
        <v>312</v>
      </c>
      <c r="D124" s="18"/>
      <c r="E124" s="7" t="s">
        <v>86</v>
      </c>
      <c r="F124" s="256"/>
      <c r="G124" s="8"/>
      <c r="H124" s="8"/>
      <c r="I124" s="18"/>
      <c r="J124" s="14"/>
      <c r="K124" s="14"/>
      <c r="L124" s="14"/>
      <c r="M124" s="14"/>
      <c r="N124" s="14"/>
      <c r="O124" s="14"/>
      <c r="P124" s="14"/>
      <c r="Q124" s="14"/>
      <c r="R124" s="14"/>
      <c r="S124" s="8" t="s">
        <v>125</v>
      </c>
      <c r="W124" s="97"/>
      <c r="X124" s="97"/>
      <c r="Y124" s="116"/>
      <c r="Z124" s="97"/>
      <c r="AA124" s="97"/>
      <c r="AB124" s="97"/>
      <c r="AC124" s="116"/>
    </row>
    <row r="125" spans="1:29" x14ac:dyDescent="0.3">
      <c r="A125" s="186"/>
      <c r="B125" s="185" t="s">
        <v>126</v>
      </c>
      <c r="C125" s="16" t="str">
        <f>IFERROR(IF(A125="","",VLOOKUP($A$124,IF(LEN(A125)=2,U16GB,U16GA),VLOOKUP(LEFT(A125,1),club,6,FALSE),FALSE)),"No athlete")</f>
        <v/>
      </c>
      <c r="D125" s="16" t="str">
        <f>IFERROR(IF(A125="","",VLOOKUP(LEFT(A125,1),club,2,FALSE)),"No club")</f>
        <v/>
      </c>
      <c r="E125" s="17" t="s">
        <v>86</v>
      </c>
      <c r="F125" s="262">
        <f>Decsheets!$V$5</f>
        <v>6</v>
      </c>
      <c r="G125" s="8"/>
      <c r="H125" s="8"/>
      <c r="I125" s="208" t="str">
        <f>IFERROR(IF(E125=".","",IF(E125&gt;Records!G18,"LR",IF(E125=Records!G18,"=LR","-"))),"???")</f>
        <v/>
      </c>
      <c r="J125" s="14" t="str">
        <f t="shared" si="37"/>
        <v/>
      </c>
      <c r="K125" s="14" t="str">
        <f t="shared" si="37"/>
        <v/>
      </c>
      <c r="L125" s="14" t="str">
        <f t="shared" si="37"/>
        <v/>
      </c>
      <c r="M125" s="14" t="str">
        <f t="shared" si="37"/>
        <v/>
      </c>
      <c r="N125" s="14" t="str">
        <f t="shared" si="37"/>
        <v/>
      </c>
      <c r="O125" s="14" t="str">
        <f t="shared" si="37"/>
        <v/>
      </c>
      <c r="P125" s="14" t="str">
        <f t="shared" si="37"/>
        <v/>
      </c>
      <c r="Q125" s="14" t="str">
        <f t="shared" si="37"/>
        <v/>
      </c>
      <c r="R125" s="14"/>
      <c r="S125" s="8"/>
      <c r="W125" s="97"/>
      <c r="X125" s="97"/>
      <c r="Y125" s="116"/>
      <c r="Z125" s="97"/>
      <c r="AA125" s="97"/>
      <c r="AB125" s="97"/>
      <c r="AC125" s="116"/>
    </row>
    <row r="126" spans="1:29" x14ac:dyDescent="0.3">
      <c r="A126" s="186"/>
      <c r="B126" s="185" t="s">
        <v>127</v>
      </c>
      <c r="C126" s="16" t="str">
        <f t="shared" ref="C126:C131" si="46">IF(A126="","",VLOOKUP($A$124,IF(LEN(A126)=2,U16GB,U16GA),VLOOKUP(LEFT(A126,1),club,6,FALSE),FALSE))</f>
        <v/>
      </c>
      <c r="D126" s="16" t="str">
        <f t="shared" si="31"/>
        <v/>
      </c>
      <c r="E126" s="17" t="s">
        <v>86</v>
      </c>
      <c r="F126" s="262">
        <f>Decsheets!$V$6</f>
        <v>5</v>
      </c>
      <c r="G126" s="8"/>
      <c r="H126" s="8"/>
      <c r="I126" s="119" t="s">
        <v>100</v>
      </c>
      <c r="J126" s="14" t="str">
        <f t="shared" si="37"/>
        <v/>
      </c>
      <c r="K126" s="14" t="str">
        <f t="shared" si="37"/>
        <v/>
      </c>
      <c r="L126" s="14" t="str">
        <f t="shared" si="37"/>
        <v/>
      </c>
      <c r="M126" s="14" t="str">
        <f t="shared" si="37"/>
        <v/>
      </c>
      <c r="N126" s="14" t="str">
        <f t="shared" si="37"/>
        <v/>
      </c>
      <c r="O126" s="14" t="str">
        <f t="shared" si="37"/>
        <v/>
      </c>
      <c r="P126" s="14" t="str">
        <f t="shared" si="37"/>
        <v/>
      </c>
      <c r="Q126" s="14" t="str">
        <f t="shared" si="37"/>
        <v/>
      </c>
      <c r="R126" s="14"/>
      <c r="S126" s="8"/>
      <c r="W126" s="97"/>
      <c r="X126" s="97"/>
      <c r="Y126" s="109"/>
      <c r="Z126" s="97"/>
      <c r="AA126" s="97"/>
      <c r="AB126" s="97"/>
      <c r="AC126" s="109"/>
    </row>
    <row r="127" spans="1:29" x14ac:dyDescent="0.3">
      <c r="A127" s="186"/>
      <c r="B127" s="185" t="s">
        <v>128</v>
      </c>
      <c r="C127" s="16" t="str">
        <f t="shared" si="46"/>
        <v/>
      </c>
      <c r="D127" s="16" t="str">
        <f t="shared" si="31"/>
        <v/>
      </c>
      <c r="E127" s="17" t="s">
        <v>86</v>
      </c>
      <c r="F127" s="262">
        <f>Decsheets!$V$7</f>
        <v>4</v>
      </c>
      <c r="G127" s="8"/>
      <c r="H127" s="8"/>
      <c r="I127" s="119" t="s">
        <v>101</v>
      </c>
      <c r="J127" s="14" t="str">
        <f t="shared" si="37"/>
        <v/>
      </c>
      <c r="K127" s="14" t="str">
        <f t="shared" si="37"/>
        <v/>
      </c>
      <c r="L127" s="14" t="str">
        <f t="shared" si="37"/>
        <v/>
      </c>
      <c r="M127" s="14" t="str">
        <f t="shared" si="37"/>
        <v/>
      </c>
      <c r="N127" s="14" t="str">
        <f t="shared" si="37"/>
        <v/>
      </c>
      <c r="O127" s="14" t="str">
        <f t="shared" si="37"/>
        <v/>
      </c>
      <c r="P127" s="14" t="str">
        <f t="shared" si="37"/>
        <v/>
      </c>
      <c r="Q127" s="14" t="str">
        <f t="shared" si="37"/>
        <v/>
      </c>
      <c r="R127" s="14"/>
      <c r="S127" s="8"/>
      <c r="W127" s="97"/>
      <c r="X127" s="97"/>
      <c r="Y127" s="109"/>
      <c r="Z127" s="97"/>
      <c r="AA127" s="97"/>
      <c r="AB127" s="97"/>
      <c r="AC127" s="109"/>
    </row>
    <row r="128" spans="1:29" x14ac:dyDescent="0.3">
      <c r="A128" s="186"/>
      <c r="B128" s="185" t="s">
        <v>76</v>
      </c>
      <c r="C128" s="16" t="str">
        <f t="shared" si="46"/>
        <v/>
      </c>
      <c r="D128" s="16" t="str">
        <f t="shared" si="31"/>
        <v/>
      </c>
      <c r="E128" s="17" t="s">
        <v>86</v>
      </c>
      <c r="F128" s="262">
        <f>Decsheets!$V$8</f>
        <v>3</v>
      </c>
      <c r="G128" s="8"/>
      <c r="H128" s="8"/>
      <c r="I128" s="119" t="s">
        <v>102</v>
      </c>
      <c r="J128" s="14" t="str">
        <f t="shared" si="37"/>
        <v/>
      </c>
      <c r="K128" s="14" t="str">
        <f t="shared" si="37"/>
        <v/>
      </c>
      <c r="L128" s="14" t="str">
        <f t="shared" si="37"/>
        <v/>
      </c>
      <c r="M128" s="14" t="str">
        <f t="shared" si="37"/>
        <v/>
      </c>
      <c r="N128" s="14" t="str">
        <f t="shared" si="37"/>
        <v/>
      </c>
      <c r="O128" s="14" t="str">
        <f t="shared" si="37"/>
        <v/>
      </c>
      <c r="P128" s="14" t="str">
        <f t="shared" si="37"/>
        <v/>
      </c>
      <c r="Q128" s="14" t="str">
        <f t="shared" si="37"/>
        <v/>
      </c>
      <c r="R128" s="14"/>
      <c r="S128" s="8"/>
      <c r="W128" s="97"/>
      <c r="X128" s="97"/>
      <c r="Y128" s="109"/>
      <c r="Z128" s="97"/>
      <c r="AA128" s="97"/>
      <c r="AB128" s="97"/>
      <c r="AC128" s="109"/>
    </row>
    <row r="129" spans="1:29" x14ac:dyDescent="0.3">
      <c r="A129" s="186"/>
      <c r="B129" s="185" t="s">
        <v>77</v>
      </c>
      <c r="C129" s="16" t="str">
        <f t="shared" si="46"/>
        <v/>
      </c>
      <c r="D129" s="16" t="str">
        <f t="shared" si="31"/>
        <v/>
      </c>
      <c r="E129" s="17" t="s">
        <v>86</v>
      </c>
      <c r="F129" s="262">
        <f>Decsheets!$V$9</f>
        <v>2</v>
      </c>
      <c r="G129" s="8"/>
      <c r="H129" s="8"/>
      <c r="I129" s="119" t="s">
        <v>103</v>
      </c>
      <c r="J129" s="14" t="str">
        <f t="shared" si="37"/>
        <v/>
      </c>
      <c r="K129" s="14" t="str">
        <f t="shared" si="37"/>
        <v/>
      </c>
      <c r="L129" s="14" t="str">
        <f t="shared" si="37"/>
        <v/>
      </c>
      <c r="M129" s="14" t="str">
        <f t="shared" si="37"/>
        <v/>
      </c>
      <c r="N129" s="14" t="str">
        <f t="shared" si="37"/>
        <v/>
      </c>
      <c r="O129" s="14" t="str">
        <f t="shared" si="37"/>
        <v/>
      </c>
      <c r="P129" s="14" t="str">
        <f t="shared" si="37"/>
        <v/>
      </c>
      <c r="Q129" s="14" t="str">
        <f t="shared" si="37"/>
        <v/>
      </c>
      <c r="R129" s="14"/>
      <c r="S129" s="8"/>
      <c r="W129" s="97"/>
      <c r="X129" s="97"/>
      <c r="Y129" s="109"/>
      <c r="Z129" s="97"/>
      <c r="AA129" s="97"/>
      <c r="AB129" s="97"/>
      <c r="AC129" s="109"/>
    </row>
    <row r="130" spans="1:29" x14ac:dyDescent="0.3">
      <c r="A130" s="186"/>
      <c r="B130" s="185" t="s">
        <v>78</v>
      </c>
      <c r="C130" s="16" t="str">
        <f t="shared" si="46"/>
        <v/>
      </c>
      <c r="D130" s="16" t="str">
        <f t="shared" si="31"/>
        <v/>
      </c>
      <c r="E130" s="17" t="s">
        <v>86</v>
      </c>
      <c r="F130" s="262">
        <f>Decsheets!$V$10</f>
        <v>1</v>
      </c>
      <c r="G130" s="8"/>
      <c r="H130" s="8"/>
      <c r="I130" s="18"/>
      <c r="J130" s="14" t="str">
        <f t="shared" si="37"/>
        <v/>
      </c>
      <c r="K130" s="14" t="str">
        <f t="shared" si="37"/>
        <v/>
      </c>
      <c r="L130" s="14" t="str">
        <f t="shared" si="37"/>
        <v/>
      </c>
      <c r="M130" s="14" t="str">
        <f t="shared" si="37"/>
        <v/>
      </c>
      <c r="N130" s="14" t="str">
        <f t="shared" si="37"/>
        <v/>
      </c>
      <c r="O130" s="14" t="str">
        <f t="shared" si="37"/>
        <v/>
      </c>
      <c r="P130" s="14" t="str">
        <f t="shared" si="37"/>
        <v/>
      </c>
      <c r="Q130" s="14" t="str">
        <f t="shared" si="37"/>
        <v/>
      </c>
      <c r="R130" s="14"/>
      <c r="S130" s="8"/>
      <c r="W130" s="97"/>
      <c r="X130" s="97"/>
      <c r="Y130" s="109"/>
      <c r="Z130" s="97"/>
      <c r="AA130" s="97"/>
      <c r="AB130" s="97"/>
      <c r="AC130" s="109"/>
    </row>
    <row r="131" spans="1:29" x14ac:dyDescent="0.3">
      <c r="A131" s="186"/>
      <c r="B131" s="185" t="s">
        <v>79</v>
      </c>
      <c r="C131" s="16" t="str">
        <f t="shared" si="46"/>
        <v/>
      </c>
      <c r="D131" s="16" t="str">
        <f t="shared" si="31"/>
        <v/>
      </c>
      <c r="E131" s="17" t="s">
        <v>86</v>
      </c>
      <c r="F131" s="262">
        <f>Decsheets!$V$11</f>
        <v>0</v>
      </c>
      <c r="G131" s="8"/>
      <c r="H131" s="8"/>
      <c r="I131" s="18"/>
      <c r="J131" s="14" t="str">
        <f t="shared" ref="J131:Q131" si="47">IF($A131="","",IF(LEFT($A131,1)=J$12,$F131,""))</f>
        <v/>
      </c>
      <c r="K131" s="14" t="str">
        <f t="shared" si="47"/>
        <v/>
      </c>
      <c r="L131" s="14" t="str">
        <f t="shared" si="47"/>
        <v/>
      </c>
      <c r="M131" s="14" t="str">
        <f t="shared" si="47"/>
        <v/>
      </c>
      <c r="N131" s="14" t="str">
        <f t="shared" si="47"/>
        <v/>
      </c>
      <c r="O131" s="14" t="str">
        <f t="shared" si="47"/>
        <v/>
      </c>
      <c r="P131" s="14" t="str">
        <f t="shared" si="47"/>
        <v/>
      </c>
      <c r="Q131" s="14" t="str">
        <f t="shared" si="47"/>
        <v/>
      </c>
      <c r="R131" s="14">
        <f>SUM(Decsheets!$V$5:$V$13)-(SUM(J125:P131))</f>
        <v>21</v>
      </c>
      <c r="S131" s="8"/>
      <c r="W131" s="97"/>
      <c r="X131" s="97"/>
      <c r="Y131" s="109"/>
      <c r="Z131" s="97"/>
      <c r="AA131" s="97"/>
      <c r="AB131" s="97"/>
      <c r="AC131" s="109"/>
    </row>
    <row r="132" spans="1:29" x14ac:dyDescent="0.3">
      <c r="A132" s="22" t="s">
        <v>98</v>
      </c>
      <c r="B132" s="196"/>
      <c r="C132" s="19" t="s">
        <v>197</v>
      </c>
      <c r="D132" s="18"/>
      <c r="E132" s="7" t="s">
        <v>86</v>
      </c>
      <c r="F132" s="256"/>
      <c r="G132" s="8"/>
      <c r="H132" s="8"/>
      <c r="I132" s="8"/>
      <c r="J132" s="14"/>
      <c r="K132" s="14"/>
      <c r="L132" s="14"/>
      <c r="M132" s="14"/>
      <c r="N132" s="14"/>
      <c r="O132" s="14"/>
      <c r="P132" s="14"/>
      <c r="Q132" s="14"/>
      <c r="R132" s="14"/>
      <c r="S132" s="8" t="s">
        <v>99</v>
      </c>
      <c r="W132" s="97"/>
      <c r="X132" s="97"/>
      <c r="Y132" s="109"/>
      <c r="Z132" s="97"/>
      <c r="AA132" s="97"/>
      <c r="AB132" s="97"/>
      <c r="AC132" s="109"/>
    </row>
    <row r="133" spans="1:29" x14ac:dyDescent="0.3">
      <c r="A133" s="15"/>
      <c r="B133" s="185" t="s">
        <v>126</v>
      </c>
      <c r="C133" s="16" t="str">
        <f>IFERROR(IF(A133="","",VLOOKUP($A$132,IF(LEN(A133)=2,U16GB,U16GA),VLOOKUP(LEFT(A133,1),club,6,FALSE),FALSE)),"No athlete")</f>
        <v/>
      </c>
      <c r="D133" s="16" t="str">
        <f>IFERROR(IF(A133="","",VLOOKUP(LEFT(A133,1),club,2,FALSE)),"No club")</f>
        <v/>
      </c>
      <c r="E133" s="17" t="s">
        <v>86</v>
      </c>
      <c r="F133" s="262">
        <f>Decsheets!$V$5</f>
        <v>6</v>
      </c>
      <c r="G133" s="8"/>
      <c r="H133" s="8"/>
      <c r="I133" s="208" t="str">
        <f>IFERROR(IF(E133=".","",IF(E133&gt;Records!G16,"LR",IF(E133=Records!G16,"=LR","-"))),"???")</f>
        <v/>
      </c>
      <c r="J133" s="14" t="str">
        <f t="shared" ref="J133:Q139" si="48">IF($A133="","",IF(LEFT($A133,1)=J$12,$F133,""))</f>
        <v/>
      </c>
      <c r="K133" s="14" t="str">
        <f t="shared" si="48"/>
        <v/>
      </c>
      <c r="L133" s="14" t="str">
        <f t="shared" si="48"/>
        <v/>
      </c>
      <c r="M133" s="14" t="str">
        <f t="shared" si="48"/>
        <v/>
      </c>
      <c r="N133" s="14" t="str">
        <f t="shared" si="48"/>
        <v/>
      </c>
      <c r="O133" s="14" t="str">
        <f t="shared" si="48"/>
        <v/>
      </c>
      <c r="P133" s="14" t="str">
        <f t="shared" si="48"/>
        <v/>
      </c>
      <c r="Q133" s="14" t="str">
        <f t="shared" si="48"/>
        <v/>
      </c>
      <c r="R133" s="14"/>
      <c r="S133" s="8"/>
      <c r="W133" s="97"/>
      <c r="X133" s="97"/>
      <c r="Y133" s="116"/>
      <c r="Z133" s="97"/>
      <c r="AA133" s="97"/>
      <c r="AB133" s="97"/>
      <c r="AC133" s="116"/>
    </row>
    <row r="134" spans="1:29" x14ac:dyDescent="0.3">
      <c r="A134" s="15"/>
      <c r="B134" s="185" t="s">
        <v>127</v>
      </c>
      <c r="C134" s="16" t="str">
        <f t="shared" ref="C134:C139" si="49">IF(A134="","",VLOOKUP($A$132,IF(LEN(A134)=2,U16GB,U16GA),VLOOKUP(LEFT(A134,1),club,6,FALSE),FALSE))</f>
        <v/>
      </c>
      <c r="D134" s="16" t="str">
        <f t="shared" si="31"/>
        <v/>
      </c>
      <c r="E134" s="17" t="s">
        <v>86</v>
      </c>
      <c r="F134" s="262">
        <f>Decsheets!$V$6</f>
        <v>5</v>
      </c>
      <c r="G134" s="8"/>
      <c r="H134" s="8"/>
      <c r="I134" s="119" t="s">
        <v>100</v>
      </c>
      <c r="J134" s="14" t="str">
        <f t="shared" si="48"/>
        <v/>
      </c>
      <c r="K134" s="14" t="str">
        <f t="shared" si="48"/>
        <v/>
      </c>
      <c r="L134" s="14" t="str">
        <f t="shared" si="48"/>
        <v/>
      </c>
      <c r="M134" s="14" t="str">
        <f t="shared" si="48"/>
        <v/>
      </c>
      <c r="N134" s="14" t="str">
        <f t="shared" si="48"/>
        <v/>
      </c>
      <c r="O134" s="14" t="str">
        <f t="shared" si="48"/>
        <v/>
      </c>
      <c r="P134" s="14" t="str">
        <f t="shared" si="48"/>
        <v/>
      </c>
      <c r="Q134" s="14" t="str">
        <f t="shared" si="48"/>
        <v/>
      </c>
      <c r="R134" s="14"/>
      <c r="S134" s="8"/>
      <c r="W134" s="97"/>
      <c r="X134" s="97"/>
      <c r="Y134" s="116"/>
      <c r="Z134" s="97"/>
      <c r="AA134" s="97"/>
      <c r="AB134" s="97"/>
      <c r="AC134" s="116"/>
    </row>
    <row r="135" spans="1:29" x14ac:dyDescent="0.3">
      <c r="A135" s="15"/>
      <c r="B135" s="185" t="s">
        <v>128</v>
      </c>
      <c r="C135" s="16" t="str">
        <f t="shared" si="49"/>
        <v/>
      </c>
      <c r="D135" s="16" t="str">
        <f t="shared" si="31"/>
        <v/>
      </c>
      <c r="E135" s="17" t="s">
        <v>86</v>
      </c>
      <c r="F135" s="262">
        <f>Decsheets!$V$7</f>
        <v>4</v>
      </c>
      <c r="G135" s="8"/>
      <c r="H135" s="8"/>
      <c r="I135" s="119" t="s">
        <v>101</v>
      </c>
      <c r="J135" s="14" t="str">
        <f t="shared" si="48"/>
        <v/>
      </c>
      <c r="K135" s="14" t="str">
        <f t="shared" si="48"/>
        <v/>
      </c>
      <c r="L135" s="14" t="str">
        <f t="shared" si="48"/>
        <v/>
      </c>
      <c r="M135" s="14" t="str">
        <f t="shared" si="48"/>
        <v/>
      </c>
      <c r="N135" s="14" t="str">
        <f t="shared" si="48"/>
        <v/>
      </c>
      <c r="O135" s="14" t="str">
        <f t="shared" si="48"/>
        <v/>
      </c>
      <c r="P135" s="14" t="str">
        <f t="shared" si="48"/>
        <v/>
      </c>
      <c r="Q135" s="14" t="str">
        <f t="shared" si="48"/>
        <v/>
      </c>
      <c r="R135" s="14"/>
      <c r="S135" s="8"/>
      <c r="W135" s="97"/>
      <c r="X135" s="97"/>
      <c r="Y135" s="109"/>
      <c r="Z135" s="97"/>
      <c r="AA135" s="97"/>
      <c r="AB135" s="97"/>
      <c r="AC135" s="109" t="str">
        <f>$E221</f>
        <v>.</v>
      </c>
    </row>
    <row r="136" spans="1:29" x14ac:dyDescent="0.3">
      <c r="A136" s="15"/>
      <c r="B136" s="185" t="s">
        <v>76</v>
      </c>
      <c r="C136" s="16" t="str">
        <f t="shared" si="49"/>
        <v/>
      </c>
      <c r="D136" s="16" t="str">
        <f t="shared" si="31"/>
        <v/>
      </c>
      <c r="E136" s="17" t="s">
        <v>86</v>
      </c>
      <c r="F136" s="262">
        <f>Decsheets!$V$8</f>
        <v>3</v>
      </c>
      <c r="G136" s="8"/>
      <c r="H136" s="8"/>
      <c r="I136" s="119" t="s">
        <v>102</v>
      </c>
      <c r="J136" s="14" t="str">
        <f t="shared" si="48"/>
        <v/>
      </c>
      <c r="K136" s="14" t="str">
        <f t="shared" si="48"/>
        <v/>
      </c>
      <c r="L136" s="14" t="str">
        <f t="shared" si="48"/>
        <v/>
      </c>
      <c r="M136" s="14" t="str">
        <f t="shared" si="48"/>
        <v/>
      </c>
      <c r="N136" s="14" t="str">
        <f t="shared" si="48"/>
        <v/>
      </c>
      <c r="O136" s="14" t="str">
        <f t="shared" si="48"/>
        <v/>
      </c>
      <c r="P136" s="14" t="str">
        <f t="shared" si="48"/>
        <v/>
      </c>
      <c r="Q136" s="14" t="str">
        <f t="shared" si="48"/>
        <v/>
      </c>
      <c r="R136" s="14"/>
      <c r="S136" s="8"/>
      <c r="W136" s="97"/>
      <c r="X136" s="97"/>
      <c r="Y136" s="109"/>
      <c r="Z136" s="97"/>
      <c r="AA136" s="97"/>
      <c r="AB136" s="97"/>
      <c r="AC136" s="109" t="str">
        <f t="shared" ref="AC136:AC141" si="50">$E222</f>
        <v>.</v>
      </c>
    </row>
    <row r="137" spans="1:29" x14ac:dyDescent="0.3">
      <c r="A137" s="15"/>
      <c r="B137" s="185" t="s">
        <v>77</v>
      </c>
      <c r="C137" s="16" t="str">
        <f t="shared" si="49"/>
        <v/>
      </c>
      <c r="D137" s="16" t="str">
        <f t="shared" si="31"/>
        <v/>
      </c>
      <c r="E137" s="17" t="s">
        <v>86</v>
      </c>
      <c r="F137" s="262">
        <f>Decsheets!$V$9</f>
        <v>2</v>
      </c>
      <c r="G137" s="8"/>
      <c r="H137" s="8"/>
      <c r="I137" s="119" t="s">
        <v>103</v>
      </c>
      <c r="J137" s="14" t="str">
        <f t="shared" si="48"/>
        <v/>
      </c>
      <c r="K137" s="14" t="str">
        <f t="shared" si="48"/>
        <v/>
      </c>
      <c r="L137" s="14" t="str">
        <f t="shared" si="48"/>
        <v/>
      </c>
      <c r="M137" s="14" t="str">
        <f t="shared" si="48"/>
        <v/>
      </c>
      <c r="N137" s="14" t="str">
        <f t="shared" si="48"/>
        <v/>
      </c>
      <c r="O137" s="14" t="str">
        <f t="shared" si="48"/>
        <v/>
      </c>
      <c r="P137" s="14" t="str">
        <f t="shared" si="48"/>
        <v/>
      </c>
      <c r="Q137" s="14" t="str">
        <f t="shared" si="48"/>
        <v/>
      </c>
      <c r="R137" s="14"/>
      <c r="S137" s="8"/>
      <c r="W137" s="97"/>
      <c r="X137" s="97"/>
      <c r="Y137" s="109"/>
      <c r="Z137" s="97"/>
      <c r="AA137" s="97"/>
      <c r="AB137" s="97"/>
      <c r="AC137" s="109" t="str">
        <f t="shared" si="50"/>
        <v>.</v>
      </c>
    </row>
    <row r="138" spans="1:29" x14ac:dyDescent="0.3">
      <c r="A138" s="15"/>
      <c r="B138" s="185" t="s">
        <v>78</v>
      </c>
      <c r="C138" s="16" t="str">
        <f t="shared" si="49"/>
        <v/>
      </c>
      <c r="D138" s="16" t="str">
        <f t="shared" si="31"/>
        <v/>
      </c>
      <c r="E138" s="17" t="s">
        <v>86</v>
      </c>
      <c r="F138" s="262">
        <f>Decsheets!$V$10</f>
        <v>1</v>
      </c>
      <c r="G138" s="8"/>
      <c r="H138" s="8"/>
      <c r="I138" s="18"/>
      <c r="J138" s="14" t="str">
        <f t="shared" si="48"/>
        <v/>
      </c>
      <c r="K138" s="14" t="str">
        <f t="shared" si="48"/>
        <v/>
      </c>
      <c r="L138" s="14" t="str">
        <f t="shared" si="48"/>
        <v/>
      </c>
      <c r="M138" s="14" t="str">
        <f t="shared" si="48"/>
        <v/>
      </c>
      <c r="N138" s="14" t="str">
        <f t="shared" si="48"/>
        <v/>
      </c>
      <c r="O138" s="14" t="str">
        <f t="shared" si="48"/>
        <v/>
      </c>
      <c r="P138" s="14" t="str">
        <f t="shared" si="48"/>
        <v/>
      </c>
      <c r="Q138" s="14" t="str">
        <f t="shared" si="48"/>
        <v/>
      </c>
      <c r="R138" s="14"/>
      <c r="S138" s="8"/>
      <c r="W138" s="97"/>
      <c r="X138" s="97"/>
      <c r="Y138" s="109"/>
      <c r="Z138" s="97"/>
      <c r="AA138" s="97"/>
      <c r="AB138" s="97"/>
      <c r="AC138" s="109" t="str">
        <f t="shared" si="50"/>
        <v>.</v>
      </c>
    </row>
    <row r="139" spans="1:29" x14ac:dyDescent="0.3">
      <c r="A139" s="15"/>
      <c r="B139" s="185" t="s">
        <v>79</v>
      </c>
      <c r="C139" s="16" t="str">
        <f t="shared" si="49"/>
        <v/>
      </c>
      <c r="D139" s="16" t="str">
        <f t="shared" si="31"/>
        <v/>
      </c>
      <c r="E139" s="17" t="s">
        <v>86</v>
      </c>
      <c r="F139" s="262">
        <f>Decsheets!$V$11</f>
        <v>0</v>
      </c>
      <c r="G139" s="8"/>
      <c r="H139" s="8"/>
      <c r="I139" s="18"/>
      <c r="J139" s="14" t="str">
        <f t="shared" si="48"/>
        <v/>
      </c>
      <c r="K139" s="14" t="str">
        <f t="shared" si="48"/>
        <v/>
      </c>
      <c r="L139" s="14" t="str">
        <f t="shared" si="48"/>
        <v/>
      </c>
      <c r="M139" s="14" t="str">
        <f t="shared" si="48"/>
        <v/>
      </c>
      <c r="N139" s="14" t="str">
        <f t="shared" si="48"/>
        <v/>
      </c>
      <c r="O139" s="14" t="str">
        <f t="shared" si="48"/>
        <v/>
      </c>
      <c r="P139" s="14" t="str">
        <f t="shared" si="48"/>
        <v/>
      </c>
      <c r="Q139" s="14" t="str">
        <f t="shared" si="48"/>
        <v/>
      </c>
      <c r="R139" s="14">
        <f>SUM(Decsheets!$V$5:$V$13)-(SUM(J133:P139))</f>
        <v>21</v>
      </c>
      <c r="S139" s="8"/>
      <c r="W139" s="97"/>
      <c r="X139" s="97"/>
      <c r="Y139" s="109"/>
      <c r="Z139" s="97"/>
      <c r="AA139" s="97"/>
      <c r="AB139" s="97"/>
      <c r="AC139" s="109" t="str">
        <f t="shared" si="50"/>
        <v>.</v>
      </c>
    </row>
    <row r="140" spans="1:29" x14ac:dyDescent="0.3">
      <c r="A140" s="22" t="s">
        <v>98</v>
      </c>
      <c r="B140" s="196"/>
      <c r="C140" s="19" t="s">
        <v>198</v>
      </c>
      <c r="D140" s="18"/>
      <c r="E140" s="7" t="s">
        <v>86</v>
      </c>
      <c r="F140" s="256"/>
      <c r="G140" s="8"/>
      <c r="H140" s="8"/>
      <c r="I140" s="8"/>
      <c r="J140" s="14"/>
      <c r="K140" s="14"/>
      <c r="L140" s="14"/>
      <c r="M140" s="14"/>
      <c r="N140" s="14"/>
      <c r="O140" s="14"/>
      <c r="P140" s="14"/>
      <c r="Q140" s="14"/>
      <c r="R140" s="14"/>
      <c r="S140" s="8" t="s">
        <v>104</v>
      </c>
      <c r="W140" s="97"/>
      <c r="X140" s="97"/>
      <c r="Y140" s="109"/>
      <c r="Z140" s="97"/>
      <c r="AA140" s="97"/>
      <c r="AB140" s="97"/>
      <c r="AC140" s="109" t="str">
        <f t="shared" si="50"/>
        <v>.</v>
      </c>
    </row>
    <row r="141" spans="1:29" x14ac:dyDescent="0.3">
      <c r="A141" s="15"/>
      <c r="B141" s="185" t="s">
        <v>126</v>
      </c>
      <c r="C141" s="16" t="str">
        <f t="shared" ref="C141:C147" si="51">IF(A141="","",VLOOKUP($A$140,IF(LEN(A141)=2,U16GB,U16GA),VLOOKUP(LEFT(A141,1),club,6,FALSE),FALSE))</f>
        <v/>
      </c>
      <c r="D141" s="16" t="str">
        <f t="shared" si="31"/>
        <v/>
      </c>
      <c r="E141" s="17" t="s">
        <v>86</v>
      </c>
      <c r="F141" s="262">
        <f>Decsheets!$V$5</f>
        <v>6</v>
      </c>
      <c r="G141" s="8"/>
      <c r="H141" s="8"/>
      <c r="I141" s="208" t="str">
        <f>IFERROR(IF(E141=".","",IF(E141&gt;Records!G16,"LR",IF(E141=Records!G16,"=LR","-"))),"???")</f>
        <v/>
      </c>
      <c r="J141" s="14" t="str">
        <f t="shared" ref="J141:Q147" si="52">IF($A141="","",IF(LEFT($A141,1)=J$12,$F141,""))</f>
        <v/>
      </c>
      <c r="K141" s="14" t="str">
        <f t="shared" si="52"/>
        <v/>
      </c>
      <c r="L141" s="14" t="str">
        <f t="shared" si="52"/>
        <v/>
      </c>
      <c r="M141" s="14" t="str">
        <f t="shared" si="52"/>
        <v/>
      </c>
      <c r="N141" s="14" t="str">
        <f t="shared" si="52"/>
        <v/>
      </c>
      <c r="O141" s="14" t="str">
        <f t="shared" si="52"/>
        <v/>
      </c>
      <c r="P141" s="14" t="str">
        <f t="shared" si="52"/>
        <v/>
      </c>
      <c r="Q141" s="14" t="str">
        <f t="shared" si="52"/>
        <v/>
      </c>
      <c r="R141" s="14"/>
      <c r="S141" s="8"/>
      <c r="W141" s="97"/>
      <c r="X141" s="97"/>
      <c r="Y141" s="109"/>
      <c r="Z141" s="97"/>
      <c r="AA141" s="97"/>
      <c r="AB141" s="97"/>
      <c r="AC141" s="109" t="str">
        <f t="shared" si="50"/>
        <v>.</v>
      </c>
    </row>
    <row r="142" spans="1:29" x14ac:dyDescent="0.3">
      <c r="A142" s="15"/>
      <c r="B142" s="185" t="s">
        <v>127</v>
      </c>
      <c r="C142" s="16" t="str">
        <f t="shared" si="51"/>
        <v/>
      </c>
      <c r="D142" s="16" t="str">
        <f t="shared" si="31"/>
        <v/>
      </c>
      <c r="E142" s="17" t="s">
        <v>86</v>
      </c>
      <c r="F142" s="262">
        <f>Decsheets!$V$6</f>
        <v>5</v>
      </c>
      <c r="G142" s="8"/>
      <c r="H142" s="8"/>
      <c r="I142" s="119" t="s">
        <v>100</v>
      </c>
      <c r="J142" s="14" t="str">
        <f t="shared" si="52"/>
        <v/>
      </c>
      <c r="K142" s="14" t="str">
        <f t="shared" si="52"/>
        <v/>
      </c>
      <c r="L142" s="14" t="str">
        <f t="shared" si="52"/>
        <v/>
      </c>
      <c r="M142" s="14" t="str">
        <f t="shared" si="52"/>
        <v/>
      </c>
      <c r="N142" s="14" t="str">
        <f t="shared" si="52"/>
        <v/>
      </c>
      <c r="O142" s="14" t="str">
        <f t="shared" si="52"/>
        <v/>
      </c>
      <c r="P142" s="14" t="str">
        <f t="shared" si="52"/>
        <v/>
      </c>
      <c r="Q142" s="14" t="str">
        <f t="shared" si="52"/>
        <v/>
      </c>
      <c r="R142" s="14"/>
      <c r="S142" s="8"/>
    </row>
    <row r="143" spans="1:29" x14ac:dyDescent="0.3">
      <c r="A143" s="15"/>
      <c r="B143" s="185" t="s">
        <v>128</v>
      </c>
      <c r="C143" s="16" t="str">
        <f t="shared" si="51"/>
        <v/>
      </c>
      <c r="D143" s="16" t="str">
        <f t="shared" si="31"/>
        <v/>
      </c>
      <c r="E143" s="17" t="s">
        <v>86</v>
      </c>
      <c r="F143" s="262">
        <f>Decsheets!$V$7</f>
        <v>4</v>
      </c>
      <c r="G143" s="8"/>
      <c r="H143" s="8"/>
      <c r="I143" s="119" t="s">
        <v>101</v>
      </c>
      <c r="J143" s="14" t="str">
        <f t="shared" si="52"/>
        <v/>
      </c>
      <c r="K143" s="14" t="str">
        <f t="shared" si="52"/>
        <v/>
      </c>
      <c r="L143" s="14" t="str">
        <f t="shared" si="52"/>
        <v/>
      </c>
      <c r="M143" s="14" t="str">
        <f t="shared" si="52"/>
        <v/>
      </c>
      <c r="N143" s="14" t="str">
        <f t="shared" si="52"/>
        <v/>
      </c>
      <c r="O143" s="14" t="str">
        <f t="shared" si="52"/>
        <v/>
      </c>
      <c r="P143" s="14" t="str">
        <f t="shared" si="52"/>
        <v/>
      </c>
      <c r="Q143" s="14" t="str">
        <f t="shared" si="52"/>
        <v/>
      </c>
      <c r="R143" s="14"/>
      <c r="S143" s="8"/>
    </row>
    <row r="144" spans="1:29" x14ac:dyDescent="0.3">
      <c r="A144" s="15"/>
      <c r="B144" s="185" t="s">
        <v>76</v>
      </c>
      <c r="C144" s="16" t="str">
        <f t="shared" si="51"/>
        <v/>
      </c>
      <c r="D144" s="16" t="str">
        <f t="shared" si="31"/>
        <v/>
      </c>
      <c r="E144" s="17" t="s">
        <v>86</v>
      </c>
      <c r="F144" s="262">
        <f>Decsheets!$V$8</f>
        <v>3</v>
      </c>
      <c r="G144" s="8"/>
      <c r="H144" s="8"/>
      <c r="I144" s="119" t="s">
        <v>102</v>
      </c>
      <c r="J144" s="14" t="str">
        <f t="shared" si="52"/>
        <v/>
      </c>
      <c r="K144" s="14" t="str">
        <f t="shared" si="52"/>
        <v/>
      </c>
      <c r="L144" s="14" t="str">
        <f t="shared" si="52"/>
        <v/>
      </c>
      <c r="M144" s="14" t="str">
        <f t="shared" si="52"/>
        <v/>
      </c>
      <c r="N144" s="14" t="str">
        <f t="shared" si="52"/>
        <v/>
      </c>
      <c r="O144" s="14" t="str">
        <f t="shared" si="52"/>
        <v/>
      </c>
      <c r="P144" s="14" t="str">
        <f t="shared" si="52"/>
        <v/>
      </c>
      <c r="Q144" s="14" t="str">
        <f t="shared" si="52"/>
        <v/>
      </c>
      <c r="R144" s="14"/>
      <c r="S144" s="8"/>
    </row>
    <row r="145" spans="1:19" x14ac:dyDescent="0.3">
      <c r="A145" s="15"/>
      <c r="B145" s="185" t="s">
        <v>77</v>
      </c>
      <c r="C145" s="16" t="str">
        <f t="shared" si="51"/>
        <v/>
      </c>
      <c r="D145" s="16" t="str">
        <f t="shared" si="31"/>
        <v/>
      </c>
      <c r="E145" s="17" t="s">
        <v>86</v>
      </c>
      <c r="F145" s="262">
        <f>Decsheets!$V$9</f>
        <v>2</v>
      </c>
      <c r="G145" s="8"/>
      <c r="H145" s="8"/>
      <c r="I145" s="119" t="s">
        <v>103</v>
      </c>
      <c r="J145" s="14" t="str">
        <f t="shared" si="52"/>
        <v/>
      </c>
      <c r="K145" s="14" t="str">
        <f t="shared" si="52"/>
        <v/>
      </c>
      <c r="L145" s="14" t="str">
        <f t="shared" si="52"/>
        <v/>
      </c>
      <c r="M145" s="14" t="str">
        <f t="shared" si="52"/>
        <v/>
      </c>
      <c r="N145" s="14" t="str">
        <f t="shared" si="52"/>
        <v/>
      </c>
      <c r="O145" s="14" t="str">
        <f t="shared" si="52"/>
        <v/>
      </c>
      <c r="P145" s="14" t="str">
        <f t="shared" si="52"/>
        <v/>
      </c>
      <c r="Q145" s="14" t="str">
        <f t="shared" si="52"/>
        <v/>
      </c>
      <c r="R145" s="14"/>
      <c r="S145" s="8"/>
    </row>
    <row r="146" spans="1:19" x14ac:dyDescent="0.3">
      <c r="A146" s="15"/>
      <c r="B146" s="185" t="s">
        <v>78</v>
      </c>
      <c r="C146" s="16" t="str">
        <f t="shared" si="51"/>
        <v/>
      </c>
      <c r="D146" s="16" t="str">
        <f t="shared" si="31"/>
        <v/>
      </c>
      <c r="E146" s="17" t="s">
        <v>86</v>
      </c>
      <c r="F146" s="262">
        <f>Decsheets!$V$10</f>
        <v>1</v>
      </c>
      <c r="G146" s="8"/>
      <c r="H146" s="8"/>
      <c r="I146" s="18"/>
      <c r="J146" s="14" t="str">
        <f t="shared" si="52"/>
        <v/>
      </c>
      <c r="K146" s="14" t="str">
        <f t="shared" si="52"/>
        <v/>
      </c>
      <c r="L146" s="14" t="str">
        <f t="shared" si="52"/>
        <v/>
      </c>
      <c r="M146" s="14" t="str">
        <f t="shared" si="52"/>
        <v/>
      </c>
      <c r="N146" s="14" t="str">
        <f t="shared" si="52"/>
        <v/>
      </c>
      <c r="O146" s="14" t="str">
        <f t="shared" si="52"/>
        <v/>
      </c>
      <c r="P146" s="14" t="str">
        <f t="shared" si="52"/>
        <v/>
      </c>
      <c r="Q146" s="14" t="str">
        <f t="shared" si="52"/>
        <v/>
      </c>
      <c r="R146" s="14"/>
      <c r="S146" s="8"/>
    </row>
    <row r="147" spans="1:19" x14ac:dyDescent="0.3">
      <c r="A147" s="15"/>
      <c r="B147" s="185" t="s">
        <v>79</v>
      </c>
      <c r="C147" s="16" t="str">
        <f t="shared" si="51"/>
        <v/>
      </c>
      <c r="D147" s="16" t="str">
        <f t="shared" si="31"/>
        <v/>
      </c>
      <c r="E147" s="17" t="s">
        <v>86</v>
      </c>
      <c r="F147" s="262">
        <f>Decsheets!$V$11</f>
        <v>0</v>
      </c>
      <c r="G147" s="8"/>
      <c r="H147" s="8"/>
      <c r="I147" s="18"/>
      <c r="J147" s="14" t="str">
        <f t="shared" si="52"/>
        <v/>
      </c>
      <c r="K147" s="14" t="str">
        <f t="shared" si="52"/>
        <v/>
      </c>
      <c r="L147" s="14" t="str">
        <f t="shared" si="52"/>
        <v/>
      </c>
      <c r="M147" s="14" t="str">
        <f t="shared" si="52"/>
        <v/>
      </c>
      <c r="N147" s="14" t="str">
        <f t="shared" si="52"/>
        <v/>
      </c>
      <c r="O147" s="14" t="str">
        <f t="shared" si="52"/>
        <v/>
      </c>
      <c r="P147" s="14" t="str">
        <f t="shared" si="52"/>
        <v/>
      </c>
      <c r="Q147" s="14" t="str">
        <f t="shared" si="52"/>
        <v/>
      </c>
      <c r="R147" s="14">
        <f>SUM(Decsheets!$V$5:$V$13)-(SUM(J141:P147))</f>
        <v>21</v>
      </c>
      <c r="S147" s="8"/>
    </row>
    <row r="148" spans="1:19" x14ac:dyDescent="0.3">
      <c r="A148" s="22" t="s">
        <v>105</v>
      </c>
      <c r="B148" s="196"/>
      <c r="C148" s="19" t="s">
        <v>199</v>
      </c>
      <c r="D148" s="18"/>
      <c r="E148" s="7" t="s">
        <v>86</v>
      </c>
      <c r="F148" s="256"/>
      <c r="H148" s="8"/>
      <c r="I148" s="8"/>
      <c r="J148" s="14"/>
      <c r="K148" s="14"/>
      <c r="L148" s="14"/>
      <c r="M148" s="14"/>
      <c r="N148" s="14"/>
      <c r="O148" s="14"/>
      <c r="P148" s="14"/>
      <c r="Q148" s="14"/>
      <c r="R148" s="14"/>
      <c r="S148" s="8" t="s">
        <v>106</v>
      </c>
    </row>
    <row r="149" spans="1:19" x14ac:dyDescent="0.3">
      <c r="A149" s="15"/>
      <c r="B149" s="185" t="s">
        <v>126</v>
      </c>
      <c r="C149" s="16" t="str">
        <f>IFERROR(IF(A149="","",VLOOKUP($A$148,IF(LEN(A149)=2,U16GB,U16GA),VLOOKUP(LEFT(A149,1),club,6,FALSE),FALSE)),"No athlete")</f>
        <v/>
      </c>
      <c r="D149" s="16" t="str">
        <f>IFERROR(IF(A149="","",VLOOKUP(LEFT(A149,1),club,2,FALSE)),"No club")</f>
        <v/>
      </c>
      <c r="E149" s="17" t="s">
        <v>86</v>
      </c>
      <c r="F149" s="261">
        <f>Decsheets!$V$5</f>
        <v>6</v>
      </c>
      <c r="H149" s="8"/>
      <c r="I149" s="208" t="str">
        <f>IFERROR(IF(E149=".","",IF(E149&gt;Records!G17,"LR",IF(E149=Records!G141,"=LR","-"))),"???")</f>
        <v/>
      </c>
      <c r="J149" s="14" t="str">
        <f t="shared" ref="J149:Q155" si="53">IF($A149="","",IF(LEFT($A149,1)=J$12,$F149,""))</f>
        <v/>
      </c>
      <c r="K149" s="14" t="str">
        <f t="shared" si="53"/>
        <v/>
      </c>
      <c r="L149" s="14" t="str">
        <f t="shared" si="53"/>
        <v/>
      </c>
      <c r="M149" s="14" t="str">
        <f t="shared" si="53"/>
        <v/>
      </c>
      <c r="N149" s="14" t="str">
        <f t="shared" si="53"/>
        <v/>
      </c>
      <c r="O149" s="14" t="str">
        <f t="shared" si="53"/>
        <v/>
      </c>
      <c r="P149" s="14" t="str">
        <f t="shared" si="53"/>
        <v/>
      </c>
      <c r="Q149" s="14" t="str">
        <f t="shared" si="53"/>
        <v/>
      </c>
      <c r="R149" s="14"/>
      <c r="S149" s="8"/>
    </row>
    <row r="150" spans="1:19" x14ac:dyDescent="0.3">
      <c r="A150" s="15"/>
      <c r="B150" s="185" t="s">
        <v>127</v>
      </c>
      <c r="C150" s="16" t="str">
        <f t="shared" ref="C150:C155" si="54">IF(A150="","",VLOOKUP($A$148,IF(LEN(A150)=2,U16GB,U16GA),VLOOKUP(LEFT(A150,1),club,6,FALSE),FALSE))</f>
        <v/>
      </c>
      <c r="D150" s="16" t="str">
        <f t="shared" si="31"/>
        <v/>
      </c>
      <c r="E150" s="17" t="s">
        <v>86</v>
      </c>
      <c r="F150" s="261">
        <f>Decsheets!$V$6</f>
        <v>5</v>
      </c>
      <c r="H150" s="8"/>
      <c r="I150" s="18"/>
      <c r="J150" s="14" t="str">
        <f t="shared" si="53"/>
        <v/>
      </c>
      <c r="K150" s="14" t="str">
        <f t="shared" si="53"/>
        <v/>
      </c>
      <c r="L150" s="14" t="str">
        <f t="shared" si="53"/>
        <v/>
      </c>
      <c r="M150" s="14" t="str">
        <f t="shared" si="53"/>
        <v/>
      </c>
      <c r="N150" s="14" t="str">
        <f t="shared" si="53"/>
        <v/>
      </c>
      <c r="O150" s="14" t="str">
        <f t="shared" si="53"/>
        <v/>
      </c>
      <c r="P150" s="14" t="str">
        <f t="shared" si="53"/>
        <v/>
      </c>
      <c r="Q150" s="14" t="str">
        <f t="shared" si="53"/>
        <v/>
      </c>
      <c r="R150" s="14"/>
      <c r="S150" s="8"/>
    </row>
    <row r="151" spans="1:19" x14ac:dyDescent="0.3">
      <c r="A151" s="15"/>
      <c r="B151" s="185" t="s">
        <v>128</v>
      </c>
      <c r="C151" s="16" t="str">
        <f t="shared" si="54"/>
        <v/>
      </c>
      <c r="D151" s="16" t="str">
        <f t="shared" si="31"/>
        <v/>
      </c>
      <c r="E151" s="17" t="s">
        <v>86</v>
      </c>
      <c r="F151" s="261">
        <f>Decsheets!$V$7</f>
        <v>4</v>
      </c>
      <c r="H151" s="8"/>
      <c r="I151" s="18"/>
      <c r="J151" s="14" t="str">
        <f t="shared" si="53"/>
        <v/>
      </c>
      <c r="K151" s="14" t="str">
        <f t="shared" si="53"/>
        <v/>
      </c>
      <c r="L151" s="14" t="str">
        <f t="shared" si="53"/>
        <v/>
      </c>
      <c r="M151" s="14" t="str">
        <f t="shared" si="53"/>
        <v/>
      </c>
      <c r="N151" s="14" t="str">
        <f t="shared" si="53"/>
        <v/>
      </c>
      <c r="O151" s="14" t="str">
        <f t="shared" si="53"/>
        <v/>
      </c>
      <c r="P151" s="14" t="str">
        <f t="shared" si="53"/>
        <v/>
      </c>
      <c r="Q151" s="14" t="str">
        <f t="shared" si="53"/>
        <v/>
      </c>
      <c r="R151" s="14"/>
      <c r="S151" s="8"/>
    </row>
    <row r="152" spans="1:19" x14ac:dyDescent="0.3">
      <c r="A152" s="15"/>
      <c r="B152" s="185" t="s">
        <v>76</v>
      </c>
      <c r="C152" s="16" t="str">
        <f t="shared" si="54"/>
        <v/>
      </c>
      <c r="D152" s="16" t="str">
        <f t="shared" si="31"/>
        <v/>
      </c>
      <c r="E152" s="17" t="s">
        <v>86</v>
      </c>
      <c r="F152" s="261">
        <f>Decsheets!$V$8</f>
        <v>3</v>
      </c>
      <c r="H152" s="8"/>
      <c r="I152" s="18"/>
      <c r="J152" s="14" t="str">
        <f t="shared" si="53"/>
        <v/>
      </c>
      <c r="K152" s="14" t="str">
        <f t="shared" si="53"/>
        <v/>
      </c>
      <c r="L152" s="14" t="str">
        <f t="shared" si="53"/>
        <v/>
      </c>
      <c r="M152" s="14" t="str">
        <f t="shared" si="53"/>
        <v/>
      </c>
      <c r="N152" s="14" t="str">
        <f t="shared" si="53"/>
        <v/>
      </c>
      <c r="O152" s="14" t="str">
        <f t="shared" si="53"/>
        <v/>
      </c>
      <c r="P152" s="14" t="str">
        <f t="shared" si="53"/>
        <v/>
      </c>
      <c r="Q152" s="14" t="str">
        <f t="shared" si="53"/>
        <v/>
      </c>
      <c r="R152" s="14"/>
      <c r="S152" s="8"/>
    </row>
    <row r="153" spans="1:19" x14ac:dyDescent="0.3">
      <c r="A153" s="15"/>
      <c r="B153" s="185" t="s">
        <v>77</v>
      </c>
      <c r="C153" s="16" t="str">
        <f t="shared" si="54"/>
        <v/>
      </c>
      <c r="D153" s="16" t="str">
        <f t="shared" si="31"/>
        <v/>
      </c>
      <c r="E153" s="17" t="s">
        <v>86</v>
      </c>
      <c r="F153" s="261">
        <f>Decsheets!$V$9</f>
        <v>2</v>
      </c>
      <c r="H153" s="8"/>
      <c r="I153" s="18"/>
      <c r="J153" s="14" t="str">
        <f t="shared" si="53"/>
        <v/>
      </c>
      <c r="K153" s="14" t="str">
        <f t="shared" si="53"/>
        <v/>
      </c>
      <c r="L153" s="14" t="str">
        <f t="shared" si="53"/>
        <v/>
      </c>
      <c r="M153" s="14" t="str">
        <f t="shared" si="53"/>
        <v/>
      </c>
      <c r="N153" s="14" t="str">
        <f t="shared" si="53"/>
        <v/>
      </c>
      <c r="O153" s="14" t="str">
        <f t="shared" si="53"/>
        <v/>
      </c>
      <c r="P153" s="14" t="str">
        <f t="shared" si="53"/>
        <v/>
      </c>
      <c r="Q153" s="14" t="str">
        <f t="shared" si="53"/>
        <v/>
      </c>
      <c r="R153" s="14"/>
      <c r="S153" s="8"/>
    </row>
    <row r="154" spans="1:19" x14ac:dyDescent="0.3">
      <c r="A154" s="15"/>
      <c r="B154" s="185" t="s">
        <v>78</v>
      </c>
      <c r="C154" s="16" t="str">
        <f t="shared" si="54"/>
        <v/>
      </c>
      <c r="D154" s="16" t="str">
        <f t="shared" si="31"/>
        <v/>
      </c>
      <c r="E154" s="17" t="s">
        <v>86</v>
      </c>
      <c r="F154" s="261">
        <f>Decsheets!$V$10</f>
        <v>1</v>
      </c>
      <c r="H154" s="8"/>
      <c r="I154" s="18"/>
      <c r="J154" s="14" t="str">
        <f t="shared" si="53"/>
        <v/>
      </c>
      <c r="K154" s="14" t="str">
        <f t="shared" si="53"/>
        <v/>
      </c>
      <c r="L154" s="14" t="str">
        <f t="shared" si="53"/>
        <v/>
      </c>
      <c r="M154" s="14" t="str">
        <f t="shared" si="53"/>
        <v/>
      </c>
      <c r="N154" s="14" t="str">
        <f t="shared" si="53"/>
        <v/>
      </c>
      <c r="O154" s="14" t="str">
        <f t="shared" si="53"/>
        <v/>
      </c>
      <c r="P154" s="14" t="str">
        <f t="shared" si="53"/>
        <v/>
      </c>
      <c r="Q154" s="14" t="str">
        <f t="shared" si="53"/>
        <v/>
      </c>
      <c r="R154" s="14"/>
      <c r="S154" s="8"/>
    </row>
    <row r="155" spans="1:19" x14ac:dyDescent="0.3">
      <c r="A155" s="15"/>
      <c r="B155" s="185" t="s">
        <v>79</v>
      </c>
      <c r="C155" s="16" t="str">
        <f t="shared" si="54"/>
        <v/>
      </c>
      <c r="D155" s="16" t="str">
        <f t="shared" si="31"/>
        <v/>
      </c>
      <c r="E155" s="17" t="s">
        <v>86</v>
      </c>
      <c r="F155" s="261">
        <f>Decsheets!$V$11</f>
        <v>0</v>
      </c>
      <c r="H155" s="8"/>
      <c r="I155" s="18"/>
      <c r="J155" s="14" t="str">
        <f t="shared" si="53"/>
        <v/>
      </c>
      <c r="K155" s="14" t="str">
        <f t="shared" si="53"/>
        <v/>
      </c>
      <c r="L155" s="14" t="str">
        <f t="shared" si="53"/>
        <v/>
      </c>
      <c r="M155" s="14" t="str">
        <f t="shared" si="53"/>
        <v/>
      </c>
      <c r="N155" s="14" t="str">
        <f t="shared" si="53"/>
        <v/>
      </c>
      <c r="O155" s="14" t="str">
        <f t="shared" si="53"/>
        <v/>
      </c>
      <c r="P155" s="14" t="str">
        <f t="shared" si="53"/>
        <v/>
      </c>
      <c r="Q155" s="14" t="str">
        <f t="shared" si="53"/>
        <v/>
      </c>
      <c r="R155" s="14">
        <f>SUM(Decsheets!$V$5:$V$13)-(SUM(J149:P155))</f>
        <v>21</v>
      </c>
      <c r="S155" s="8"/>
    </row>
    <row r="156" spans="1:19" x14ac:dyDescent="0.3">
      <c r="A156" s="22" t="s">
        <v>105</v>
      </c>
      <c r="B156" s="196"/>
      <c r="C156" s="19" t="s">
        <v>200</v>
      </c>
      <c r="D156" s="18"/>
      <c r="E156" s="7" t="s">
        <v>86</v>
      </c>
      <c r="F156" s="256"/>
      <c r="H156" s="8"/>
      <c r="I156" s="8"/>
      <c r="J156" s="14"/>
      <c r="K156" s="14"/>
      <c r="L156" s="14"/>
      <c r="M156" s="14"/>
      <c r="N156" s="14"/>
      <c r="O156" s="14"/>
      <c r="P156" s="14"/>
      <c r="Q156" s="14"/>
      <c r="R156" s="14"/>
      <c r="S156" s="8" t="s">
        <v>107</v>
      </c>
    </row>
    <row r="157" spans="1:19" x14ac:dyDescent="0.3">
      <c r="A157" s="15"/>
      <c r="B157" s="185" t="s">
        <v>126</v>
      </c>
      <c r="C157" s="16" t="str">
        <f t="shared" ref="C157:C163" si="55">IF(A157="","",VLOOKUP($A$156,IF(LEN(A157)=2,U16GB,U16GA),VLOOKUP(LEFT(A157,1),club,6,FALSE),FALSE))</f>
        <v/>
      </c>
      <c r="D157" s="16" t="str">
        <f t="shared" si="31"/>
        <v/>
      </c>
      <c r="E157" s="17" t="s">
        <v>86</v>
      </c>
      <c r="F157" s="261">
        <f>Decsheets!$V$5</f>
        <v>6</v>
      </c>
      <c r="H157" s="8"/>
      <c r="I157" s="208" t="str">
        <f>IFERROR(IF(E157=".","",IF(E157&gt;Records!G17,"LR",IF(E157=Records!G17,"=LR","-"))),"???")</f>
        <v/>
      </c>
      <c r="J157" s="14" t="str">
        <f t="shared" ref="J157:Q171" si="56">IF($A157="","",IF(LEFT($A157,1)=J$12,$F157,""))</f>
        <v/>
      </c>
      <c r="K157" s="14" t="str">
        <f t="shared" si="56"/>
        <v/>
      </c>
      <c r="L157" s="14" t="str">
        <f t="shared" si="56"/>
        <v/>
      </c>
      <c r="M157" s="14" t="str">
        <f t="shared" si="56"/>
        <v/>
      </c>
      <c r="N157" s="14" t="str">
        <f t="shared" si="56"/>
        <v/>
      </c>
      <c r="O157" s="14" t="str">
        <f t="shared" si="56"/>
        <v/>
      </c>
      <c r="P157" s="14" t="str">
        <f t="shared" si="56"/>
        <v/>
      </c>
      <c r="Q157" s="14" t="str">
        <f t="shared" si="56"/>
        <v/>
      </c>
      <c r="R157" s="14"/>
      <c r="S157" s="8"/>
    </row>
    <row r="158" spans="1:19" x14ac:dyDescent="0.3">
      <c r="A158" s="15"/>
      <c r="B158" s="185" t="s">
        <v>127</v>
      </c>
      <c r="C158" s="16" t="str">
        <f t="shared" si="55"/>
        <v/>
      </c>
      <c r="D158" s="16" t="str">
        <f t="shared" si="31"/>
        <v/>
      </c>
      <c r="E158" s="17" t="s">
        <v>86</v>
      </c>
      <c r="F158" s="261">
        <f>Decsheets!$V$6</f>
        <v>5</v>
      </c>
      <c r="H158" s="8"/>
      <c r="I158" s="18"/>
      <c r="J158" s="14" t="str">
        <f t="shared" si="56"/>
        <v/>
      </c>
      <c r="K158" s="14" t="str">
        <f t="shared" si="56"/>
        <v/>
      </c>
      <c r="L158" s="14" t="str">
        <f t="shared" si="56"/>
        <v/>
      </c>
      <c r="M158" s="14" t="str">
        <f t="shared" si="56"/>
        <v/>
      </c>
      <c r="N158" s="14" t="str">
        <f t="shared" si="56"/>
        <v/>
      </c>
      <c r="O158" s="14" t="str">
        <f t="shared" si="56"/>
        <v/>
      </c>
      <c r="P158" s="14" t="str">
        <f t="shared" si="56"/>
        <v/>
      </c>
      <c r="Q158" s="14" t="str">
        <f t="shared" si="56"/>
        <v/>
      </c>
      <c r="R158" s="14"/>
      <c r="S158" s="8"/>
    </row>
    <row r="159" spans="1:19" x14ac:dyDescent="0.3">
      <c r="A159" s="15"/>
      <c r="B159" s="185" t="s">
        <v>128</v>
      </c>
      <c r="C159" s="16" t="str">
        <f t="shared" si="55"/>
        <v/>
      </c>
      <c r="D159" s="16" t="str">
        <f t="shared" si="31"/>
        <v/>
      </c>
      <c r="E159" s="17" t="s">
        <v>86</v>
      </c>
      <c r="F159" s="261">
        <f>Decsheets!$V$7</f>
        <v>4</v>
      </c>
      <c r="H159" s="8"/>
      <c r="I159" s="18"/>
      <c r="J159" s="14" t="str">
        <f t="shared" si="56"/>
        <v/>
      </c>
      <c r="K159" s="14" t="str">
        <f t="shared" si="56"/>
        <v/>
      </c>
      <c r="L159" s="14" t="str">
        <f t="shared" si="56"/>
        <v/>
      </c>
      <c r="M159" s="14" t="str">
        <f t="shared" si="56"/>
        <v/>
      </c>
      <c r="N159" s="14" t="str">
        <f t="shared" si="56"/>
        <v/>
      </c>
      <c r="O159" s="14" t="str">
        <f t="shared" si="56"/>
        <v/>
      </c>
      <c r="P159" s="14" t="str">
        <f t="shared" si="56"/>
        <v/>
      </c>
      <c r="Q159" s="14" t="str">
        <f t="shared" si="56"/>
        <v/>
      </c>
      <c r="R159" s="14"/>
      <c r="S159" s="8"/>
    </row>
    <row r="160" spans="1:19" x14ac:dyDescent="0.3">
      <c r="A160" s="15"/>
      <c r="B160" s="185" t="s">
        <v>76</v>
      </c>
      <c r="C160" s="16" t="str">
        <f t="shared" si="55"/>
        <v/>
      </c>
      <c r="D160" s="16" t="str">
        <f t="shared" si="31"/>
        <v/>
      </c>
      <c r="E160" s="17" t="s">
        <v>86</v>
      </c>
      <c r="F160" s="261">
        <f>Decsheets!$V$8</f>
        <v>3</v>
      </c>
      <c r="H160" s="8"/>
      <c r="I160" s="18"/>
      <c r="J160" s="14" t="str">
        <f t="shared" si="56"/>
        <v/>
      </c>
      <c r="K160" s="14" t="str">
        <f t="shared" si="56"/>
        <v/>
      </c>
      <c r="L160" s="14" t="str">
        <f t="shared" si="56"/>
        <v/>
      </c>
      <c r="M160" s="14" t="str">
        <f t="shared" si="56"/>
        <v/>
      </c>
      <c r="N160" s="14" t="str">
        <f t="shared" si="56"/>
        <v/>
      </c>
      <c r="O160" s="14" t="str">
        <f t="shared" si="56"/>
        <v/>
      </c>
      <c r="P160" s="14" t="str">
        <f t="shared" si="56"/>
        <v/>
      </c>
      <c r="Q160" s="14" t="str">
        <f t="shared" si="56"/>
        <v/>
      </c>
      <c r="R160" s="14"/>
      <c r="S160" s="8"/>
    </row>
    <row r="161" spans="1:19" x14ac:dyDescent="0.3">
      <c r="A161" s="15"/>
      <c r="B161" s="185" t="s">
        <v>77</v>
      </c>
      <c r="C161" s="16" t="str">
        <f t="shared" si="55"/>
        <v/>
      </c>
      <c r="D161" s="16" t="str">
        <f t="shared" si="31"/>
        <v/>
      </c>
      <c r="E161" s="17" t="s">
        <v>86</v>
      </c>
      <c r="F161" s="261">
        <f>Decsheets!$V$9</f>
        <v>2</v>
      </c>
      <c r="H161" s="8"/>
      <c r="I161" s="18"/>
      <c r="J161" s="14" t="str">
        <f t="shared" si="56"/>
        <v/>
      </c>
      <c r="K161" s="14" t="str">
        <f t="shared" si="56"/>
        <v/>
      </c>
      <c r="L161" s="14" t="str">
        <f t="shared" si="56"/>
        <v/>
      </c>
      <c r="M161" s="14" t="str">
        <f t="shared" si="56"/>
        <v/>
      </c>
      <c r="N161" s="14" t="str">
        <f t="shared" si="56"/>
        <v/>
      </c>
      <c r="O161" s="14" t="str">
        <f t="shared" si="56"/>
        <v/>
      </c>
      <c r="P161" s="14" t="str">
        <f t="shared" si="56"/>
        <v/>
      </c>
      <c r="Q161" s="14" t="str">
        <f t="shared" si="56"/>
        <v/>
      </c>
      <c r="R161" s="14"/>
      <c r="S161" s="8"/>
    </row>
    <row r="162" spans="1:19" x14ac:dyDescent="0.3">
      <c r="A162" s="15"/>
      <c r="B162" s="185" t="s">
        <v>78</v>
      </c>
      <c r="C162" s="16" t="str">
        <f t="shared" si="55"/>
        <v/>
      </c>
      <c r="D162" s="16" t="str">
        <f t="shared" si="31"/>
        <v/>
      </c>
      <c r="E162" s="17" t="s">
        <v>86</v>
      </c>
      <c r="F162" s="261">
        <f>Decsheets!$V$10</f>
        <v>1</v>
      </c>
      <c r="H162" s="8"/>
      <c r="I162" s="18"/>
      <c r="J162" s="14" t="str">
        <f t="shared" si="56"/>
        <v/>
      </c>
      <c r="K162" s="14" t="str">
        <f t="shared" si="56"/>
        <v/>
      </c>
      <c r="L162" s="14" t="str">
        <f t="shared" si="56"/>
        <v/>
      </c>
      <c r="M162" s="14" t="str">
        <f t="shared" si="56"/>
        <v/>
      </c>
      <c r="N162" s="14" t="str">
        <f t="shared" si="56"/>
        <v/>
      </c>
      <c r="O162" s="14" t="str">
        <f t="shared" si="56"/>
        <v/>
      </c>
      <c r="P162" s="14" t="str">
        <f t="shared" si="56"/>
        <v/>
      </c>
      <c r="Q162" s="14" t="str">
        <f t="shared" si="56"/>
        <v/>
      </c>
      <c r="R162" s="14"/>
      <c r="S162" s="8"/>
    </row>
    <row r="163" spans="1:19" x14ac:dyDescent="0.3">
      <c r="A163" s="15"/>
      <c r="B163" s="185" t="s">
        <v>79</v>
      </c>
      <c r="C163" s="16" t="str">
        <f t="shared" si="55"/>
        <v/>
      </c>
      <c r="D163" s="16" t="str">
        <f t="shared" si="31"/>
        <v/>
      </c>
      <c r="E163" s="17" t="s">
        <v>86</v>
      </c>
      <c r="F163" s="261">
        <f>Decsheets!$V$11</f>
        <v>0</v>
      </c>
      <c r="H163" s="8"/>
      <c r="I163" s="18"/>
      <c r="J163" s="14" t="str">
        <f t="shared" si="56"/>
        <v/>
      </c>
      <c r="K163" s="14" t="str">
        <f t="shared" si="56"/>
        <v/>
      </c>
      <c r="L163" s="14" t="str">
        <f t="shared" si="56"/>
        <v/>
      </c>
      <c r="M163" s="14" t="str">
        <f t="shared" si="56"/>
        <v/>
      </c>
      <c r="N163" s="14" t="str">
        <f t="shared" si="56"/>
        <v/>
      </c>
      <c r="O163" s="14" t="str">
        <f t="shared" si="56"/>
        <v/>
      </c>
      <c r="P163" s="14" t="str">
        <f t="shared" si="56"/>
        <v/>
      </c>
      <c r="Q163" s="14" t="str">
        <f t="shared" si="56"/>
        <v/>
      </c>
      <c r="R163" s="14">
        <f>SUM(Decsheets!$V$5:$V$13)-(SUM(J157:P163))</f>
        <v>21</v>
      </c>
      <c r="S163" s="8"/>
    </row>
    <row r="164" spans="1:19" x14ac:dyDescent="0.3">
      <c r="A164" s="203" t="s">
        <v>134</v>
      </c>
      <c r="B164" s="196"/>
      <c r="C164" s="19" t="s">
        <v>304</v>
      </c>
      <c r="D164" s="18"/>
      <c r="E164" s="204" t="s">
        <v>86</v>
      </c>
      <c r="F164" s="256"/>
      <c r="H164" s="8"/>
      <c r="I164" s="8"/>
      <c r="J164" s="14"/>
      <c r="K164" s="14"/>
      <c r="L164" s="14"/>
      <c r="M164" s="14"/>
      <c r="N164" s="14"/>
      <c r="O164" s="14"/>
      <c r="P164" s="14"/>
      <c r="Q164" s="14"/>
      <c r="R164" s="14"/>
      <c r="S164" s="21" t="s">
        <v>135</v>
      </c>
    </row>
    <row r="165" spans="1:19" x14ac:dyDescent="0.3">
      <c r="A165" s="15"/>
      <c r="B165" s="185" t="s">
        <v>126</v>
      </c>
      <c r="C165" s="16" t="str">
        <f>IFERROR(IF(A165="","",VLOOKUP($A$164,IF(LEN(A165)=2,U16GB,U16GA),VLOOKUP(LEFT(A165,1),club,6,FALSE),FALSE)),"No athlete")</f>
        <v/>
      </c>
      <c r="D165" s="16" t="str">
        <f>IFERROR(IF(A165="","",VLOOKUP(LEFT(A165,1),club,2,FALSE)),"No club")</f>
        <v/>
      </c>
      <c r="E165" s="17" t="s">
        <v>86</v>
      </c>
      <c r="F165" s="261">
        <f>Decsheets!$V$5</f>
        <v>6</v>
      </c>
      <c r="H165" s="8"/>
      <c r="I165" s="208" t="str">
        <f>IFERROR(IF(E165=".","",IF(E165&gt;Records!G19,"LR",IF(E165=Records!G19,"=LR","-"))),"???")</f>
        <v/>
      </c>
      <c r="J165" s="14" t="str">
        <f t="shared" si="56"/>
        <v/>
      </c>
      <c r="K165" s="14" t="str">
        <f t="shared" si="56"/>
        <v/>
      </c>
      <c r="L165" s="14" t="str">
        <f t="shared" si="56"/>
        <v/>
      </c>
      <c r="M165" s="14" t="str">
        <f t="shared" si="56"/>
        <v/>
      </c>
      <c r="N165" s="14" t="str">
        <f t="shared" si="56"/>
        <v/>
      </c>
      <c r="O165" s="14" t="str">
        <f t="shared" si="56"/>
        <v/>
      </c>
      <c r="P165" s="14" t="str">
        <f t="shared" si="56"/>
        <v/>
      </c>
      <c r="Q165" s="14" t="str">
        <f t="shared" si="56"/>
        <v/>
      </c>
      <c r="R165" s="14"/>
      <c r="S165" s="8"/>
    </row>
    <row r="166" spans="1:19" x14ac:dyDescent="0.3">
      <c r="A166" s="15"/>
      <c r="B166" s="185" t="s">
        <v>127</v>
      </c>
      <c r="C166" s="16" t="str">
        <f t="shared" ref="C166:C171" si="57">IF(A166="","",VLOOKUP($A$164,IF(LEN(A166)=2,U16GB,U16GA),VLOOKUP(LEFT(A166,1),club,6,FALSE),FALSE))</f>
        <v/>
      </c>
      <c r="D166" s="16" t="str">
        <f t="shared" ref="D166:D171" si="58">IF(A166="","",VLOOKUP(LEFT(A166,1),club,2,FALSE))</f>
        <v/>
      </c>
      <c r="E166" s="17" t="s">
        <v>86</v>
      </c>
      <c r="F166" s="261">
        <f>Decsheets!$V$6</f>
        <v>5</v>
      </c>
      <c r="H166" s="8"/>
      <c r="I166" s="18"/>
      <c r="J166" s="14" t="str">
        <f t="shared" si="56"/>
        <v/>
      </c>
      <c r="K166" s="14" t="str">
        <f t="shared" si="56"/>
        <v/>
      </c>
      <c r="L166" s="14" t="str">
        <f t="shared" si="56"/>
        <v/>
      </c>
      <c r="M166" s="14" t="str">
        <f t="shared" si="56"/>
        <v/>
      </c>
      <c r="N166" s="14" t="str">
        <f t="shared" si="56"/>
        <v/>
      </c>
      <c r="O166" s="14" t="str">
        <f t="shared" si="56"/>
        <v/>
      </c>
      <c r="P166" s="14" t="str">
        <f t="shared" si="56"/>
        <v/>
      </c>
      <c r="Q166" s="14" t="str">
        <f t="shared" si="56"/>
        <v/>
      </c>
      <c r="R166" s="14"/>
      <c r="S166" s="8"/>
    </row>
    <row r="167" spans="1:19" x14ac:dyDescent="0.3">
      <c r="A167" s="15"/>
      <c r="B167" s="185" t="s">
        <v>128</v>
      </c>
      <c r="C167" s="16" t="str">
        <f t="shared" si="57"/>
        <v/>
      </c>
      <c r="D167" s="16" t="str">
        <f t="shared" si="58"/>
        <v/>
      </c>
      <c r="E167" s="17" t="s">
        <v>86</v>
      </c>
      <c r="F167" s="261">
        <f>Decsheets!$V$7</f>
        <v>4</v>
      </c>
      <c r="H167" s="8"/>
      <c r="I167" s="18"/>
      <c r="J167" s="14" t="str">
        <f t="shared" si="56"/>
        <v/>
      </c>
      <c r="K167" s="14" t="str">
        <f t="shared" si="56"/>
        <v/>
      </c>
      <c r="L167" s="14" t="str">
        <f t="shared" si="56"/>
        <v/>
      </c>
      <c r="M167" s="14" t="str">
        <f t="shared" si="56"/>
        <v/>
      </c>
      <c r="N167" s="14" t="str">
        <f t="shared" si="56"/>
        <v/>
      </c>
      <c r="O167" s="14" t="str">
        <f t="shared" si="56"/>
        <v/>
      </c>
      <c r="P167" s="14" t="str">
        <f t="shared" si="56"/>
        <v/>
      </c>
      <c r="Q167" s="14" t="str">
        <f t="shared" si="56"/>
        <v/>
      </c>
      <c r="R167" s="14"/>
      <c r="S167" s="8"/>
    </row>
    <row r="168" spans="1:19" x14ac:dyDescent="0.3">
      <c r="A168" s="15"/>
      <c r="B168" s="185" t="s">
        <v>76</v>
      </c>
      <c r="C168" s="16" t="str">
        <f t="shared" si="57"/>
        <v/>
      </c>
      <c r="D168" s="16" t="str">
        <f t="shared" si="58"/>
        <v/>
      </c>
      <c r="E168" s="17" t="s">
        <v>86</v>
      </c>
      <c r="F168" s="261">
        <f>Decsheets!$V$8</f>
        <v>3</v>
      </c>
      <c r="H168" s="8"/>
      <c r="I168" s="18"/>
      <c r="J168" s="14" t="str">
        <f t="shared" si="56"/>
        <v/>
      </c>
      <c r="K168" s="14" t="str">
        <f t="shared" si="56"/>
        <v/>
      </c>
      <c r="L168" s="14" t="str">
        <f t="shared" si="56"/>
        <v/>
      </c>
      <c r="M168" s="14" t="str">
        <f t="shared" si="56"/>
        <v/>
      </c>
      <c r="N168" s="14" t="str">
        <f t="shared" si="56"/>
        <v/>
      </c>
      <c r="O168" s="14" t="str">
        <f t="shared" si="56"/>
        <v/>
      </c>
      <c r="P168" s="14" t="str">
        <f t="shared" si="56"/>
        <v/>
      </c>
      <c r="Q168" s="14" t="str">
        <f t="shared" si="56"/>
        <v/>
      </c>
      <c r="R168" s="14"/>
      <c r="S168" s="8"/>
    </row>
    <row r="169" spans="1:19" x14ac:dyDescent="0.3">
      <c r="A169" s="15"/>
      <c r="B169" s="185" t="s">
        <v>77</v>
      </c>
      <c r="C169" s="16" t="str">
        <f t="shared" si="57"/>
        <v/>
      </c>
      <c r="D169" s="16" t="str">
        <f t="shared" si="58"/>
        <v/>
      </c>
      <c r="E169" s="17" t="s">
        <v>86</v>
      </c>
      <c r="F169" s="261">
        <f>Decsheets!$V$9</f>
        <v>2</v>
      </c>
      <c r="H169" s="8"/>
      <c r="I169" s="18"/>
      <c r="J169" s="14" t="str">
        <f t="shared" si="56"/>
        <v/>
      </c>
      <c r="K169" s="14" t="str">
        <f t="shared" si="56"/>
        <v/>
      </c>
      <c r="L169" s="14" t="str">
        <f t="shared" si="56"/>
        <v/>
      </c>
      <c r="M169" s="14" t="str">
        <f t="shared" si="56"/>
        <v/>
      </c>
      <c r="N169" s="14" t="str">
        <f t="shared" si="56"/>
        <v/>
      </c>
      <c r="O169" s="14" t="str">
        <f t="shared" si="56"/>
        <v/>
      </c>
      <c r="P169" s="14" t="str">
        <f t="shared" si="56"/>
        <v/>
      </c>
      <c r="Q169" s="14" t="str">
        <f t="shared" si="56"/>
        <v/>
      </c>
      <c r="R169" s="14"/>
      <c r="S169" s="8"/>
    </row>
    <row r="170" spans="1:19" x14ac:dyDescent="0.3">
      <c r="A170" s="15"/>
      <c r="B170" s="185" t="s">
        <v>78</v>
      </c>
      <c r="C170" s="16" t="str">
        <f t="shared" si="57"/>
        <v/>
      </c>
      <c r="D170" s="16" t="str">
        <f t="shared" si="58"/>
        <v/>
      </c>
      <c r="E170" s="17" t="s">
        <v>86</v>
      </c>
      <c r="F170" s="261">
        <f>Decsheets!$V$10</f>
        <v>1</v>
      </c>
      <c r="H170" s="8"/>
      <c r="I170" s="18"/>
      <c r="J170" s="14" t="str">
        <f t="shared" si="56"/>
        <v/>
      </c>
      <c r="K170" s="14" t="str">
        <f t="shared" si="56"/>
        <v/>
      </c>
      <c r="L170" s="14" t="str">
        <f t="shared" si="56"/>
        <v/>
      </c>
      <c r="M170" s="14" t="str">
        <f t="shared" si="56"/>
        <v/>
      </c>
      <c r="N170" s="14" t="str">
        <f t="shared" si="56"/>
        <v/>
      </c>
      <c r="O170" s="14" t="str">
        <f t="shared" si="56"/>
        <v/>
      </c>
      <c r="P170" s="14" t="str">
        <f t="shared" si="56"/>
        <v/>
      </c>
      <c r="Q170" s="14" t="str">
        <f t="shared" si="56"/>
        <v/>
      </c>
      <c r="R170" s="14"/>
      <c r="S170" s="8"/>
    </row>
    <row r="171" spans="1:19" x14ac:dyDescent="0.3">
      <c r="A171" s="15"/>
      <c r="B171" s="185" t="s">
        <v>79</v>
      </c>
      <c r="C171" s="16" t="str">
        <f t="shared" si="57"/>
        <v/>
      </c>
      <c r="D171" s="16" t="str">
        <f t="shared" si="58"/>
        <v/>
      </c>
      <c r="E171" s="17" t="s">
        <v>86</v>
      </c>
      <c r="F171" s="261">
        <f>Decsheets!$V$11</f>
        <v>0</v>
      </c>
      <c r="H171" s="8"/>
      <c r="I171" s="18"/>
      <c r="J171" s="14" t="str">
        <f t="shared" si="56"/>
        <v/>
      </c>
      <c r="K171" s="14" t="str">
        <f t="shared" si="56"/>
        <v/>
      </c>
      <c r="L171" s="14" t="str">
        <f t="shared" si="56"/>
        <v/>
      </c>
      <c r="M171" s="14" t="str">
        <f t="shared" si="56"/>
        <v/>
      </c>
      <c r="N171" s="14" t="str">
        <f t="shared" si="56"/>
        <v/>
      </c>
      <c r="O171" s="14" t="str">
        <f t="shared" si="56"/>
        <v/>
      </c>
      <c r="P171" s="14" t="str">
        <f t="shared" si="56"/>
        <v/>
      </c>
      <c r="Q171" s="14" t="str">
        <f t="shared" si="56"/>
        <v/>
      </c>
      <c r="R171" s="14">
        <f>SUM(Decsheets!$V$5:$V$13)-(SUM(J165:P171))</f>
        <v>21</v>
      </c>
      <c r="S171" s="8"/>
    </row>
    <row r="172" spans="1:19" x14ac:dyDescent="0.3">
      <c r="A172" s="22" t="s">
        <v>108</v>
      </c>
      <c r="B172" s="196"/>
      <c r="C172" s="19" t="s">
        <v>201</v>
      </c>
      <c r="D172" s="18"/>
      <c r="E172" s="7" t="s">
        <v>86</v>
      </c>
      <c r="F172" s="256"/>
      <c r="G172" s="8"/>
      <c r="H172" s="8"/>
      <c r="I172" s="8"/>
      <c r="J172" s="14"/>
      <c r="K172" s="14"/>
      <c r="L172" s="14"/>
      <c r="M172" s="14"/>
      <c r="N172" s="14"/>
      <c r="O172" s="14"/>
      <c r="P172" s="14"/>
      <c r="Q172" s="14"/>
      <c r="R172" s="14"/>
      <c r="S172" s="8" t="s">
        <v>109</v>
      </c>
    </row>
    <row r="173" spans="1:19" x14ac:dyDescent="0.3">
      <c r="A173" s="15"/>
      <c r="B173" s="185" t="s">
        <v>126</v>
      </c>
      <c r="C173" s="16" t="str">
        <f>IFERROR(IF(A173="","",VLOOKUP($A$172,IF(LEN(A173)=2,U16GB,U16GA),VLOOKUP(LEFT(A173,1),club,6,FALSE),FALSE)),"No athlete")</f>
        <v/>
      </c>
      <c r="D173" s="16" t="str">
        <f>IFERROR(IF(A173="","",VLOOKUP(LEFT(A173,1),club,2,FALSE)),"No club")</f>
        <v/>
      </c>
      <c r="E173" s="17" t="s">
        <v>86</v>
      </c>
      <c r="F173" s="261">
        <f>Decsheets!$V$5</f>
        <v>6</v>
      </c>
      <c r="G173" s="8"/>
      <c r="H173" s="8"/>
      <c r="I173" s="208" t="str">
        <f>IFERROR(IF(E173=".","",IF(E173&gt;Records!G23,"LR",IF(E173=Records!G23,"=LR","-"))),"???")</f>
        <v/>
      </c>
      <c r="J173" s="14" t="str">
        <f t="shared" ref="J173:Q179" si="59">IF($A173="","",IF(LEFT($A173,1)=J$12,$F173,""))</f>
        <v/>
      </c>
      <c r="K173" s="14" t="str">
        <f t="shared" si="59"/>
        <v/>
      </c>
      <c r="L173" s="14" t="str">
        <f t="shared" si="59"/>
        <v/>
      </c>
      <c r="M173" s="14" t="str">
        <f t="shared" si="59"/>
        <v/>
      </c>
      <c r="N173" s="14" t="str">
        <f t="shared" si="59"/>
        <v/>
      </c>
      <c r="O173" s="14" t="str">
        <f t="shared" si="59"/>
        <v/>
      </c>
      <c r="P173" s="14" t="str">
        <f t="shared" si="59"/>
        <v/>
      </c>
      <c r="Q173" s="14" t="str">
        <f t="shared" si="59"/>
        <v/>
      </c>
      <c r="R173" s="14"/>
      <c r="S173" s="8"/>
    </row>
    <row r="174" spans="1:19" x14ac:dyDescent="0.3">
      <c r="A174" s="15"/>
      <c r="B174" s="185" t="s">
        <v>127</v>
      </c>
      <c r="C174" s="16" t="str">
        <f t="shared" ref="C174:C179" si="60">IF(A174="","",VLOOKUP($A$172,IF(LEN(A174)=2,U16GB,U16GA),VLOOKUP(LEFT(A174,1),club,6,FALSE),FALSE))</f>
        <v/>
      </c>
      <c r="D174" s="16" t="str">
        <f t="shared" ref="D174:D221" si="61">IF(A174="","",VLOOKUP(LEFT(A174,1),club,2,FALSE))</f>
        <v/>
      </c>
      <c r="E174" s="17" t="s">
        <v>86</v>
      </c>
      <c r="F174" s="261">
        <f>Decsheets!$V$6</f>
        <v>5</v>
      </c>
      <c r="G174" s="8"/>
      <c r="H174" s="8"/>
      <c r="I174" s="18"/>
      <c r="J174" s="14" t="str">
        <f t="shared" si="59"/>
        <v/>
      </c>
      <c r="K174" s="14" t="str">
        <f t="shared" si="59"/>
        <v/>
      </c>
      <c r="L174" s="14" t="str">
        <f t="shared" si="59"/>
        <v/>
      </c>
      <c r="M174" s="14" t="str">
        <f t="shared" si="59"/>
        <v/>
      </c>
      <c r="N174" s="14" t="str">
        <f t="shared" si="59"/>
        <v/>
      </c>
      <c r="O174" s="14" t="str">
        <f t="shared" si="59"/>
        <v/>
      </c>
      <c r="P174" s="14" t="str">
        <f t="shared" si="59"/>
        <v/>
      </c>
      <c r="Q174" s="14" t="str">
        <f t="shared" si="59"/>
        <v/>
      </c>
      <c r="R174" s="14"/>
      <c r="S174" s="8"/>
    </row>
    <row r="175" spans="1:19" x14ac:dyDescent="0.3">
      <c r="A175" s="15"/>
      <c r="B175" s="185" t="s">
        <v>128</v>
      </c>
      <c r="C175" s="16" t="str">
        <f t="shared" si="60"/>
        <v/>
      </c>
      <c r="D175" s="16" t="str">
        <f t="shared" si="61"/>
        <v/>
      </c>
      <c r="E175" s="17" t="s">
        <v>86</v>
      </c>
      <c r="F175" s="261">
        <f>Decsheets!$V$7</f>
        <v>4</v>
      </c>
      <c r="G175" s="8"/>
      <c r="H175" s="8"/>
      <c r="I175" s="18"/>
      <c r="J175" s="14" t="str">
        <f t="shared" si="59"/>
        <v/>
      </c>
      <c r="K175" s="14" t="str">
        <f t="shared" si="59"/>
        <v/>
      </c>
      <c r="L175" s="14" t="str">
        <f t="shared" si="59"/>
        <v/>
      </c>
      <c r="M175" s="14" t="str">
        <f t="shared" si="59"/>
        <v/>
      </c>
      <c r="N175" s="14" t="str">
        <f t="shared" si="59"/>
        <v/>
      </c>
      <c r="O175" s="14" t="str">
        <f t="shared" si="59"/>
        <v/>
      </c>
      <c r="P175" s="14" t="str">
        <f t="shared" si="59"/>
        <v/>
      </c>
      <c r="Q175" s="14" t="str">
        <f t="shared" si="59"/>
        <v/>
      </c>
      <c r="R175" s="14"/>
      <c r="S175" s="8"/>
    </row>
    <row r="176" spans="1:19" x14ac:dyDescent="0.3">
      <c r="A176" s="15"/>
      <c r="B176" s="185" t="s">
        <v>76</v>
      </c>
      <c r="C176" s="16" t="str">
        <f t="shared" si="60"/>
        <v/>
      </c>
      <c r="D176" s="16" t="str">
        <f t="shared" si="61"/>
        <v/>
      </c>
      <c r="E176" s="17" t="s">
        <v>86</v>
      </c>
      <c r="F176" s="261">
        <f>Decsheets!$V$8</f>
        <v>3</v>
      </c>
      <c r="G176" s="8"/>
      <c r="H176" s="8"/>
      <c r="I176" s="18"/>
      <c r="J176" s="14" t="str">
        <f t="shared" si="59"/>
        <v/>
      </c>
      <c r="K176" s="14" t="str">
        <f t="shared" si="59"/>
        <v/>
      </c>
      <c r="L176" s="14" t="str">
        <f t="shared" si="59"/>
        <v/>
      </c>
      <c r="M176" s="14" t="str">
        <f t="shared" si="59"/>
        <v/>
      </c>
      <c r="N176" s="14" t="str">
        <f t="shared" si="59"/>
        <v/>
      </c>
      <c r="O176" s="14" t="str">
        <f t="shared" si="59"/>
        <v/>
      </c>
      <c r="P176" s="14" t="str">
        <f t="shared" si="59"/>
        <v/>
      </c>
      <c r="Q176" s="14" t="str">
        <f t="shared" si="59"/>
        <v/>
      </c>
      <c r="R176" s="14"/>
      <c r="S176" s="8"/>
    </row>
    <row r="177" spans="1:19" x14ac:dyDescent="0.3">
      <c r="A177" s="15"/>
      <c r="B177" s="185" t="s">
        <v>77</v>
      </c>
      <c r="C177" s="16" t="str">
        <f t="shared" si="60"/>
        <v/>
      </c>
      <c r="D177" s="16" t="str">
        <f t="shared" si="61"/>
        <v/>
      </c>
      <c r="E177" s="17" t="s">
        <v>86</v>
      </c>
      <c r="F177" s="261">
        <f>Decsheets!$V$9</f>
        <v>2</v>
      </c>
      <c r="G177" s="8"/>
      <c r="H177" s="8"/>
      <c r="I177" s="18"/>
      <c r="J177" s="14" t="str">
        <f t="shared" si="59"/>
        <v/>
      </c>
      <c r="K177" s="14" t="str">
        <f t="shared" si="59"/>
        <v/>
      </c>
      <c r="L177" s="14" t="str">
        <f t="shared" si="59"/>
        <v/>
      </c>
      <c r="M177" s="14" t="str">
        <f t="shared" si="59"/>
        <v/>
      </c>
      <c r="N177" s="14" t="str">
        <f t="shared" si="59"/>
        <v/>
      </c>
      <c r="O177" s="14" t="str">
        <f t="shared" si="59"/>
        <v/>
      </c>
      <c r="P177" s="14" t="str">
        <f t="shared" si="59"/>
        <v/>
      </c>
      <c r="Q177" s="14" t="str">
        <f t="shared" si="59"/>
        <v/>
      </c>
      <c r="R177" s="14"/>
      <c r="S177" s="8"/>
    </row>
    <row r="178" spans="1:19" x14ac:dyDescent="0.3">
      <c r="A178" s="15"/>
      <c r="B178" s="185" t="s">
        <v>78</v>
      </c>
      <c r="C178" s="16" t="str">
        <f t="shared" si="60"/>
        <v/>
      </c>
      <c r="D178" s="16" t="str">
        <f t="shared" si="61"/>
        <v/>
      </c>
      <c r="E178" s="17" t="s">
        <v>86</v>
      </c>
      <c r="F178" s="261">
        <f>Decsheets!$V$10</f>
        <v>1</v>
      </c>
      <c r="G178" s="8"/>
      <c r="H178" s="8"/>
      <c r="I178" s="18"/>
      <c r="J178" s="14" t="str">
        <f t="shared" si="59"/>
        <v/>
      </c>
      <c r="K178" s="14" t="str">
        <f t="shared" si="59"/>
        <v/>
      </c>
      <c r="L178" s="14" t="str">
        <f t="shared" si="59"/>
        <v/>
      </c>
      <c r="M178" s="14" t="str">
        <f t="shared" si="59"/>
        <v/>
      </c>
      <c r="N178" s="14" t="str">
        <f t="shared" si="59"/>
        <v/>
      </c>
      <c r="O178" s="14" t="str">
        <f t="shared" si="59"/>
        <v/>
      </c>
      <c r="P178" s="14" t="str">
        <f t="shared" si="59"/>
        <v/>
      </c>
      <c r="Q178" s="14" t="str">
        <f t="shared" si="59"/>
        <v/>
      </c>
      <c r="R178" s="14"/>
      <c r="S178" s="8"/>
    </row>
    <row r="179" spans="1:19" x14ac:dyDescent="0.3">
      <c r="A179" s="15"/>
      <c r="B179" s="185" t="s">
        <v>79</v>
      </c>
      <c r="C179" s="16" t="str">
        <f t="shared" si="60"/>
        <v/>
      </c>
      <c r="D179" s="16" t="str">
        <f t="shared" si="61"/>
        <v/>
      </c>
      <c r="E179" s="17" t="s">
        <v>86</v>
      </c>
      <c r="F179" s="261">
        <f>Decsheets!$V$11</f>
        <v>0</v>
      </c>
      <c r="G179" s="8"/>
      <c r="H179" s="8"/>
      <c r="I179" s="18"/>
      <c r="J179" s="14" t="str">
        <f t="shared" si="59"/>
        <v/>
      </c>
      <c r="K179" s="14" t="str">
        <f t="shared" si="59"/>
        <v/>
      </c>
      <c r="L179" s="14" t="str">
        <f t="shared" si="59"/>
        <v/>
      </c>
      <c r="M179" s="14" t="str">
        <f t="shared" si="59"/>
        <v/>
      </c>
      <c r="N179" s="14" t="str">
        <f t="shared" si="59"/>
        <v/>
      </c>
      <c r="O179" s="14" t="str">
        <f t="shared" si="59"/>
        <v/>
      </c>
      <c r="P179" s="14" t="str">
        <f t="shared" si="59"/>
        <v/>
      </c>
      <c r="Q179" s="14" t="str">
        <f t="shared" si="59"/>
        <v/>
      </c>
      <c r="R179" s="14">
        <f>SUM(Decsheets!$V$5:$V$13)-(SUM(J173:P179))</f>
        <v>21</v>
      </c>
      <c r="S179" s="8"/>
    </row>
    <row r="180" spans="1:19" x14ac:dyDescent="0.3">
      <c r="A180" s="22" t="s">
        <v>108</v>
      </c>
      <c r="B180" s="196"/>
      <c r="C180" s="19" t="s">
        <v>202</v>
      </c>
      <c r="D180" s="18"/>
      <c r="E180" s="7" t="s">
        <v>86</v>
      </c>
      <c r="F180" s="256"/>
      <c r="G180" s="8"/>
      <c r="H180" s="8"/>
      <c r="I180" s="8"/>
      <c r="J180" s="14"/>
      <c r="K180" s="14"/>
      <c r="L180" s="14"/>
      <c r="M180" s="14"/>
      <c r="N180" s="14"/>
      <c r="O180" s="14"/>
      <c r="P180" s="14"/>
      <c r="Q180" s="14"/>
      <c r="R180" s="14"/>
      <c r="S180" s="8" t="s">
        <v>110</v>
      </c>
    </row>
    <row r="181" spans="1:19" x14ac:dyDescent="0.3">
      <c r="A181" s="15"/>
      <c r="B181" s="185" t="s">
        <v>126</v>
      </c>
      <c r="C181" s="16" t="str">
        <f>IFERROR(IF(A181="","",VLOOKUP($A$180,IF(LEN(A181)=2,U16GB,U16GA),VLOOKUP(LEFT(A181,1),club,6,FALSE),FALSE)),"No athlete")</f>
        <v/>
      </c>
      <c r="D181" s="16" t="str">
        <f>IFERROR(IF(A181="","",VLOOKUP(LEFT(A181,1),club,2,FALSE)),"No club")</f>
        <v/>
      </c>
      <c r="E181" s="17" t="s">
        <v>86</v>
      </c>
      <c r="F181" s="261">
        <f>Decsheets!$V$5</f>
        <v>6</v>
      </c>
      <c r="G181" s="8"/>
      <c r="H181" s="8"/>
      <c r="I181" s="208" t="str">
        <f>IFERROR(IF(E181=".","",IF(E181&gt;Records!G23,"LR",IF(E181=Records!G23,"=LR","-"))),"???")</f>
        <v/>
      </c>
      <c r="J181" s="14" t="str">
        <f t="shared" ref="J181:Q187" si="62">IF($A181="","",IF(LEFT($A181,1)=J$12,$F181,""))</f>
        <v/>
      </c>
      <c r="K181" s="14" t="str">
        <f t="shared" si="62"/>
        <v/>
      </c>
      <c r="L181" s="14" t="str">
        <f t="shared" si="62"/>
        <v/>
      </c>
      <c r="M181" s="14" t="str">
        <f t="shared" si="62"/>
        <v/>
      </c>
      <c r="N181" s="14" t="str">
        <f t="shared" si="62"/>
        <v/>
      </c>
      <c r="O181" s="14" t="str">
        <f t="shared" si="62"/>
        <v/>
      </c>
      <c r="P181" s="14" t="str">
        <f t="shared" si="62"/>
        <v/>
      </c>
      <c r="Q181" s="14" t="str">
        <f t="shared" si="62"/>
        <v/>
      </c>
      <c r="R181" s="14"/>
      <c r="S181" s="8"/>
    </row>
    <row r="182" spans="1:19" x14ac:dyDescent="0.3">
      <c r="A182" s="15"/>
      <c r="B182" s="185" t="s">
        <v>127</v>
      </c>
      <c r="C182" s="16" t="str">
        <f t="shared" ref="C182:C187" si="63">IF(A182="","",VLOOKUP($A$180,IF(LEN(A182)=2,U16GB,U16GA),VLOOKUP(LEFT(A182,1),club,6,FALSE),FALSE))</f>
        <v/>
      </c>
      <c r="D182" s="16" t="str">
        <f t="shared" si="61"/>
        <v/>
      </c>
      <c r="E182" s="17" t="s">
        <v>86</v>
      </c>
      <c r="F182" s="261">
        <f>Decsheets!$V$6</f>
        <v>5</v>
      </c>
      <c r="G182" s="8"/>
      <c r="H182" s="8"/>
      <c r="I182" s="18"/>
      <c r="J182" s="14" t="str">
        <f t="shared" si="62"/>
        <v/>
      </c>
      <c r="K182" s="14" t="str">
        <f t="shared" si="62"/>
        <v/>
      </c>
      <c r="L182" s="14" t="str">
        <f t="shared" si="62"/>
        <v/>
      </c>
      <c r="M182" s="14" t="str">
        <f t="shared" si="62"/>
        <v/>
      </c>
      <c r="N182" s="14" t="str">
        <f t="shared" si="62"/>
        <v/>
      </c>
      <c r="O182" s="14" t="str">
        <f t="shared" si="62"/>
        <v/>
      </c>
      <c r="P182" s="14" t="str">
        <f t="shared" si="62"/>
        <v/>
      </c>
      <c r="Q182" s="14" t="str">
        <f t="shared" si="62"/>
        <v/>
      </c>
      <c r="R182" s="14"/>
      <c r="S182" s="8"/>
    </row>
    <row r="183" spans="1:19" x14ac:dyDescent="0.3">
      <c r="A183" s="15"/>
      <c r="B183" s="185" t="s">
        <v>128</v>
      </c>
      <c r="C183" s="16" t="str">
        <f t="shared" si="63"/>
        <v/>
      </c>
      <c r="D183" s="16" t="str">
        <f t="shared" si="61"/>
        <v/>
      </c>
      <c r="E183" s="17" t="s">
        <v>86</v>
      </c>
      <c r="F183" s="261">
        <f>Decsheets!$V$7</f>
        <v>4</v>
      </c>
      <c r="G183" s="8"/>
      <c r="H183" s="8"/>
      <c r="I183" s="18"/>
      <c r="J183" s="14" t="str">
        <f t="shared" si="62"/>
        <v/>
      </c>
      <c r="K183" s="14" t="str">
        <f t="shared" si="62"/>
        <v/>
      </c>
      <c r="L183" s="14" t="str">
        <f t="shared" si="62"/>
        <v/>
      </c>
      <c r="M183" s="14" t="str">
        <f t="shared" si="62"/>
        <v/>
      </c>
      <c r="N183" s="14" t="str">
        <f t="shared" si="62"/>
        <v/>
      </c>
      <c r="O183" s="14" t="str">
        <f t="shared" si="62"/>
        <v/>
      </c>
      <c r="P183" s="14" t="str">
        <f t="shared" si="62"/>
        <v/>
      </c>
      <c r="Q183" s="14" t="str">
        <f t="shared" si="62"/>
        <v/>
      </c>
      <c r="R183" s="14"/>
      <c r="S183" s="8"/>
    </row>
    <row r="184" spans="1:19" x14ac:dyDescent="0.3">
      <c r="A184" s="15"/>
      <c r="B184" s="185" t="s">
        <v>76</v>
      </c>
      <c r="C184" s="16" t="str">
        <f t="shared" si="63"/>
        <v/>
      </c>
      <c r="D184" s="16" t="str">
        <f t="shared" si="61"/>
        <v/>
      </c>
      <c r="E184" s="17" t="s">
        <v>86</v>
      </c>
      <c r="F184" s="261">
        <f>Decsheets!$V$8</f>
        <v>3</v>
      </c>
      <c r="G184" s="8"/>
      <c r="H184" s="8"/>
      <c r="I184" s="18"/>
      <c r="J184" s="14" t="str">
        <f t="shared" si="62"/>
        <v/>
      </c>
      <c r="K184" s="14" t="str">
        <f t="shared" si="62"/>
        <v/>
      </c>
      <c r="L184" s="14" t="str">
        <f t="shared" si="62"/>
        <v/>
      </c>
      <c r="M184" s="14" t="str">
        <f t="shared" si="62"/>
        <v/>
      </c>
      <c r="N184" s="14" t="str">
        <f t="shared" si="62"/>
        <v/>
      </c>
      <c r="O184" s="14" t="str">
        <f t="shared" si="62"/>
        <v/>
      </c>
      <c r="P184" s="14" t="str">
        <f t="shared" si="62"/>
        <v/>
      </c>
      <c r="Q184" s="14" t="str">
        <f t="shared" si="62"/>
        <v/>
      </c>
      <c r="R184" s="14"/>
      <c r="S184" s="8"/>
    </row>
    <row r="185" spans="1:19" x14ac:dyDescent="0.3">
      <c r="A185" s="15"/>
      <c r="B185" s="185" t="s">
        <v>77</v>
      </c>
      <c r="C185" s="16" t="str">
        <f t="shared" si="63"/>
        <v/>
      </c>
      <c r="D185" s="16" t="str">
        <f t="shared" si="61"/>
        <v/>
      </c>
      <c r="E185" s="17" t="s">
        <v>86</v>
      </c>
      <c r="F185" s="261">
        <f>Decsheets!$V$9</f>
        <v>2</v>
      </c>
      <c r="G185" s="8"/>
      <c r="H185" s="8"/>
      <c r="I185" s="18"/>
      <c r="J185" s="14" t="str">
        <f t="shared" si="62"/>
        <v/>
      </c>
      <c r="K185" s="14" t="str">
        <f t="shared" si="62"/>
        <v/>
      </c>
      <c r="L185" s="14" t="str">
        <f t="shared" si="62"/>
        <v/>
      </c>
      <c r="M185" s="14" t="str">
        <f t="shared" si="62"/>
        <v/>
      </c>
      <c r="N185" s="14" t="str">
        <f t="shared" si="62"/>
        <v/>
      </c>
      <c r="O185" s="14" t="str">
        <f t="shared" si="62"/>
        <v/>
      </c>
      <c r="P185" s="14" t="str">
        <f t="shared" si="62"/>
        <v/>
      </c>
      <c r="Q185" s="14" t="str">
        <f t="shared" si="62"/>
        <v/>
      </c>
      <c r="R185" s="14"/>
      <c r="S185" s="8"/>
    </row>
    <row r="186" spans="1:19" x14ac:dyDescent="0.3">
      <c r="A186" s="15"/>
      <c r="B186" s="185" t="s">
        <v>78</v>
      </c>
      <c r="C186" s="16" t="str">
        <f t="shared" si="63"/>
        <v/>
      </c>
      <c r="D186" s="16" t="str">
        <f t="shared" si="61"/>
        <v/>
      </c>
      <c r="E186" s="17" t="s">
        <v>86</v>
      </c>
      <c r="F186" s="261">
        <f>Decsheets!$V$10</f>
        <v>1</v>
      </c>
      <c r="G186" s="8"/>
      <c r="H186" s="8"/>
      <c r="I186" s="18"/>
      <c r="J186" s="14" t="str">
        <f t="shared" si="62"/>
        <v/>
      </c>
      <c r="K186" s="14" t="str">
        <f t="shared" si="62"/>
        <v/>
      </c>
      <c r="L186" s="14" t="str">
        <f t="shared" si="62"/>
        <v/>
      </c>
      <c r="M186" s="14" t="str">
        <f t="shared" si="62"/>
        <v/>
      </c>
      <c r="N186" s="14" t="str">
        <f t="shared" si="62"/>
        <v/>
      </c>
      <c r="O186" s="14" t="str">
        <f t="shared" si="62"/>
        <v/>
      </c>
      <c r="P186" s="14" t="str">
        <f t="shared" si="62"/>
        <v/>
      </c>
      <c r="Q186" s="14" t="str">
        <f t="shared" si="62"/>
        <v/>
      </c>
      <c r="R186" s="14"/>
      <c r="S186" s="8"/>
    </row>
    <row r="187" spans="1:19" x14ac:dyDescent="0.3">
      <c r="A187" s="15"/>
      <c r="B187" s="185" t="s">
        <v>79</v>
      </c>
      <c r="C187" s="16" t="str">
        <f t="shared" si="63"/>
        <v/>
      </c>
      <c r="D187" s="16" t="str">
        <f t="shared" si="61"/>
        <v/>
      </c>
      <c r="E187" s="17" t="s">
        <v>86</v>
      </c>
      <c r="F187" s="261">
        <f>Decsheets!$V$11</f>
        <v>0</v>
      </c>
      <c r="G187" s="8"/>
      <c r="H187" s="8"/>
      <c r="I187" s="18"/>
      <c r="J187" s="14" t="str">
        <f t="shared" si="62"/>
        <v/>
      </c>
      <c r="K187" s="14" t="str">
        <f t="shared" si="62"/>
        <v/>
      </c>
      <c r="L187" s="14" t="str">
        <f t="shared" si="62"/>
        <v/>
      </c>
      <c r="M187" s="14" t="str">
        <f t="shared" si="62"/>
        <v/>
      </c>
      <c r="N187" s="14" t="str">
        <f t="shared" si="62"/>
        <v/>
      </c>
      <c r="O187" s="14" t="str">
        <f t="shared" si="62"/>
        <v/>
      </c>
      <c r="P187" s="14" t="str">
        <f t="shared" si="62"/>
        <v/>
      </c>
      <c r="Q187" s="14" t="str">
        <f t="shared" si="62"/>
        <v/>
      </c>
      <c r="R187" s="14">
        <f>SUM(Decsheets!$V$5:$V$13)-(SUM(J181:P187))</f>
        <v>21</v>
      </c>
      <c r="S187" s="8"/>
    </row>
    <row r="188" spans="1:19" x14ac:dyDescent="0.3">
      <c r="A188" s="22" t="s">
        <v>111</v>
      </c>
      <c r="B188" s="196"/>
      <c r="C188" s="19" t="s">
        <v>203</v>
      </c>
      <c r="D188" s="18"/>
      <c r="E188" s="7" t="s">
        <v>86</v>
      </c>
      <c r="F188" s="256"/>
      <c r="G188" s="8"/>
      <c r="H188" s="8"/>
      <c r="I188" s="8"/>
      <c r="J188" s="14"/>
      <c r="K188" s="14"/>
      <c r="L188" s="14"/>
      <c r="M188" s="14"/>
      <c r="N188" s="14"/>
      <c r="O188" s="14"/>
      <c r="P188" s="14"/>
      <c r="Q188" s="14"/>
      <c r="R188" s="14"/>
      <c r="S188" s="8" t="s">
        <v>112</v>
      </c>
    </row>
    <row r="189" spans="1:19" x14ac:dyDescent="0.3">
      <c r="A189" s="15"/>
      <c r="B189" s="185" t="s">
        <v>126</v>
      </c>
      <c r="C189" s="16" t="str">
        <f>IFERROR(IF(A189="","",VLOOKUP($A$188,IF(LEN(A189)=2,U16GB,U16GA),VLOOKUP(LEFT(A189,1),club,6,FALSE),FALSE)),"No club")</f>
        <v/>
      </c>
      <c r="D189" s="16" t="str">
        <f>IFERROR(IF(A189="","",VLOOKUP(LEFT(A189,1),club,2,FALSE)),"No club")</f>
        <v/>
      </c>
      <c r="E189" s="17" t="s">
        <v>86</v>
      </c>
      <c r="F189" s="261">
        <f>Decsheets!$V$5</f>
        <v>6</v>
      </c>
      <c r="G189" s="8"/>
      <c r="H189" s="8"/>
      <c r="I189" s="208" t="str">
        <f>IFERROR(IF(E189=".","",IF(E189&gt;Records!G20,"LR",IF(E189=Records!G20,"=LR","-"))),"???")</f>
        <v/>
      </c>
      <c r="J189" s="14" t="str">
        <f t="shared" ref="J189:Q195" si="64">IF($A189="","",IF(LEFT($A189,1)=J$12,$F189,""))</f>
        <v/>
      </c>
      <c r="K189" s="14" t="str">
        <f t="shared" si="64"/>
        <v/>
      </c>
      <c r="L189" s="14" t="str">
        <f t="shared" si="64"/>
        <v/>
      </c>
      <c r="M189" s="14" t="str">
        <f t="shared" si="64"/>
        <v/>
      </c>
      <c r="N189" s="14" t="str">
        <f t="shared" si="64"/>
        <v/>
      </c>
      <c r="O189" s="14" t="str">
        <f t="shared" si="64"/>
        <v/>
      </c>
      <c r="P189" s="14" t="str">
        <f t="shared" si="64"/>
        <v/>
      </c>
      <c r="Q189" s="14" t="str">
        <f t="shared" si="64"/>
        <v/>
      </c>
      <c r="R189" s="14"/>
      <c r="S189" s="8"/>
    </row>
    <row r="190" spans="1:19" x14ac:dyDescent="0.3">
      <c r="A190" s="15"/>
      <c r="B190" s="185" t="s">
        <v>127</v>
      </c>
      <c r="C190" s="16" t="str">
        <f t="shared" ref="C190:C195" si="65">IF(A190="","",VLOOKUP($A$188,IF(LEN(A190)=2,U16GB,U16GA),VLOOKUP(LEFT(A190,1),club,6,FALSE),FALSE))</f>
        <v/>
      </c>
      <c r="D190" s="16" t="str">
        <f t="shared" si="61"/>
        <v/>
      </c>
      <c r="E190" s="17" t="s">
        <v>86</v>
      </c>
      <c r="F190" s="261">
        <f>Decsheets!$V$6</f>
        <v>5</v>
      </c>
      <c r="G190" s="8"/>
      <c r="H190" s="8"/>
      <c r="I190" s="18"/>
      <c r="J190" s="14" t="str">
        <f t="shared" si="64"/>
        <v/>
      </c>
      <c r="K190" s="14" t="str">
        <f t="shared" si="64"/>
        <v/>
      </c>
      <c r="L190" s="14" t="str">
        <f t="shared" si="64"/>
        <v/>
      </c>
      <c r="M190" s="14" t="str">
        <f t="shared" si="64"/>
        <v/>
      </c>
      <c r="N190" s="14" t="str">
        <f t="shared" si="64"/>
        <v/>
      </c>
      <c r="O190" s="14" t="str">
        <f t="shared" si="64"/>
        <v/>
      </c>
      <c r="P190" s="14" t="str">
        <f t="shared" si="64"/>
        <v/>
      </c>
      <c r="Q190" s="14" t="str">
        <f t="shared" si="64"/>
        <v/>
      </c>
      <c r="R190" s="14"/>
      <c r="S190" s="8"/>
    </row>
    <row r="191" spans="1:19" x14ac:dyDescent="0.3">
      <c r="A191" s="15"/>
      <c r="B191" s="185" t="s">
        <v>128</v>
      </c>
      <c r="C191" s="16" t="str">
        <f t="shared" si="65"/>
        <v/>
      </c>
      <c r="D191" s="16" t="str">
        <f t="shared" si="61"/>
        <v/>
      </c>
      <c r="E191" s="17" t="s">
        <v>86</v>
      </c>
      <c r="F191" s="261">
        <f>Decsheets!$V$7</f>
        <v>4</v>
      </c>
      <c r="G191" s="8"/>
      <c r="H191" s="8"/>
      <c r="I191" s="18"/>
      <c r="J191" s="14" t="str">
        <f t="shared" si="64"/>
        <v/>
      </c>
      <c r="K191" s="14" t="str">
        <f t="shared" si="64"/>
        <v/>
      </c>
      <c r="L191" s="14" t="str">
        <f t="shared" si="64"/>
        <v/>
      </c>
      <c r="M191" s="14" t="str">
        <f t="shared" si="64"/>
        <v/>
      </c>
      <c r="N191" s="14" t="str">
        <f t="shared" si="64"/>
        <v/>
      </c>
      <c r="O191" s="14" t="str">
        <f t="shared" si="64"/>
        <v/>
      </c>
      <c r="P191" s="14" t="str">
        <f t="shared" si="64"/>
        <v/>
      </c>
      <c r="Q191" s="14" t="str">
        <f t="shared" si="64"/>
        <v/>
      </c>
      <c r="R191" s="14"/>
      <c r="S191" s="8"/>
    </row>
    <row r="192" spans="1:19" x14ac:dyDescent="0.3">
      <c r="A192" s="15"/>
      <c r="B192" s="185" t="s">
        <v>76</v>
      </c>
      <c r="C192" s="16" t="str">
        <f t="shared" si="65"/>
        <v/>
      </c>
      <c r="D192" s="16" t="str">
        <f t="shared" si="61"/>
        <v/>
      </c>
      <c r="E192" s="17" t="s">
        <v>86</v>
      </c>
      <c r="F192" s="261">
        <f>Decsheets!$V$8</f>
        <v>3</v>
      </c>
      <c r="G192" s="8"/>
      <c r="H192" s="8"/>
      <c r="I192" s="18"/>
      <c r="J192" s="14" t="str">
        <f t="shared" si="64"/>
        <v/>
      </c>
      <c r="K192" s="14" t="str">
        <f t="shared" si="64"/>
        <v/>
      </c>
      <c r="L192" s="14" t="str">
        <f t="shared" si="64"/>
        <v/>
      </c>
      <c r="M192" s="14" t="str">
        <f t="shared" si="64"/>
        <v/>
      </c>
      <c r="N192" s="14" t="str">
        <f t="shared" si="64"/>
        <v/>
      </c>
      <c r="O192" s="14" t="str">
        <f t="shared" si="64"/>
        <v/>
      </c>
      <c r="P192" s="14" t="str">
        <f t="shared" si="64"/>
        <v/>
      </c>
      <c r="Q192" s="14" t="str">
        <f t="shared" si="64"/>
        <v/>
      </c>
      <c r="R192" s="14"/>
      <c r="S192" s="8"/>
    </row>
    <row r="193" spans="1:19" x14ac:dyDescent="0.3">
      <c r="A193" s="15"/>
      <c r="B193" s="185" t="s">
        <v>77</v>
      </c>
      <c r="C193" s="16" t="str">
        <f t="shared" si="65"/>
        <v/>
      </c>
      <c r="D193" s="16" t="str">
        <f t="shared" si="61"/>
        <v/>
      </c>
      <c r="E193" s="17" t="s">
        <v>86</v>
      </c>
      <c r="F193" s="261">
        <f>Decsheets!$V$9</f>
        <v>2</v>
      </c>
      <c r="G193" s="8"/>
      <c r="H193" s="8"/>
      <c r="I193" s="18"/>
      <c r="J193" s="14" t="str">
        <f t="shared" si="64"/>
        <v/>
      </c>
      <c r="K193" s="14" t="str">
        <f t="shared" si="64"/>
        <v/>
      </c>
      <c r="L193" s="14" t="str">
        <f t="shared" si="64"/>
        <v/>
      </c>
      <c r="M193" s="14" t="str">
        <f t="shared" si="64"/>
        <v/>
      </c>
      <c r="N193" s="14" t="str">
        <f t="shared" si="64"/>
        <v/>
      </c>
      <c r="O193" s="14" t="str">
        <f t="shared" si="64"/>
        <v/>
      </c>
      <c r="P193" s="14" t="str">
        <f t="shared" si="64"/>
        <v/>
      </c>
      <c r="Q193" s="14" t="str">
        <f t="shared" si="64"/>
        <v/>
      </c>
      <c r="R193" s="14"/>
      <c r="S193" s="8"/>
    </row>
    <row r="194" spans="1:19" x14ac:dyDescent="0.3">
      <c r="A194" s="15"/>
      <c r="B194" s="185" t="s">
        <v>78</v>
      </c>
      <c r="C194" s="16" t="str">
        <f t="shared" si="65"/>
        <v/>
      </c>
      <c r="D194" s="16" t="str">
        <f t="shared" si="61"/>
        <v/>
      </c>
      <c r="E194" s="17" t="s">
        <v>86</v>
      </c>
      <c r="F194" s="261">
        <f>Decsheets!$V$10</f>
        <v>1</v>
      </c>
      <c r="G194" s="8"/>
      <c r="H194" s="8"/>
      <c r="I194" s="18"/>
      <c r="J194" s="14" t="str">
        <f t="shared" si="64"/>
        <v/>
      </c>
      <c r="K194" s="14" t="str">
        <f t="shared" si="64"/>
        <v/>
      </c>
      <c r="L194" s="14" t="str">
        <f t="shared" si="64"/>
        <v/>
      </c>
      <c r="M194" s="14" t="str">
        <f t="shared" si="64"/>
        <v/>
      </c>
      <c r="N194" s="14" t="str">
        <f t="shared" si="64"/>
        <v/>
      </c>
      <c r="O194" s="14" t="str">
        <f t="shared" si="64"/>
        <v/>
      </c>
      <c r="P194" s="14" t="str">
        <f t="shared" si="64"/>
        <v/>
      </c>
      <c r="Q194" s="14" t="str">
        <f t="shared" si="64"/>
        <v/>
      </c>
      <c r="R194" s="14"/>
      <c r="S194" s="8"/>
    </row>
    <row r="195" spans="1:19" x14ac:dyDescent="0.3">
      <c r="A195" s="15"/>
      <c r="B195" s="185" t="s">
        <v>79</v>
      </c>
      <c r="C195" s="16" t="str">
        <f t="shared" si="65"/>
        <v/>
      </c>
      <c r="D195" s="16" t="str">
        <f t="shared" si="61"/>
        <v/>
      </c>
      <c r="E195" s="17" t="s">
        <v>86</v>
      </c>
      <c r="F195" s="261">
        <f>Decsheets!$V$11</f>
        <v>0</v>
      </c>
      <c r="G195" s="8"/>
      <c r="H195" s="8"/>
      <c r="I195" s="18"/>
      <c r="J195" s="14" t="str">
        <f t="shared" si="64"/>
        <v/>
      </c>
      <c r="K195" s="14" t="str">
        <f t="shared" si="64"/>
        <v/>
      </c>
      <c r="L195" s="14" t="str">
        <f t="shared" si="64"/>
        <v/>
      </c>
      <c r="M195" s="14" t="str">
        <f t="shared" si="64"/>
        <v/>
      </c>
      <c r="N195" s="14" t="str">
        <f t="shared" si="64"/>
        <v/>
      </c>
      <c r="O195" s="14" t="str">
        <f t="shared" si="64"/>
        <v/>
      </c>
      <c r="P195" s="14" t="str">
        <f t="shared" si="64"/>
        <v/>
      </c>
      <c r="Q195" s="14" t="str">
        <f t="shared" si="64"/>
        <v/>
      </c>
      <c r="R195" s="14">
        <f>SUM(Decsheets!$V$5:$V$13)-(SUM(J189:P195))</f>
        <v>21</v>
      </c>
      <c r="S195" s="8"/>
    </row>
    <row r="196" spans="1:19" x14ac:dyDescent="0.3">
      <c r="A196" s="22" t="s">
        <v>111</v>
      </c>
      <c r="B196" s="196"/>
      <c r="C196" s="19" t="s">
        <v>204</v>
      </c>
      <c r="D196" s="18"/>
      <c r="E196" s="7" t="s">
        <v>86</v>
      </c>
      <c r="F196" s="256"/>
      <c r="G196" s="8"/>
      <c r="H196" s="8"/>
      <c r="I196" s="18"/>
      <c r="J196" s="14"/>
      <c r="K196" s="14"/>
      <c r="L196" s="14"/>
      <c r="M196" s="14"/>
      <c r="N196" s="14"/>
      <c r="O196" s="14"/>
      <c r="P196" s="14"/>
      <c r="Q196" s="14"/>
      <c r="R196" s="14"/>
      <c r="S196" s="8" t="s">
        <v>113</v>
      </c>
    </row>
    <row r="197" spans="1:19" x14ac:dyDescent="0.3">
      <c r="A197" s="15"/>
      <c r="B197" s="185" t="s">
        <v>126</v>
      </c>
      <c r="C197" s="16" t="str">
        <f t="shared" ref="C197:C203" si="66">IF(A197="","",VLOOKUP($A$196,IF(LEN(A197)=2,U16GB,U16GA),VLOOKUP(LEFT(A197,1),club,6,FALSE),FALSE))</f>
        <v/>
      </c>
      <c r="D197" s="16" t="str">
        <f t="shared" si="61"/>
        <v/>
      </c>
      <c r="E197" s="17" t="s">
        <v>86</v>
      </c>
      <c r="F197" s="261">
        <f>Decsheets!$V$5</f>
        <v>6</v>
      </c>
      <c r="G197" s="8"/>
      <c r="H197" s="8"/>
      <c r="I197" s="208" t="str">
        <f>IFERROR(IF(E197=".","",IF(E197&gt;Records!G20,"LR",IF(E197=Records!G20,"=LR","-"))),"???")</f>
        <v/>
      </c>
      <c r="J197" s="14" t="str">
        <f t="shared" ref="J197:Q203" si="67">IF($A197="","",IF(LEFT($A197,1)=J$12,$F197,""))</f>
        <v/>
      </c>
      <c r="K197" s="14" t="str">
        <f t="shared" si="67"/>
        <v/>
      </c>
      <c r="L197" s="14" t="str">
        <f t="shared" si="67"/>
        <v/>
      </c>
      <c r="M197" s="14" t="str">
        <f t="shared" si="67"/>
        <v/>
      </c>
      <c r="N197" s="14" t="str">
        <f t="shared" si="67"/>
        <v/>
      </c>
      <c r="O197" s="14" t="str">
        <f t="shared" si="67"/>
        <v/>
      </c>
      <c r="P197" s="14" t="str">
        <f t="shared" si="67"/>
        <v/>
      </c>
      <c r="Q197" s="14" t="str">
        <f t="shared" si="67"/>
        <v/>
      </c>
      <c r="R197" s="14"/>
      <c r="S197" s="8"/>
    </row>
    <row r="198" spans="1:19" x14ac:dyDescent="0.3">
      <c r="A198" s="15"/>
      <c r="B198" s="185" t="s">
        <v>127</v>
      </c>
      <c r="C198" s="16" t="str">
        <f t="shared" si="66"/>
        <v/>
      </c>
      <c r="D198" s="16" t="str">
        <f t="shared" si="61"/>
        <v/>
      </c>
      <c r="E198" s="17" t="s">
        <v>86</v>
      </c>
      <c r="F198" s="261">
        <f>Decsheets!$V$6</f>
        <v>5</v>
      </c>
      <c r="G198" s="8"/>
      <c r="H198" s="8"/>
      <c r="I198" s="18"/>
      <c r="J198" s="14" t="str">
        <f t="shared" si="67"/>
        <v/>
      </c>
      <c r="K198" s="14" t="str">
        <f t="shared" si="67"/>
        <v/>
      </c>
      <c r="L198" s="14" t="str">
        <f t="shared" si="67"/>
        <v/>
      </c>
      <c r="M198" s="14" t="str">
        <f t="shared" si="67"/>
        <v/>
      </c>
      <c r="N198" s="14" t="str">
        <f t="shared" si="67"/>
        <v/>
      </c>
      <c r="O198" s="14" t="str">
        <f t="shared" si="67"/>
        <v/>
      </c>
      <c r="P198" s="14" t="str">
        <f t="shared" si="67"/>
        <v/>
      </c>
      <c r="Q198" s="14" t="str">
        <f t="shared" si="67"/>
        <v/>
      </c>
      <c r="R198" s="14"/>
      <c r="S198" s="8"/>
    </row>
    <row r="199" spans="1:19" x14ac:dyDescent="0.3">
      <c r="A199" s="15"/>
      <c r="B199" s="185" t="s">
        <v>128</v>
      </c>
      <c r="C199" s="16" t="str">
        <f t="shared" si="66"/>
        <v/>
      </c>
      <c r="D199" s="16" t="str">
        <f t="shared" si="61"/>
        <v/>
      </c>
      <c r="E199" s="17" t="s">
        <v>86</v>
      </c>
      <c r="F199" s="261">
        <f>Decsheets!$V$7</f>
        <v>4</v>
      </c>
      <c r="G199" s="8"/>
      <c r="H199" s="8"/>
      <c r="I199" s="18"/>
      <c r="J199" s="14" t="str">
        <f t="shared" si="67"/>
        <v/>
      </c>
      <c r="K199" s="14" t="str">
        <f t="shared" si="67"/>
        <v/>
      </c>
      <c r="L199" s="14" t="str">
        <f t="shared" si="67"/>
        <v/>
      </c>
      <c r="M199" s="14" t="str">
        <f t="shared" si="67"/>
        <v/>
      </c>
      <c r="N199" s="14" t="str">
        <f t="shared" si="67"/>
        <v/>
      </c>
      <c r="O199" s="14" t="str">
        <f t="shared" si="67"/>
        <v/>
      </c>
      <c r="P199" s="14" t="str">
        <f t="shared" si="67"/>
        <v/>
      </c>
      <c r="Q199" s="14" t="str">
        <f t="shared" si="67"/>
        <v/>
      </c>
      <c r="R199" s="14"/>
      <c r="S199" s="8"/>
    </row>
    <row r="200" spans="1:19" x14ac:dyDescent="0.3">
      <c r="A200" s="15"/>
      <c r="B200" s="185" t="s">
        <v>76</v>
      </c>
      <c r="C200" s="16" t="str">
        <f t="shared" si="66"/>
        <v/>
      </c>
      <c r="D200" s="16" t="str">
        <f t="shared" si="61"/>
        <v/>
      </c>
      <c r="E200" s="17" t="s">
        <v>86</v>
      </c>
      <c r="F200" s="261">
        <f>Decsheets!$V$8</f>
        <v>3</v>
      </c>
      <c r="G200" s="8"/>
      <c r="H200" s="8"/>
      <c r="I200" s="18"/>
      <c r="J200" s="14" t="str">
        <f t="shared" si="67"/>
        <v/>
      </c>
      <c r="K200" s="14" t="str">
        <f t="shared" si="67"/>
        <v/>
      </c>
      <c r="L200" s="14" t="str">
        <f t="shared" si="67"/>
        <v/>
      </c>
      <c r="M200" s="14" t="str">
        <f t="shared" si="67"/>
        <v/>
      </c>
      <c r="N200" s="14" t="str">
        <f t="shared" si="67"/>
        <v/>
      </c>
      <c r="O200" s="14" t="str">
        <f t="shared" si="67"/>
        <v/>
      </c>
      <c r="P200" s="14" t="str">
        <f t="shared" si="67"/>
        <v/>
      </c>
      <c r="Q200" s="14" t="str">
        <f t="shared" si="67"/>
        <v/>
      </c>
      <c r="R200" s="14"/>
      <c r="S200" s="8"/>
    </row>
    <row r="201" spans="1:19" x14ac:dyDescent="0.3">
      <c r="A201" s="15"/>
      <c r="B201" s="185" t="s">
        <v>77</v>
      </c>
      <c r="C201" s="16" t="str">
        <f t="shared" si="66"/>
        <v/>
      </c>
      <c r="D201" s="16" t="str">
        <f t="shared" si="61"/>
        <v/>
      </c>
      <c r="E201" s="17" t="s">
        <v>86</v>
      </c>
      <c r="F201" s="261">
        <f>Decsheets!$V$9</f>
        <v>2</v>
      </c>
      <c r="G201" s="8"/>
      <c r="H201" s="8"/>
      <c r="I201" s="18"/>
      <c r="J201" s="14" t="str">
        <f t="shared" si="67"/>
        <v/>
      </c>
      <c r="K201" s="14" t="str">
        <f t="shared" si="67"/>
        <v/>
      </c>
      <c r="L201" s="14" t="str">
        <f t="shared" si="67"/>
        <v/>
      </c>
      <c r="M201" s="14" t="str">
        <f t="shared" si="67"/>
        <v/>
      </c>
      <c r="N201" s="14" t="str">
        <f t="shared" si="67"/>
        <v/>
      </c>
      <c r="O201" s="14" t="str">
        <f t="shared" si="67"/>
        <v/>
      </c>
      <c r="P201" s="14" t="str">
        <f t="shared" si="67"/>
        <v/>
      </c>
      <c r="Q201" s="14" t="str">
        <f t="shared" si="67"/>
        <v/>
      </c>
      <c r="R201" s="14"/>
      <c r="S201" s="8"/>
    </row>
    <row r="202" spans="1:19" x14ac:dyDescent="0.3">
      <c r="A202" s="15"/>
      <c r="B202" s="185" t="s">
        <v>78</v>
      </c>
      <c r="C202" s="16" t="str">
        <f t="shared" si="66"/>
        <v/>
      </c>
      <c r="D202" s="16" t="str">
        <f t="shared" si="61"/>
        <v/>
      </c>
      <c r="E202" s="17" t="s">
        <v>86</v>
      </c>
      <c r="F202" s="261">
        <f>Decsheets!$V$10</f>
        <v>1</v>
      </c>
      <c r="G202" s="8"/>
      <c r="H202" s="8"/>
      <c r="I202" s="18"/>
      <c r="J202" s="14" t="str">
        <f t="shared" si="67"/>
        <v/>
      </c>
      <c r="K202" s="14" t="str">
        <f t="shared" si="67"/>
        <v/>
      </c>
      <c r="L202" s="14" t="str">
        <f t="shared" si="67"/>
        <v/>
      </c>
      <c r="M202" s="14" t="str">
        <f t="shared" si="67"/>
        <v/>
      </c>
      <c r="N202" s="14" t="str">
        <f t="shared" si="67"/>
        <v/>
      </c>
      <c r="O202" s="14" t="str">
        <f t="shared" si="67"/>
        <v/>
      </c>
      <c r="P202" s="14" t="str">
        <f t="shared" si="67"/>
        <v/>
      </c>
      <c r="Q202" s="14" t="str">
        <f t="shared" si="67"/>
        <v/>
      </c>
      <c r="R202" s="14"/>
      <c r="S202" s="8"/>
    </row>
    <row r="203" spans="1:19" x14ac:dyDescent="0.3">
      <c r="A203" s="15"/>
      <c r="B203" s="185" t="s">
        <v>79</v>
      </c>
      <c r="C203" s="16" t="str">
        <f t="shared" si="66"/>
        <v/>
      </c>
      <c r="D203" s="16" t="str">
        <f t="shared" si="61"/>
        <v/>
      </c>
      <c r="E203" s="17" t="s">
        <v>86</v>
      </c>
      <c r="F203" s="261">
        <f>Decsheets!$V$11</f>
        <v>0</v>
      </c>
      <c r="G203" s="8"/>
      <c r="H203" s="8"/>
      <c r="I203" s="18"/>
      <c r="J203" s="14" t="str">
        <f t="shared" si="67"/>
        <v/>
      </c>
      <c r="K203" s="14" t="str">
        <f t="shared" si="67"/>
        <v/>
      </c>
      <c r="L203" s="14" t="str">
        <f t="shared" si="67"/>
        <v/>
      </c>
      <c r="M203" s="14" t="str">
        <f t="shared" si="67"/>
        <v/>
      </c>
      <c r="N203" s="14" t="str">
        <f t="shared" si="67"/>
        <v/>
      </c>
      <c r="O203" s="14" t="str">
        <f t="shared" si="67"/>
        <v/>
      </c>
      <c r="P203" s="14" t="str">
        <f t="shared" si="67"/>
        <v/>
      </c>
      <c r="Q203" s="14" t="str">
        <f t="shared" si="67"/>
        <v/>
      </c>
      <c r="R203" s="14">
        <f>SUM(Decsheets!$V$5:$V$13)-(SUM(J197:P203))</f>
        <v>21</v>
      </c>
      <c r="S203" s="8"/>
    </row>
    <row r="204" spans="1:19" x14ac:dyDescent="0.3">
      <c r="A204" s="22" t="s">
        <v>129</v>
      </c>
      <c r="B204" s="196"/>
      <c r="C204" s="19" t="s">
        <v>205</v>
      </c>
      <c r="D204" s="18"/>
      <c r="E204" s="7" t="s">
        <v>86</v>
      </c>
      <c r="F204" s="256"/>
      <c r="G204" s="8"/>
      <c r="H204" s="8"/>
      <c r="I204" s="8"/>
      <c r="J204" s="14"/>
      <c r="K204" s="14"/>
      <c r="L204" s="14"/>
      <c r="M204" s="14"/>
      <c r="N204" s="14"/>
      <c r="O204" s="14"/>
      <c r="P204" s="14"/>
      <c r="Q204" s="14"/>
      <c r="R204" s="14"/>
      <c r="S204" s="8" t="s">
        <v>130</v>
      </c>
    </row>
    <row r="205" spans="1:19" x14ac:dyDescent="0.3">
      <c r="A205" s="15"/>
      <c r="B205" s="185" t="s">
        <v>126</v>
      </c>
      <c r="C205" s="16" t="str">
        <f>IFERROR(IF(A205="","",VLOOKUP($A$204,IF(LEN(A205)=2,U16GB,U16GA),VLOOKUP(LEFT(A205,1),club,6,FALSE),FALSE)),"No club")</f>
        <v/>
      </c>
      <c r="D205" s="16" t="str">
        <f>IFERROR(IF(A205="","",VLOOKUP(LEFT(A205,1),club,2,FALSE)),"No club")</f>
        <v/>
      </c>
      <c r="E205" s="17" t="s">
        <v>86</v>
      </c>
      <c r="F205" s="261">
        <f>Decsheets!$V$5</f>
        <v>6</v>
      </c>
      <c r="G205" s="8"/>
      <c r="H205" s="8"/>
      <c r="I205" s="208" t="str">
        <f>IFERROR(IF(E205=".","",IF(E205&gt;Records!G21,"LR",IF(E205=Records!G21,"=LR","-"))),"???")</f>
        <v/>
      </c>
      <c r="J205" s="14" t="str">
        <f t="shared" ref="J205:Q211" si="68">IF($A205="","",IF(LEFT($A205,1)=J$12,$F205,""))</f>
        <v/>
      </c>
      <c r="K205" s="14" t="str">
        <f t="shared" si="68"/>
        <v/>
      </c>
      <c r="L205" s="14" t="str">
        <f t="shared" si="68"/>
        <v/>
      </c>
      <c r="M205" s="14" t="str">
        <f t="shared" si="68"/>
        <v/>
      </c>
      <c r="N205" s="14" t="str">
        <f t="shared" si="68"/>
        <v/>
      </c>
      <c r="O205" s="14" t="str">
        <f t="shared" si="68"/>
        <v/>
      </c>
      <c r="P205" s="14" t="str">
        <f t="shared" si="68"/>
        <v/>
      </c>
      <c r="Q205" s="14" t="str">
        <f t="shared" si="68"/>
        <v/>
      </c>
      <c r="R205" s="14"/>
      <c r="S205" s="8"/>
    </row>
    <row r="206" spans="1:19" x14ac:dyDescent="0.3">
      <c r="A206" s="15"/>
      <c r="B206" s="185" t="s">
        <v>127</v>
      </c>
      <c r="C206" s="16" t="str">
        <f t="shared" ref="C206:C211" si="69">IF(A206="","",VLOOKUP($A$204,IF(LEN(A206)=2,U16GB,U16GA),VLOOKUP(LEFT(A206,1),club,6,FALSE),FALSE))</f>
        <v/>
      </c>
      <c r="D206" s="16" t="str">
        <f t="shared" si="61"/>
        <v/>
      </c>
      <c r="E206" s="17" t="s">
        <v>86</v>
      </c>
      <c r="F206" s="261">
        <f>Decsheets!$V$6</f>
        <v>5</v>
      </c>
      <c r="G206" s="8"/>
      <c r="H206" s="8"/>
      <c r="I206" s="18"/>
      <c r="J206" s="14" t="str">
        <f t="shared" si="68"/>
        <v/>
      </c>
      <c r="K206" s="14" t="str">
        <f t="shared" si="68"/>
        <v/>
      </c>
      <c r="L206" s="14" t="str">
        <f t="shared" si="68"/>
        <v/>
      </c>
      <c r="M206" s="14" t="str">
        <f t="shared" si="68"/>
        <v/>
      </c>
      <c r="N206" s="14" t="str">
        <f t="shared" si="68"/>
        <v/>
      </c>
      <c r="O206" s="14" t="str">
        <f t="shared" si="68"/>
        <v/>
      </c>
      <c r="P206" s="14" t="str">
        <f t="shared" si="68"/>
        <v/>
      </c>
      <c r="Q206" s="14" t="str">
        <f t="shared" si="68"/>
        <v/>
      </c>
      <c r="R206" s="14"/>
      <c r="S206" s="8"/>
    </row>
    <row r="207" spans="1:19" x14ac:dyDescent="0.3">
      <c r="A207" s="15"/>
      <c r="B207" s="185" t="s">
        <v>128</v>
      </c>
      <c r="C207" s="16" t="str">
        <f t="shared" si="69"/>
        <v/>
      </c>
      <c r="D207" s="16" t="str">
        <f t="shared" si="61"/>
        <v/>
      </c>
      <c r="E207" s="17" t="s">
        <v>86</v>
      </c>
      <c r="F207" s="261">
        <f>Decsheets!$V$7</f>
        <v>4</v>
      </c>
      <c r="G207" s="8"/>
      <c r="H207" s="8"/>
      <c r="I207" s="18"/>
      <c r="J207" s="14" t="str">
        <f t="shared" si="68"/>
        <v/>
      </c>
      <c r="K207" s="14" t="str">
        <f t="shared" si="68"/>
        <v/>
      </c>
      <c r="L207" s="14" t="str">
        <f t="shared" si="68"/>
        <v/>
      </c>
      <c r="M207" s="14" t="str">
        <f t="shared" si="68"/>
        <v/>
      </c>
      <c r="N207" s="14" t="str">
        <f t="shared" si="68"/>
        <v/>
      </c>
      <c r="O207" s="14" t="str">
        <f t="shared" si="68"/>
        <v/>
      </c>
      <c r="P207" s="14" t="str">
        <f t="shared" si="68"/>
        <v/>
      </c>
      <c r="Q207" s="14" t="str">
        <f t="shared" si="68"/>
        <v/>
      </c>
      <c r="R207" s="14"/>
      <c r="S207" s="8"/>
    </row>
    <row r="208" spans="1:19" x14ac:dyDescent="0.3">
      <c r="A208" s="15"/>
      <c r="B208" s="185" t="s">
        <v>76</v>
      </c>
      <c r="C208" s="16" t="str">
        <f t="shared" si="69"/>
        <v/>
      </c>
      <c r="D208" s="16" t="str">
        <f t="shared" si="61"/>
        <v/>
      </c>
      <c r="E208" s="17" t="s">
        <v>86</v>
      </c>
      <c r="F208" s="261">
        <f>Decsheets!$V$8</f>
        <v>3</v>
      </c>
      <c r="G208" s="8"/>
      <c r="H208" s="8"/>
      <c r="I208" s="18"/>
      <c r="J208" s="14" t="str">
        <f t="shared" si="68"/>
        <v/>
      </c>
      <c r="K208" s="14" t="str">
        <f t="shared" si="68"/>
        <v/>
      </c>
      <c r="L208" s="14" t="str">
        <f t="shared" si="68"/>
        <v/>
      </c>
      <c r="M208" s="14" t="str">
        <f t="shared" si="68"/>
        <v/>
      </c>
      <c r="N208" s="14" t="str">
        <f t="shared" si="68"/>
        <v/>
      </c>
      <c r="O208" s="14" t="str">
        <f t="shared" si="68"/>
        <v/>
      </c>
      <c r="P208" s="14" t="str">
        <f t="shared" si="68"/>
        <v/>
      </c>
      <c r="Q208" s="14" t="str">
        <f t="shared" si="68"/>
        <v/>
      </c>
      <c r="R208" s="14"/>
      <c r="S208" s="8"/>
    </row>
    <row r="209" spans="1:19" x14ac:dyDescent="0.3">
      <c r="A209" s="15"/>
      <c r="B209" s="185" t="s">
        <v>77</v>
      </c>
      <c r="C209" s="16" t="str">
        <f t="shared" si="69"/>
        <v/>
      </c>
      <c r="D209" s="16" t="str">
        <f t="shared" si="61"/>
        <v/>
      </c>
      <c r="E209" s="17" t="s">
        <v>86</v>
      </c>
      <c r="F209" s="261">
        <f>Decsheets!$V$9</f>
        <v>2</v>
      </c>
      <c r="G209" s="8"/>
      <c r="H209" s="8"/>
      <c r="I209" s="18"/>
      <c r="J209" s="14" t="str">
        <f t="shared" si="68"/>
        <v/>
      </c>
      <c r="K209" s="14" t="str">
        <f t="shared" si="68"/>
        <v/>
      </c>
      <c r="L209" s="14" t="str">
        <f t="shared" si="68"/>
        <v/>
      </c>
      <c r="M209" s="14" t="str">
        <f t="shared" si="68"/>
        <v/>
      </c>
      <c r="N209" s="14" t="str">
        <f t="shared" si="68"/>
        <v/>
      </c>
      <c r="O209" s="14" t="str">
        <f t="shared" si="68"/>
        <v/>
      </c>
      <c r="P209" s="14" t="str">
        <f t="shared" si="68"/>
        <v/>
      </c>
      <c r="Q209" s="14" t="str">
        <f t="shared" si="68"/>
        <v/>
      </c>
      <c r="R209" s="14"/>
      <c r="S209" s="8"/>
    </row>
    <row r="210" spans="1:19" x14ac:dyDescent="0.3">
      <c r="A210" s="15"/>
      <c r="B210" s="185" t="s">
        <v>78</v>
      </c>
      <c r="C210" s="16" t="str">
        <f t="shared" si="69"/>
        <v/>
      </c>
      <c r="D210" s="16" t="str">
        <f t="shared" si="61"/>
        <v/>
      </c>
      <c r="E210" s="17" t="s">
        <v>86</v>
      </c>
      <c r="F210" s="261">
        <f>Decsheets!$V$10</f>
        <v>1</v>
      </c>
      <c r="G210" s="8"/>
      <c r="H210" s="8"/>
      <c r="I210" s="18"/>
      <c r="J210" s="14" t="str">
        <f t="shared" si="68"/>
        <v/>
      </c>
      <c r="K210" s="14" t="str">
        <f t="shared" si="68"/>
        <v/>
      </c>
      <c r="L210" s="14" t="str">
        <f t="shared" si="68"/>
        <v/>
      </c>
      <c r="M210" s="14" t="str">
        <f t="shared" si="68"/>
        <v/>
      </c>
      <c r="N210" s="14" t="str">
        <f t="shared" si="68"/>
        <v/>
      </c>
      <c r="O210" s="14" t="str">
        <f t="shared" si="68"/>
        <v/>
      </c>
      <c r="P210" s="14" t="str">
        <f t="shared" si="68"/>
        <v/>
      </c>
      <c r="Q210" s="14" t="str">
        <f t="shared" si="68"/>
        <v/>
      </c>
      <c r="R210" s="14"/>
      <c r="S210" s="8"/>
    </row>
    <row r="211" spans="1:19" x14ac:dyDescent="0.3">
      <c r="A211" s="15"/>
      <c r="B211" s="185" t="s">
        <v>79</v>
      </c>
      <c r="C211" s="16" t="str">
        <f t="shared" si="69"/>
        <v/>
      </c>
      <c r="D211" s="16" t="str">
        <f t="shared" si="61"/>
        <v/>
      </c>
      <c r="E211" s="17" t="s">
        <v>86</v>
      </c>
      <c r="F211" s="261">
        <f>Decsheets!$V$11</f>
        <v>0</v>
      </c>
      <c r="G211" s="8"/>
      <c r="H211" s="8"/>
      <c r="I211" s="18"/>
      <c r="J211" s="14" t="str">
        <f t="shared" si="68"/>
        <v/>
      </c>
      <c r="K211" s="14" t="str">
        <f t="shared" si="68"/>
        <v/>
      </c>
      <c r="L211" s="14" t="str">
        <f t="shared" si="68"/>
        <v/>
      </c>
      <c r="M211" s="14" t="str">
        <f t="shared" si="68"/>
        <v/>
      </c>
      <c r="N211" s="14" t="str">
        <f t="shared" si="68"/>
        <v/>
      </c>
      <c r="O211" s="14" t="str">
        <f t="shared" si="68"/>
        <v/>
      </c>
      <c r="P211" s="14" t="str">
        <f t="shared" si="68"/>
        <v/>
      </c>
      <c r="Q211" s="14" t="str">
        <f t="shared" si="68"/>
        <v/>
      </c>
      <c r="R211" s="14">
        <f>SUM(Decsheets!$V$5:$V$13)-(SUM(J205:P211))</f>
        <v>21</v>
      </c>
      <c r="S211" s="8"/>
    </row>
    <row r="212" spans="1:19" x14ac:dyDescent="0.3">
      <c r="A212" s="22" t="s">
        <v>114</v>
      </c>
      <c r="B212" s="196"/>
      <c r="C212" s="19" t="s">
        <v>206</v>
      </c>
      <c r="D212" s="18"/>
      <c r="E212" s="7" t="s">
        <v>86</v>
      </c>
      <c r="F212" s="256"/>
      <c r="G212" s="8"/>
      <c r="H212" s="8"/>
      <c r="I212" s="8"/>
      <c r="J212" s="14"/>
      <c r="K212" s="14"/>
      <c r="L212" s="14"/>
      <c r="M212" s="14"/>
      <c r="N212" s="14"/>
      <c r="O212" s="14"/>
      <c r="P212" s="14"/>
      <c r="Q212" s="14"/>
      <c r="R212" s="14"/>
      <c r="S212" s="8" t="s">
        <v>115</v>
      </c>
    </row>
    <row r="213" spans="1:19" x14ac:dyDescent="0.3">
      <c r="A213" s="15"/>
      <c r="B213" s="185" t="s">
        <v>126</v>
      </c>
      <c r="C213" s="16" t="str">
        <f>IFERROR(IF(A213="","",VLOOKUP($A$212,IF(LEN(A213)=2,U16GB,U16GA),VLOOKUP(LEFT(A213,1),club,6,FALSE),FALSE)),"No athlete")</f>
        <v/>
      </c>
      <c r="D213" s="16" t="str">
        <f>IFERROR(IF(A213="","",VLOOKUP(LEFT(A213,1),club,2,FALSE)),"No club")</f>
        <v/>
      </c>
      <c r="E213" s="17" t="s">
        <v>86</v>
      </c>
      <c r="F213" s="261">
        <f>Decsheets!$V$5</f>
        <v>6</v>
      </c>
      <c r="G213" s="8"/>
      <c r="H213" s="8"/>
      <c r="I213" s="208" t="str">
        <f>IFERROR(IF(E213=".","",IF(E213&gt;Records!G22,"LR",IF(E213=Records!G22,"=LR","-"))),"???")</f>
        <v/>
      </c>
      <c r="J213" s="14" t="str">
        <f t="shared" ref="J213:Q219" si="70">IF($A213="","",IF(LEFT($A213,1)=J$12,$F213,""))</f>
        <v/>
      </c>
      <c r="K213" s="14" t="str">
        <f t="shared" si="70"/>
        <v/>
      </c>
      <c r="L213" s="14" t="str">
        <f t="shared" si="70"/>
        <v/>
      </c>
      <c r="M213" s="14" t="str">
        <f t="shared" si="70"/>
        <v/>
      </c>
      <c r="N213" s="14" t="str">
        <f t="shared" si="70"/>
        <v/>
      </c>
      <c r="O213" s="14" t="str">
        <f t="shared" si="70"/>
        <v/>
      </c>
      <c r="P213" s="14" t="str">
        <f t="shared" si="70"/>
        <v/>
      </c>
      <c r="Q213" s="14" t="str">
        <f t="shared" si="70"/>
        <v/>
      </c>
      <c r="R213" s="14"/>
      <c r="S213" s="8"/>
    </row>
    <row r="214" spans="1:19" x14ac:dyDescent="0.3">
      <c r="A214" s="15"/>
      <c r="B214" s="185" t="s">
        <v>127</v>
      </c>
      <c r="C214" s="16" t="str">
        <f t="shared" ref="C214:C219" si="71">IF(A214="","",VLOOKUP($A$212,IF(LEN(A214)=2,U16GB,U16GA),VLOOKUP(LEFT(A214,1),club,6,FALSE),FALSE))</f>
        <v/>
      </c>
      <c r="D214" s="16" t="str">
        <f t="shared" si="61"/>
        <v/>
      </c>
      <c r="E214" s="17" t="s">
        <v>86</v>
      </c>
      <c r="F214" s="261">
        <f>Decsheets!$V$6</f>
        <v>5</v>
      </c>
      <c r="G214" s="8"/>
      <c r="H214" s="8"/>
      <c r="I214" s="18"/>
      <c r="J214" s="14" t="str">
        <f t="shared" si="70"/>
        <v/>
      </c>
      <c r="K214" s="14" t="str">
        <f t="shared" si="70"/>
        <v/>
      </c>
      <c r="L214" s="14" t="str">
        <f t="shared" si="70"/>
        <v/>
      </c>
      <c r="M214" s="14" t="str">
        <f t="shared" si="70"/>
        <v/>
      </c>
      <c r="N214" s="14" t="str">
        <f t="shared" si="70"/>
        <v/>
      </c>
      <c r="O214" s="14" t="str">
        <f t="shared" si="70"/>
        <v/>
      </c>
      <c r="P214" s="14" t="str">
        <f t="shared" si="70"/>
        <v/>
      </c>
      <c r="Q214" s="14" t="str">
        <f t="shared" si="70"/>
        <v/>
      </c>
      <c r="R214" s="14"/>
      <c r="S214" s="8"/>
    </row>
    <row r="215" spans="1:19" x14ac:dyDescent="0.3">
      <c r="A215" s="15"/>
      <c r="B215" s="185" t="s">
        <v>128</v>
      </c>
      <c r="C215" s="16" t="str">
        <f t="shared" si="71"/>
        <v/>
      </c>
      <c r="D215" s="16" t="str">
        <f t="shared" si="61"/>
        <v/>
      </c>
      <c r="E215" s="17" t="s">
        <v>86</v>
      </c>
      <c r="F215" s="261">
        <f>Decsheets!$V$7</f>
        <v>4</v>
      </c>
      <c r="G215" s="8"/>
      <c r="H215" s="8"/>
      <c r="I215" s="18"/>
      <c r="J215" s="14" t="str">
        <f t="shared" si="70"/>
        <v/>
      </c>
      <c r="K215" s="14" t="str">
        <f t="shared" si="70"/>
        <v/>
      </c>
      <c r="L215" s="14" t="str">
        <f t="shared" si="70"/>
        <v/>
      </c>
      <c r="M215" s="14" t="str">
        <f t="shared" si="70"/>
        <v/>
      </c>
      <c r="N215" s="14" t="str">
        <f t="shared" si="70"/>
        <v/>
      </c>
      <c r="O215" s="14" t="str">
        <f t="shared" si="70"/>
        <v/>
      </c>
      <c r="P215" s="14" t="str">
        <f t="shared" si="70"/>
        <v/>
      </c>
      <c r="Q215" s="14" t="str">
        <f t="shared" si="70"/>
        <v/>
      </c>
      <c r="R215" s="14"/>
      <c r="S215" s="8"/>
    </row>
    <row r="216" spans="1:19" x14ac:dyDescent="0.3">
      <c r="A216" s="15"/>
      <c r="B216" s="185" t="s">
        <v>76</v>
      </c>
      <c r="C216" s="16" t="str">
        <f t="shared" si="71"/>
        <v/>
      </c>
      <c r="D216" s="16" t="str">
        <f t="shared" si="61"/>
        <v/>
      </c>
      <c r="E216" s="17" t="s">
        <v>86</v>
      </c>
      <c r="F216" s="261">
        <f>Decsheets!$V$8</f>
        <v>3</v>
      </c>
      <c r="G216" s="8"/>
      <c r="H216" s="8"/>
      <c r="I216" s="18"/>
      <c r="J216" s="14" t="str">
        <f t="shared" si="70"/>
        <v/>
      </c>
      <c r="K216" s="14" t="str">
        <f t="shared" si="70"/>
        <v/>
      </c>
      <c r="L216" s="14" t="str">
        <f t="shared" si="70"/>
        <v/>
      </c>
      <c r="M216" s="14" t="str">
        <f t="shared" si="70"/>
        <v/>
      </c>
      <c r="N216" s="14" t="str">
        <f t="shared" si="70"/>
        <v/>
      </c>
      <c r="O216" s="14" t="str">
        <f t="shared" si="70"/>
        <v/>
      </c>
      <c r="P216" s="14" t="str">
        <f t="shared" si="70"/>
        <v/>
      </c>
      <c r="Q216" s="14" t="str">
        <f t="shared" si="70"/>
        <v/>
      </c>
      <c r="R216" s="14"/>
      <c r="S216" s="8"/>
    </row>
    <row r="217" spans="1:19" x14ac:dyDescent="0.3">
      <c r="A217" s="15"/>
      <c r="B217" s="185" t="s">
        <v>77</v>
      </c>
      <c r="C217" s="16" t="str">
        <f t="shared" si="71"/>
        <v/>
      </c>
      <c r="D217" s="16" t="str">
        <f t="shared" si="61"/>
        <v/>
      </c>
      <c r="E217" s="17" t="s">
        <v>86</v>
      </c>
      <c r="F217" s="261">
        <f>Decsheets!$V$9</f>
        <v>2</v>
      </c>
      <c r="G217" s="8"/>
      <c r="H217" s="8"/>
      <c r="I217" s="18"/>
      <c r="J217" s="14" t="str">
        <f t="shared" si="70"/>
        <v/>
      </c>
      <c r="K217" s="14" t="str">
        <f t="shared" si="70"/>
        <v/>
      </c>
      <c r="L217" s="14" t="str">
        <f t="shared" si="70"/>
        <v/>
      </c>
      <c r="M217" s="14" t="str">
        <f t="shared" si="70"/>
        <v/>
      </c>
      <c r="N217" s="14" t="str">
        <f t="shared" si="70"/>
        <v/>
      </c>
      <c r="O217" s="14" t="str">
        <f t="shared" si="70"/>
        <v/>
      </c>
      <c r="P217" s="14" t="str">
        <f t="shared" si="70"/>
        <v/>
      </c>
      <c r="Q217" s="14" t="str">
        <f t="shared" si="70"/>
        <v/>
      </c>
      <c r="R217" s="14"/>
      <c r="S217" s="8"/>
    </row>
    <row r="218" spans="1:19" x14ac:dyDescent="0.3">
      <c r="A218" s="15"/>
      <c r="B218" s="185" t="s">
        <v>78</v>
      </c>
      <c r="C218" s="16" t="str">
        <f t="shared" si="71"/>
        <v/>
      </c>
      <c r="D218" s="16" t="str">
        <f t="shared" si="61"/>
        <v/>
      </c>
      <c r="E218" s="17" t="s">
        <v>86</v>
      </c>
      <c r="F218" s="261">
        <f>Decsheets!$V$10</f>
        <v>1</v>
      </c>
      <c r="G218" s="8"/>
      <c r="H218" s="8"/>
      <c r="I218" s="18"/>
      <c r="J218" s="14" t="str">
        <f t="shared" si="70"/>
        <v/>
      </c>
      <c r="K218" s="14" t="str">
        <f t="shared" si="70"/>
        <v/>
      </c>
      <c r="L218" s="14" t="str">
        <f t="shared" si="70"/>
        <v/>
      </c>
      <c r="M218" s="14" t="str">
        <f t="shared" si="70"/>
        <v/>
      </c>
      <c r="N218" s="14" t="str">
        <f t="shared" si="70"/>
        <v/>
      </c>
      <c r="O218" s="14" t="str">
        <f t="shared" si="70"/>
        <v/>
      </c>
      <c r="P218" s="14" t="str">
        <f t="shared" si="70"/>
        <v/>
      </c>
      <c r="Q218" s="14" t="str">
        <f t="shared" si="70"/>
        <v/>
      </c>
      <c r="R218" s="14"/>
      <c r="S218" s="8"/>
    </row>
    <row r="219" spans="1:19" x14ac:dyDescent="0.3">
      <c r="A219" s="15"/>
      <c r="B219" s="185" t="s">
        <v>79</v>
      </c>
      <c r="C219" s="16" t="str">
        <f t="shared" si="71"/>
        <v/>
      </c>
      <c r="D219" s="16" t="str">
        <f t="shared" si="61"/>
        <v/>
      </c>
      <c r="E219" s="17" t="s">
        <v>86</v>
      </c>
      <c r="F219" s="261">
        <f>Decsheets!$V$11</f>
        <v>0</v>
      </c>
      <c r="G219" s="8"/>
      <c r="H219" s="8"/>
      <c r="I219" s="18"/>
      <c r="J219" s="14" t="str">
        <f t="shared" si="70"/>
        <v/>
      </c>
      <c r="K219" s="14" t="str">
        <f t="shared" si="70"/>
        <v/>
      </c>
      <c r="L219" s="14" t="str">
        <f t="shared" si="70"/>
        <v/>
      </c>
      <c r="M219" s="14" t="str">
        <f t="shared" si="70"/>
        <v/>
      </c>
      <c r="N219" s="14" t="str">
        <f t="shared" si="70"/>
        <v/>
      </c>
      <c r="O219" s="14" t="str">
        <f t="shared" si="70"/>
        <v/>
      </c>
      <c r="P219" s="14" t="str">
        <f t="shared" si="70"/>
        <v/>
      </c>
      <c r="Q219" s="14" t="str">
        <f t="shared" si="70"/>
        <v/>
      </c>
      <c r="R219" s="14">
        <f>SUM(Decsheets!$V$5:$V$13)-(SUM(J213:P219))</f>
        <v>21</v>
      </c>
      <c r="S219" s="8"/>
    </row>
    <row r="220" spans="1:19" x14ac:dyDescent="0.3">
      <c r="A220" s="22" t="s">
        <v>114</v>
      </c>
      <c r="B220" s="196"/>
      <c r="C220" s="19" t="s">
        <v>207</v>
      </c>
      <c r="D220" s="18"/>
      <c r="E220" s="7" t="s">
        <v>86</v>
      </c>
      <c r="F220" s="256"/>
      <c r="G220" s="8"/>
      <c r="H220" s="8"/>
      <c r="I220" s="21"/>
      <c r="J220" s="14"/>
      <c r="K220" s="14"/>
      <c r="L220" s="14"/>
      <c r="M220" s="14"/>
      <c r="N220" s="14"/>
      <c r="O220" s="14"/>
      <c r="P220" s="14"/>
      <c r="Q220" s="14"/>
      <c r="R220" s="14"/>
      <c r="S220" s="8" t="s">
        <v>116</v>
      </c>
    </row>
    <row r="221" spans="1:19" x14ac:dyDescent="0.3">
      <c r="A221" s="15"/>
      <c r="B221" s="185" t="s">
        <v>126</v>
      </c>
      <c r="C221" s="16" t="str">
        <f t="shared" ref="C221:C227" si="72">IF(A221="","",VLOOKUP($A$220,IF(LEN(A221)=2,U16GB,U16GA),VLOOKUP(LEFT(A221,1),club,6,FALSE),FALSE))</f>
        <v/>
      </c>
      <c r="D221" s="16" t="str">
        <f t="shared" si="61"/>
        <v/>
      </c>
      <c r="E221" s="17" t="s">
        <v>86</v>
      </c>
      <c r="F221" s="261">
        <f>Decsheets!$V$5</f>
        <v>6</v>
      </c>
      <c r="G221" s="8"/>
      <c r="H221" s="8"/>
      <c r="I221" s="208" t="str">
        <f>IFERROR(IF(E221=".","",IF(E221&gt;Records!G22,"LR",IF(E221=Records!G22,"=LR","-"))),"???")</f>
        <v/>
      </c>
      <c r="J221" s="14" t="str">
        <f t="shared" ref="J221:Q227" si="73">IF($A221="","",IF(LEFT($A221,1)=J$12,$F221,""))</f>
        <v/>
      </c>
      <c r="K221" s="14" t="str">
        <f t="shared" si="73"/>
        <v/>
      </c>
      <c r="L221" s="14" t="str">
        <f t="shared" si="73"/>
        <v/>
      </c>
      <c r="M221" s="14" t="str">
        <f t="shared" si="73"/>
        <v/>
      </c>
      <c r="N221" s="14" t="str">
        <f t="shared" si="73"/>
        <v/>
      </c>
      <c r="O221" s="14" t="str">
        <f t="shared" si="73"/>
        <v/>
      </c>
      <c r="P221" s="14" t="str">
        <f t="shared" si="73"/>
        <v/>
      </c>
      <c r="Q221" s="14" t="str">
        <f t="shared" si="73"/>
        <v/>
      </c>
      <c r="R221" s="14"/>
      <c r="S221" s="8"/>
    </row>
    <row r="222" spans="1:19" x14ac:dyDescent="0.3">
      <c r="A222" s="15"/>
      <c r="B222" s="185" t="s">
        <v>127</v>
      </c>
      <c r="C222" s="16" t="str">
        <f t="shared" si="72"/>
        <v/>
      </c>
      <c r="D222" s="16" t="str">
        <f t="shared" ref="D222:D227" si="74">IF(A222="","",VLOOKUP(LEFT(A222,1),club,2,FALSE))</f>
        <v/>
      </c>
      <c r="E222" s="17" t="s">
        <v>86</v>
      </c>
      <c r="F222" s="261">
        <f>Decsheets!$V$6</f>
        <v>5</v>
      </c>
      <c r="G222" s="8"/>
      <c r="H222" s="8"/>
      <c r="I222" s="18"/>
      <c r="J222" s="14" t="str">
        <f t="shared" si="73"/>
        <v/>
      </c>
      <c r="K222" s="14" t="str">
        <f t="shared" si="73"/>
        <v/>
      </c>
      <c r="L222" s="14" t="str">
        <f t="shared" si="73"/>
        <v/>
      </c>
      <c r="M222" s="14" t="str">
        <f t="shared" si="73"/>
        <v/>
      </c>
      <c r="N222" s="14" t="str">
        <f t="shared" si="73"/>
        <v/>
      </c>
      <c r="O222" s="14" t="str">
        <f t="shared" si="73"/>
        <v/>
      </c>
      <c r="P222" s="14" t="str">
        <f t="shared" si="73"/>
        <v/>
      </c>
      <c r="Q222" s="14" t="str">
        <f t="shared" si="73"/>
        <v/>
      </c>
      <c r="R222" s="14"/>
      <c r="S222" s="8"/>
    </row>
    <row r="223" spans="1:19" x14ac:dyDescent="0.3">
      <c r="A223" s="15"/>
      <c r="B223" s="185" t="s">
        <v>128</v>
      </c>
      <c r="C223" s="16" t="str">
        <f t="shared" si="72"/>
        <v/>
      </c>
      <c r="D223" s="16" t="str">
        <f t="shared" si="74"/>
        <v/>
      </c>
      <c r="E223" s="17" t="s">
        <v>86</v>
      </c>
      <c r="F223" s="261">
        <f>Decsheets!$V$7</f>
        <v>4</v>
      </c>
      <c r="G223" s="8"/>
      <c r="H223" s="8"/>
      <c r="I223" s="18"/>
      <c r="J223" s="14" t="str">
        <f t="shared" si="73"/>
        <v/>
      </c>
      <c r="K223" s="14" t="str">
        <f t="shared" si="73"/>
        <v/>
      </c>
      <c r="L223" s="14" t="str">
        <f t="shared" si="73"/>
        <v/>
      </c>
      <c r="M223" s="14" t="str">
        <f t="shared" si="73"/>
        <v/>
      </c>
      <c r="N223" s="14" t="str">
        <f t="shared" si="73"/>
        <v/>
      </c>
      <c r="O223" s="14" t="str">
        <f t="shared" si="73"/>
        <v/>
      </c>
      <c r="P223" s="14" t="str">
        <f t="shared" si="73"/>
        <v/>
      </c>
      <c r="Q223" s="14" t="str">
        <f t="shared" si="73"/>
        <v/>
      </c>
      <c r="R223" s="14"/>
      <c r="S223" s="8"/>
    </row>
    <row r="224" spans="1:19" x14ac:dyDescent="0.3">
      <c r="A224" s="15"/>
      <c r="B224" s="185" t="s">
        <v>76</v>
      </c>
      <c r="C224" s="16" t="str">
        <f t="shared" si="72"/>
        <v/>
      </c>
      <c r="D224" s="16" t="str">
        <f t="shared" si="74"/>
        <v/>
      </c>
      <c r="E224" s="17" t="s">
        <v>86</v>
      </c>
      <c r="F224" s="261">
        <f>Decsheets!$V$8</f>
        <v>3</v>
      </c>
      <c r="G224" s="8"/>
      <c r="H224" s="8"/>
      <c r="I224" s="18"/>
      <c r="J224" s="14" t="str">
        <f t="shared" si="73"/>
        <v/>
      </c>
      <c r="K224" s="14" t="str">
        <f t="shared" si="73"/>
        <v/>
      </c>
      <c r="L224" s="14" t="str">
        <f t="shared" si="73"/>
        <v/>
      </c>
      <c r="M224" s="14" t="str">
        <f t="shared" si="73"/>
        <v/>
      </c>
      <c r="N224" s="14" t="str">
        <f t="shared" si="73"/>
        <v/>
      </c>
      <c r="O224" s="14" t="str">
        <f t="shared" si="73"/>
        <v/>
      </c>
      <c r="P224" s="14" t="str">
        <f t="shared" si="73"/>
        <v/>
      </c>
      <c r="Q224" s="14" t="str">
        <f t="shared" si="73"/>
        <v/>
      </c>
      <c r="R224" s="14"/>
      <c r="S224" s="8"/>
    </row>
    <row r="225" spans="1:19" x14ac:dyDescent="0.3">
      <c r="A225" s="15"/>
      <c r="B225" s="185" t="s">
        <v>77</v>
      </c>
      <c r="C225" s="16" t="str">
        <f t="shared" si="72"/>
        <v/>
      </c>
      <c r="D225" s="16" t="str">
        <f t="shared" si="74"/>
        <v/>
      </c>
      <c r="E225" s="17" t="s">
        <v>86</v>
      </c>
      <c r="F225" s="261">
        <f>Decsheets!$V$9</f>
        <v>2</v>
      </c>
      <c r="G225" s="8"/>
      <c r="H225" s="8"/>
      <c r="I225" s="18"/>
      <c r="J225" s="14" t="str">
        <f t="shared" si="73"/>
        <v/>
      </c>
      <c r="K225" s="14" t="str">
        <f t="shared" si="73"/>
        <v/>
      </c>
      <c r="L225" s="14" t="str">
        <f t="shared" si="73"/>
        <v/>
      </c>
      <c r="M225" s="14" t="str">
        <f t="shared" si="73"/>
        <v/>
      </c>
      <c r="N225" s="14" t="str">
        <f t="shared" si="73"/>
        <v/>
      </c>
      <c r="O225" s="14" t="str">
        <f t="shared" si="73"/>
        <v/>
      </c>
      <c r="P225" s="14" t="str">
        <f t="shared" si="73"/>
        <v/>
      </c>
      <c r="Q225" s="14" t="str">
        <f t="shared" si="73"/>
        <v/>
      </c>
      <c r="R225" s="14"/>
      <c r="S225" s="8"/>
    </row>
    <row r="226" spans="1:19" x14ac:dyDescent="0.3">
      <c r="A226" s="15"/>
      <c r="B226" s="185" t="s">
        <v>78</v>
      </c>
      <c r="C226" s="16" t="str">
        <f t="shared" si="72"/>
        <v/>
      </c>
      <c r="D226" s="16" t="str">
        <f t="shared" si="74"/>
        <v/>
      </c>
      <c r="E226" s="17" t="s">
        <v>86</v>
      </c>
      <c r="F226" s="261">
        <f>Decsheets!$V$10</f>
        <v>1</v>
      </c>
      <c r="G226" s="8"/>
      <c r="H226" s="8"/>
      <c r="I226" s="18"/>
      <c r="J226" s="14" t="str">
        <f t="shared" si="73"/>
        <v/>
      </c>
      <c r="K226" s="14" t="str">
        <f t="shared" si="73"/>
        <v/>
      </c>
      <c r="L226" s="14" t="str">
        <f t="shared" si="73"/>
        <v/>
      </c>
      <c r="M226" s="14" t="str">
        <f t="shared" si="73"/>
        <v/>
      </c>
      <c r="N226" s="14" t="str">
        <f t="shared" si="73"/>
        <v/>
      </c>
      <c r="O226" s="14" t="str">
        <f t="shared" si="73"/>
        <v/>
      </c>
      <c r="P226" s="14" t="str">
        <f t="shared" si="73"/>
        <v/>
      </c>
      <c r="Q226" s="14" t="str">
        <f t="shared" si="73"/>
        <v/>
      </c>
      <c r="R226" s="14"/>
      <c r="S226" s="8"/>
    </row>
    <row r="227" spans="1:19" x14ac:dyDescent="0.3">
      <c r="A227" s="15"/>
      <c r="B227" s="185" t="s">
        <v>79</v>
      </c>
      <c r="C227" s="16" t="str">
        <f t="shared" si="72"/>
        <v/>
      </c>
      <c r="D227" s="16" t="str">
        <f t="shared" si="74"/>
        <v/>
      </c>
      <c r="E227" s="17" t="s">
        <v>86</v>
      </c>
      <c r="F227" s="261">
        <f>Decsheets!$V$11</f>
        <v>0</v>
      </c>
      <c r="G227" s="8"/>
      <c r="H227" s="8"/>
      <c r="I227" s="18"/>
      <c r="J227" s="14" t="str">
        <f t="shared" si="73"/>
        <v/>
      </c>
      <c r="K227" s="14" t="str">
        <f t="shared" si="73"/>
        <v/>
      </c>
      <c r="L227" s="14" t="str">
        <f t="shared" si="73"/>
        <v/>
      </c>
      <c r="M227" s="14" t="str">
        <f t="shared" si="73"/>
        <v/>
      </c>
      <c r="N227" s="14" t="str">
        <f t="shared" si="73"/>
        <v/>
      </c>
      <c r="O227" s="14" t="str">
        <f t="shared" si="73"/>
        <v/>
      </c>
      <c r="P227" s="14" t="str">
        <f t="shared" si="73"/>
        <v/>
      </c>
      <c r="Q227" s="14" t="str">
        <f t="shared" si="73"/>
        <v/>
      </c>
      <c r="R227" s="14">
        <f>SUM(Decsheets!$V$5:$V$13)-(SUM(J221:P227))</f>
        <v>21</v>
      </c>
      <c r="S227" s="8"/>
    </row>
    <row r="228" spans="1:19" x14ac:dyDescent="0.3">
      <c r="A228" s="22" t="s">
        <v>117</v>
      </c>
      <c r="B228" s="196"/>
      <c r="C228" s="19" t="s">
        <v>353</v>
      </c>
      <c r="D228" s="258" t="s">
        <v>366</v>
      </c>
      <c r="E228" s="7" t="s">
        <v>86</v>
      </c>
      <c r="F228" s="256"/>
      <c r="G228" s="8"/>
      <c r="H228" s="8"/>
      <c r="I228" s="21"/>
      <c r="J228" s="14"/>
      <c r="K228" s="14"/>
      <c r="L228" s="14"/>
      <c r="M228" s="14"/>
      <c r="N228" s="14"/>
      <c r="O228" s="14"/>
      <c r="P228" s="14"/>
      <c r="Q228" s="14"/>
      <c r="R228" s="14"/>
      <c r="S228" s="8" t="s">
        <v>117</v>
      </c>
    </row>
    <row r="229" spans="1:19" x14ac:dyDescent="0.3">
      <c r="A229" s="15"/>
      <c r="B229" s="185" t="s">
        <v>126</v>
      </c>
      <c r="C229" s="16" t="str">
        <f>IFERROR(IF(A229="","",VLOOKUP($A$228,IF(LEN(A229)=2,U16GB,U16GA),VLOOKUP(LEFT(A229,1),club,6,FALSE),FALSE)),"No club")</f>
        <v/>
      </c>
      <c r="D229" s="16" t="str">
        <f>IFERROR(IF(A229="","",VLOOKUP(LEFT(A229,1),club,2,FALSE)),"No club")</f>
        <v/>
      </c>
      <c r="E229" s="17" t="s">
        <v>86</v>
      </c>
      <c r="F229" s="261">
        <f>Decsheets!$V$5</f>
        <v>6</v>
      </c>
      <c r="G229" s="8"/>
      <c r="H229" s="8"/>
      <c r="I229" s="208" t="str">
        <f>IFERROR(IF(E229=".","",IF(E229&lt;Records!G24,"LR",IF(E229=Records!G24,"=LR","-"))),"???")</f>
        <v/>
      </c>
      <c r="J229" s="14" t="str">
        <f t="shared" ref="J229:Q235" si="75">IF($A229="","",IF(LEFT($A229,1)=J$12,$F229,""))</f>
        <v/>
      </c>
      <c r="K229" s="14" t="str">
        <f t="shared" si="75"/>
        <v/>
      </c>
      <c r="L229" s="14" t="str">
        <f t="shared" si="75"/>
        <v/>
      </c>
      <c r="M229" s="14" t="str">
        <f t="shared" si="75"/>
        <v/>
      </c>
      <c r="N229" s="14" t="str">
        <f t="shared" si="75"/>
        <v/>
      </c>
      <c r="O229" s="14" t="str">
        <f t="shared" si="75"/>
        <v/>
      </c>
      <c r="P229" s="14" t="str">
        <f t="shared" si="75"/>
        <v/>
      </c>
      <c r="Q229" s="14" t="str">
        <f t="shared" si="75"/>
        <v/>
      </c>
      <c r="R229" s="14"/>
      <c r="S229" s="8"/>
    </row>
    <row r="230" spans="1:19" x14ac:dyDescent="0.3">
      <c r="A230" s="15"/>
      <c r="B230" s="185" t="s">
        <v>127</v>
      </c>
      <c r="C230" s="16" t="str">
        <f t="shared" ref="C230:C235" si="76">IF(A230="","",VLOOKUP($A$228,IF(LEN(A230)=2,U16GB,U16GA),VLOOKUP(LEFT(A230,1),club,6,FALSE),FALSE))</f>
        <v/>
      </c>
      <c r="D230" s="16" t="str">
        <f t="shared" ref="D230:D235" si="77">IF(A230="","",VLOOKUP(LEFT(A230,1),club,2,FALSE))</f>
        <v/>
      </c>
      <c r="E230" s="17" t="s">
        <v>86</v>
      </c>
      <c r="F230" s="261">
        <f>Decsheets!$V$6</f>
        <v>5</v>
      </c>
      <c r="G230" s="8"/>
      <c r="H230" s="8"/>
      <c r="I230" s="18"/>
      <c r="J230" s="14" t="str">
        <f t="shared" si="75"/>
        <v/>
      </c>
      <c r="K230" s="14" t="str">
        <f t="shared" si="75"/>
        <v/>
      </c>
      <c r="L230" s="14" t="str">
        <f t="shared" si="75"/>
        <v/>
      </c>
      <c r="M230" s="14" t="str">
        <f t="shared" si="75"/>
        <v/>
      </c>
      <c r="N230" s="14" t="str">
        <f t="shared" si="75"/>
        <v/>
      </c>
      <c r="O230" s="14" t="str">
        <f t="shared" si="75"/>
        <v/>
      </c>
      <c r="P230" s="14" t="str">
        <f t="shared" si="75"/>
        <v/>
      </c>
      <c r="Q230" s="14" t="str">
        <f t="shared" si="75"/>
        <v/>
      </c>
      <c r="R230" s="14"/>
      <c r="S230" s="8"/>
    </row>
    <row r="231" spans="1:19" x14ac:dyDescent="0.3">
      <c r="A231" s="15"/>
      <c r="B231" s="185" t="s">
        <v>128</v>
      </c>
      <c r="C231" s="16" t="str">
        <f t="shared" si="76"/>
        <v/>
      </c>
      <c r="D231" s="16" t="str">
        <f t="shared" si="77"/>
        <v/>
      </c>
      <c r="E231" s="17" t="s">
        <v>86</v>
      </c>
      <c r="F231" s="261">
        <f>Decsheets!$V$7</f>
        <v>4</v>
      </c>
      <c r="G231" s="8"/>
      <c r="H231" s="8"/>
      <c r="I231" s="18"/>
      <c r="J231" s="14" t="str">
        <f t="shared" si="75"/>
        <v/>
      </c>
      <c r="K231" s="14" t="str">
        <f t="shared" si="75"/>
        <v/>
      </c>
      <c r="L231" s="14" t="str">
        <f t="shared" si="75"/>
        <v/>
      </c>
      <c r="M231" s="14" t="str">
        <f t="shared" si="75"/>
        <v/>
      </c>
      <c r="N231" s="14" t="str">
        <f t="shared" si="75"/>
        <v/>
      </c>
      <c r="O231" s="14" t="str">
        <f t="shared" si="75"/>
        <v/>
      </c>
      <c r="P231" s="14" t="str">
        <f t="shared" si="75"/>
        <v/>
      </c>
      <c r="Q231" s="14" t="str">
        <f t="shared" si="75"/>
        <v/>
      </c>
      <c r="R231" s="14"/>
      <c r="S231" s="8"/>
    </row>
    <row r="232" spans="1:19" x14ac:dyDescent="0.3">
      <c r="A232" s="15"/>
      <c r="B232" s="185" t="s">
        <v>76</v>
      </c>
      <c r="C232" s="16" t="str">
        <f t="shared" si="76"/>
        <v/>
      </c>
      <c r="D232" s="16" t="str">
        <f t="shared" si="77"/>
        <v/>
      </c>
      <c r="E232" s="17" t="s">
        <v>86</v>
      </c>
      <c r="F232" s="261">
        <f>Decsheets!$V$8</f>
        <v>3</v>
      </c>
      <c r="G232" s="8"/>
      <c r="H232" s="8"/>
      <c r="I232" s="18"/>
      <c r="J232" s="14" t="str">
        <f t="shared" si="75"/>
        <v/>
      </c>
      <c r="K232" s="14" t="str">
        <f t="shared" si="75"/>
        <v/>
      </c>
      <c r="L232" s="14" t="str">
        <f t="shared" si="75"/>
        <v/>
      </c>
      <c r="M232" s="14" t="str">
        <f t="shared" si="75"/>
        <v/>
      </c>
      <c r="N232" s="14" t="str">
        <f t="shared" si="75"/>
        <v/>
      </c>
      <c r="O232" s="14" t="str">
        <f t="shared" si="75"/>
        <v/>
      </c>
      <c r="P232" s="14" t="str">
        <f t="shared" si="75"/>
        <v/>
      </c>
      <c r="Q232" s="14" t="str">
        <f t="shared" si="75"/>
        <v/>
      </c>
      <c r="R232" s="14"/>
      <c r="S232" s="8"/>
    </row>
    <row r="233" spans="1:19" x14ac:dyDescent="0.3">
      <c r="A233" s="15"/>
      <c r="B233" s="185" t="s">
        <v>77</v>
      </c>
      <c r="C233" s="16" t="str">
        <f t="shared" si="76"/>
        <v/>
      </c>
      <c r="D233" s="16" t="str">
        <f t="shared" si="77"/>
        <v/>
      </c>
      <c r="E233" s="17" t="s">
        <v>86</v>
      </c>
      <c r="F233" s="261">
        <f>Decsheets!$V$9</f>
        <v>2</v>
      </c>
      <c r="G233" s="8"/>
      <c r="H233" s="8"/>
      <c r="I233" s="18"/>
      <c r="J233" s="14" t="str">
        <f t="shared" si="75"/>
        <v/>
      </c>
      <c r="K233" s="14" t="str">
        <f t="shared" si="75"/>
        <v/>
      </c>
      <c r="L233" s="14" t="str">
        <f t="shared" si="75"/>
        <v/>
      </c>
      <c r="M233" s="14" t="str">
        <f t="shared" si="75"/>
        <v/>
      </c>
      <c r="N233" s="14" t="str">
        <f t="shared" si="75"/>
        <v/>
      </c>
      <c r="O233" s="14" t="str">
        <f t="shared" si="75"/>
        <v/>
      </c>
      <c r="P233" s="14" t="str">
        <f t="shared" si="75"/>
        <v/>
      </c>
      <c r="Q233" s="14" t="str">
        <f t="shared" si="75"/>
        <v/>
      </c>
      <c r="R233" s="14"/>
      <c r="S233" s="8"/>
    </row>
    <row r="234" spans="1:19" x14ac:dyDescent="0.3">
      <c r="A234" s="15"/>
      <c r="B234" s="185" t="s">
        <v>78</v>
      </c>
      <c r="C234" s="16" t="str">
        <f t="shared" si="76"/>
        <v/>
      </c>
      <c r="D234" s="16" t="str">
        <f t="shared" si="77"/>
        <v/>
      </c>
      <c r="E234" s="17" t="s">
        <v>86</v>
      </c>
      <c r="F234" s="261">
        <f>Decsheets!$V$10</f>
        <v>1</v>
      </c>
      <c r="G234" s="8"/>
      <c r="H234" s="8"/>
      <c r="I234" s="18"/>
      <c r="J234" s="14" t="str">
        <f t="shared" si="75"/>
        <v/>
      </c>
      <c r="K234" s="14" t="str">
        <f t="shared" si="75"/>
        <v/>
      </c>
      <c r="L234" s="14" t="str">
        <f t="shared" si="75"/>
        <v/>
      </c>
      <c r="M234" s="14" t="str">
        <f t="shared" si="75"/>
        <v/>
      </c>
      <c r="N234" s="14" t="str">
        <f t="shared" si="75"/>
        <v/>
      </c>
      <c r="O234" s="14" t="str">
        <f t="shared" si="75"/>
        <v/>
      </c>
      <c r="P234" s="14" t="str">
        <f t="shared" si="75"/>
        <v/>
      </c>
      <c r="Q234" s="14" t="str">
        <f t="shared" si="75"/>
        <v/>
      </c>
      <c r="R234" s="14"/>
      <c r="S234" s="8"/>
    </row>
    <row r="235" spans="1:19" x14ac:dyDescent="0.3">
      <c r="A235" s="15"/>
      <c r="B235" s="185" t="s">
        <v>79</v>
      </c>
      <c r="C235" s="16" t="str">
        <f t="shared" si="76"/>
        <v/>
      </c>
      <c r="D235" s="16" t="str">
        <f t="shared" si="77"/>
        <v/>
      </c>
      <c r="E235" s="17" t="s">
        <v>86</v>
      </c>
      <c r="F235" s="261">
        <f>Decsheets!$V$11</f>
        <v>0</v>
      </c>
      <c r="G235" s="8"/>
      <c r="H235" s="8"/>
      <c r="I235" s="18"/>
      <c r="J235" s="14" t="str">
        <f t="shared" si="75"/>
        <v/>
      </c>
      <c r="K235" s="14" t="str">
        <f t="shared" si="75"/>
        <v/>
      </c>
      <c r="L235" s="14" t="str">
        <f t="shared" si="75"/>
        <v/>
      </c>
      <c r="M235" s="14" t="str">
        <f t="shared" si="75"/>
        <v/>
      </c>
      <c r="N235" s="14" t="str">
        <f t="shared" si="75"/>
        <v/>
      </c>
      <c r="O235" s="14" t="str">
        <f t="shared" si="75"/>
        <v/>
      </c>
      <c r="P235" s="14" t="str">
        <f t="shared" si="75"/>
        <v/>
      </c>
      <c r="Q235" s="14" t="str">
        <f t="shared" si="75"/>
        <v/>
      </c>
      <c r="R235" s="14">
        <f>SUM(Decsheets!$V$5:$V$13)-(SUM(J229:P235))</f>
        <v>21</v>
      </c>
      <c r="S235" s="8"/>
    </row>
  </sheetData>
  <sheetProtection algorithmName="SHA-512" hashValue="NSymhYUpcdOR3jM9iKwPWSOBwWnSS3E44YQfFQsZT0T1BTt67WVXd7O8vuPz9fwZg8gL9hrE38dOJ9154oNJpQ==" saltValue="bRZR/mQadMcctaziM3GCww==" spinCount="100000" sheet="1" selectLockedCells="1"/>
  <mergeCells count="4">
    <mergeCell ref="P1:R1"/>
    <mergeCell ref="R10:R12"/>
    <mergeCell ref="A1:D1"/>
    <mergeCell ref="W1:A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headerFooter>
    <oddHeader>&amp;RUnder 15 Girls 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CFF33"/>
  </sheetPr>
  <dimension ref="A1:AC235"/>
  <sheetViews>
    <sheetView workbookViewId="0">
      <pane xSplit="24744"/>
      <selection activeCell="A13" sqref="A13"/>
      <selection pane="topRight" activeCell="D2" sqref="D1:D1048576"/>
    </sheetView>
  </sheetViews>
  <sheetFormatPr defaultRowHeight="14.4" x14ac:dyDescent="0.3"/>
  <cols>
    <col min="1" max="1" width="8.44140625" customWidth="1"/>
    <col min="2" max="2" width="3.21875" style="80" customWidth="1"/>
    <col min="3" max="3" width="37.5546875" style="253" customWidth="1"/>
    <col min="4" max="4" width="30.44140625" style="253" customWidth="1"/>
    <col min="5" max="5" width="12.77734375" style="93" bestFit="1" customWidth="1"/>
    <col min="6" max="6" width="4.77734375" style="80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3.5546875" customWidth="1"/>
    <col min="21" max="21" width="3.77734375" customWidth="1"/>
    <col min="23" max="23" width="19.77734375" style="97" customWidth="1"/>
    <col min="24" max="24" width="14.44140625" style="97" customWidth="1"/>
    <col min="25" max="25" width="9.21875" style="98" customWidth="1"/>
    <col min="26" max="26" width="6.77734375" style="97" customWidth="1"/>
    <col min="27" max="27" width="20.77734375" style="97" customWidth="1"/>
    <col min="28" max="28" width="14.21875" style="97" customWidth="1"/>
    <col min="29" max="29" width="9.21875" style="98" customWidth="1"/>
  </cols>
  <sheetData>
    <row r="1" spans="1:29" ht="18" x14ac:dyDescent="0.35">
      <c r="A1" s="288" t="s">
        <v>213</v>
      </c>
      <c r="B1" s="288"/>
      <c r="C1" s="288"/>
      <c r="D1" s="288"/>
      <c r="E1" s="96"/>
      <c r="F1" s="260"/>
      <c r="G1" s="47"/>
      <c r="H1" s="50"/>
      <c r="I1" s="50">
        <f>Overallresults!I38</f>
        <v>0</v>
      </c>
      <c r="J1" s="50"/>
      <c r="K1" s="50"/>
      <c r="L1" s="50"/>
      <c r="M1" s="50"/>
      <c r="N1" s="50"/>
      <c r="O1" s="92" t="str">
        <f>Overallresults!L38</f>
        <v>-</v>
      </c>
      <c r="P1" s="92"/>
      <c r="Q1" s="92"/>
      <c r="W1" s="288"/>
      <c r="X1" s="288"/>
      <c r="Y1" s="288"/>
      <c r="Z1" s="288"/>
      <c r="AA1" s="288"/>
      <c r="AB1" s="288"/>
    </row>
    <row r="2" spans="1:29" x14ac:dyDescent="0.3">
      <c r="A2" s="86"/>
      <c r="B2" s="196"/>
      <c r="C2" s="246" t="s">
        <v>74</v>
      </c>
      <c r="D2" s="246" t="s">
        <v>75</v>
      </c>
      <c r="E2" s="198" t="s">
        <v>3</v>
      </c>
      <c r="F2" s="25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W2" s="100"/>
      <c r="AA2" s="170"/>
    </row>
    <row r="3" spans="1:29" x14ac:dyDescent="0.3">
      <c r="A3" s="22"/>
      <c r="B3" s="257" t="s">
        <v>126</v>
      </c>
      <c r="C3" s="248" t="str">
        <f>Decsheets!T5</f>
        <v>-</v>
      </c>
      <c r="D3" s="251">
        <f>SUM(J13:J235)</f>
        <v>0</v>
      </c>
      <c r="E3" s="198" t="str">
        <f>Decsheets!S5</f>
        <v>-</v>
      </c>
      <c r="F3" s="256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9" x14ac:dyDescent="0.3">
      <c r="A4" s="22"/>
      <c r="B4" s="257" t="s">
        <v>127</v>
      </c>
      <c r="C4" s="248" t="str">
        <f>Decsheets!T6</f>
        <v>-</v>
      </c>
      <c r="D4" s="251">
        <f>SUM(K13:K235)</f>
        <v>0</v>
      </c>
      <c r="E4" s="198" t="str">
        <f>Decsheets!S6</f>
        <v>-</v>
      </c>
      <c r="F4" s="256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X4" s="99"/>
      <c r="Y4" s="114"/>
      <c r="AB4" s="99"/>
      <c r="AC4" s="114"/>
    </row>
    <row r="5" spans="1:29" x14ac:dyDescent="0.3">
      <c r="A5" s="22"/>
      <c r="B5" s="257" t="s">
        <v>128</v>
      </c>
      <c r="C5" s="248" t="str">
        <f>Decsheets!T7</f>
        <v>-</v>
      </c>
      <c r="D5" s="251">
        <f>SUM(L13:L235)</f>
        <v>0</v>
      </c>
      <c r="E5" s="198" t="str">
        <f>Decsheets!S7</f>
        <v>-</v>
      </c>
      <c r="F5" s="256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Y5" s="115"/>
      <c r="AC5" s="115"/>
    </row>
    <row r="6" spans="1:29" x14ac:dyDescent="0.3">
      <c r="A6" s="22"/>
      <c r="B6" s="257" t="s">
        <v>76</v>
      </c>
      <c r="C6" s="248" t="str">
        <f>Decsheets!T8</f>
        <v>-</v>
      </c>
      <c r="D6" s="251">
        <f>SUM(M13:M235)</f>
        <v>0</v>
      </c>
      <c r="E6" s="198" t="str">
        <f>Decsheets!S8</f>
        <v>-</v>
      </c>
      <c r="F6" s="256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Y6" s="115"/>
      <c r="AC6" s="115"/>
    </row>
    <row r="7" spans="1:29" x14ac:dyDescent="0.3">
      <c r="A7" s="22"/>
      <c r="B7" s="257" t="s">
        <v>77</v>
      </c>
      <c r="C7" s="248" t="str">
        <f>Decsheets!T9</f>
        <v>-</v>
      </c>
      <c r="D7" s="251">
        <f>SUM(N13:N235)</f>
        <v>0</v>
      </c>
      <c r="E7" s="198" t="str">
        <f>Decsheets!S9</f>
        <v>-</v>
      </c>
      <c r="F7" s="256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Y7" s="115"/>
      <c r="AC7" s="115"/>
    </row>
    <row r="8" spans="1:29" x14ac:dyDescent="0.3">
      <c r="A8" s="22"/>
      <c r="B8" s="257" t="s">
        <v>78</v>
      </c>
      <c r="C8" s="248" t="str">
        <f>Decsheets!T10</f>
        <v>-</v>
      </c>
      <c r="D8" s="251">
        <f>SUM(O13:O235)</f>
        <v>0</v>
      </c>
      <c r="E8" s="198" t="str">
        <f>Decsheets!S10</f>
        <v>-</v>
      </c>
      <c r="F8" s="25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Y8" s="115"/>
      <c r="AC8" s="115"/>
    </row>
    <row r="9" spans="1:29" x14ac:dyDescent="0.3">
      <c r="A9" s="22"/>
      <c r="B9" s="257" t="s">
        <v>79</v>
      </c>
      <c r="C9" s="248" t="str">
        <f>Decsheets!T11</f>
        <v>-</v>
      </c>
      <c r="D9" s="251">
        <f>SUM(P13:P235)</f>
        <v>0</v>
      </c>
      <c r="E9" s="198" t="str">
        <f>Decsheets!S11</f>
        <v>-</v>
      </c>
      <c r="F9" s="25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Y9" s="115"/>
      <c r="AC9" s="115"/>
    </row>
    <row r="10" spans="1:29" x14ac:dyDescent="0.3">
      <c r="C10" s="249" t="s">
        <v>59</v>
      </c>
      <c r="D10" s="254">
        <f>SUM(R13:R235)-56</f>
        <v>532</v>
      </c>
      <c r="F10" s="256"/>
      <c r="G10" s="8"/>
      <c r="H10" s="8"/>
      <c r="I10" s="268" t="s">
        <v>390</v>
      </c>
      <c r="J10" s="8"/>
      <c r="K10" s="8"/>
      <c r="L10" s="8"/>
      <c r="M10" s="8"/>
      <c r="N10" s="8"/>
      <c r="O10" s="8"/>
      <c r="P10" s="8"/>
      <c r="Q10" s="8"/>
      <c r="R10" s="290" t="s">
        <v>81</v>
      </c>
      <c r="S10" s="8"/>
      <c r="Y10" s="115"/>
      <c r="AC10" s="115"/>
    </row>
    <row r="11" spans="1:29" ht="17.25" customHeight="1" x14ac:dyDescent="0.3">
      <c r="A11" s="90" t="s">
        <v>82</v>
      </c>
      <c r="B11" s="196"/>
      <c r="C11" s="10"/>
      <c r="D11" s="10"/>
      <c r="E11" s="94" t="s">
        <v>83</v>
      </c>
      <c r="F11" s="256"/>
      <c r="G11" s="8"/>
      <c r="H11" s="8"/>
      <c r="I11" s="268" t="s">
        <v>391</v>
      </c>
      <c r="J11" s="24"/>
      <c r="K11" s="24"/>
      <c r="L11" s="24"/>
      <c r="M11" s="24"/>
      <c r="N11" s="24"/>
      <c r="O11" s="24"/>
      <c r="P11" s="24"/>
      <c r="Q11" s="24"/>
      <c r="R11" s="290"/>
      <c r="S11" s="8"/>
      <c r="Y11" s="115"/>
      <c r="AC11" s="115"/>
    </row>
    <row r="12" spans="1:29" x14ac:dyDescent="0.3">
      <c r="A12" s="11" t="s">
        <v>84</v>
      </c>
      <c r="B12" s="196"/>
      <c r="C12" s="12" t="s">
        <v>313</v>
      </c>
      <c r="D12" s="7" t="s">
        <v>85</v>
      </c>
      <c r="E12" s="184" t="s">
        <v>86</v>
      </c>
      <c r="F12" s="256"/>
      <c r="G12" s="8"/>
      <c r="H12" s="8"/>
      <c r="I12" s="207" t="s">
        <v>336</v>
      </c>
      <c r="J12" s="13" t="str">
        <f>Decsheets!S5</f>
        <v>-</v>
      </c>
      <c r="K12" s="13" t="str">
        <f>Decsheets!S6</f>
        <v>-</v>
      </c>
      <c r="L12" s="13" t="str">
        <f>Decsheets!S7</f>
        <v>-</v>
      </c>
      <c r="M12" s="13" t="str">
        <f>Decsheets!S8</f>
        <v>-</v>
      </c>
      <c r="N12" s="13" t="str">
        <f>Decsheets!S9</f>
        <v>-</v>
      </c>
      <c r="O12" s="13" t="str">
        <f>Decsheets!S10</f>
        <v>-</v>
      </c>
      <c r="P12" s="13" t="str">
        <f>Decsheets!S11</f>
        <v>-</v>
      </c>
      <c r="Q12" s="172" t="str">
        <f>Decsheets!S12</f>
        <v>-</v>
      </c>
      <c r="R12" s="291"/>
      <c r="S12" s="8" t="s">
        <v>87</v>
      </c>
      <c r="Y12" s="115"/>
      <c r="AC12" s="115"/>
    </row>
    <row r="13" spans="1:29" x14ac:dyDescent="0.3">
      <c r="A13" s="15"/>
      <c r="B13" s="185" t="s">
        <v>126</v>
      </c>
      <c r="C13" s="16" t="str">
        <f>IFERROR(IF(A13="","",VLOOKUP($A$12,IF(LEN(A13)=2,U18WB,U18WA),VLOOKUP(LEFT(A13,1),club,6,FALSE),FALSE)),"No athlete")</f>
        <v/>
      </c>
      <c r="D13" s="16" t="str">
        <f>IFERROR(IF(A13="","",VLOOKUP(LEFT(A13,1),club,2,FALSE)),"No club")</f>
        <v/>
      </c>
      <c r="E13" s="17" t="s">
        <v>86</v>
      </c>
      <c r="F13" s="261">
        <f>Decsheets!$V$5</f>
        <v>6</v>
      </c>
      <c r="G13" s="8"/>
      <c r="H13" s="8"/>
      <c r="I13" s="208" t="str">
        <f>IFERROR(IF(E13=".","",IF(E13&lt;Records!H3,"LR",IF(E13=Records!H3,"=LR","-"))),"???")</f>
        <v/>
      </c>
      <c r="J13" s="14" t="str">
        <f t="shared" ref="J13:Q19" si="0">IF($A13="","",IF(LEFT($A13,1)=J$12,$F13,""))</f>
        <v/>
      </c>
      <c r="K13" s="14" t="str">
        <f t="shared" si="0"/>
        <v/>
      </c>
      <c r="L13" s="14" t="str">
        <f t="shared" si="0"/>
        <v/>
      </c>
      <c r="M13" s="14" t="str">
        <f t="shared" si="0"/>
        <v/>
      </c>
      <c r="N13" s="14" t="str">
        <f t="shared" si="0"/>
        <v/>
      </c>
      <c r="O13" s="14" t="str">
        <f t="shared" si="0"/>
        <v/>
      </c>
      <c r="P13" s="14" t="str">
        <f t="shared" si="0"/>
        <v/>
      </c>
      <c r="Q13" s="14" t="str">
        <f t="shared" si="0"/>
        <v/>
      </c>
      <c r="R13" s="14"/>
      <c r="S13" s="8"/>
      <c r="X13" s="99"/>
      <c r="Y13" s="114"/>
      <c r="AB13" s="99"/>
      <c r="AC13" s="114"/>
    </row>
    <row r="14" spans="1:29" x14ac:dyDescent="0.3">
      <c r="A14" s="15"/>
      <c r="B14" s="185" t="s">
        <v>127</v>
      </c>
      <c r="C14" s="16" t="str">
        <f t="shared" ref="C14:C19" si="1">IF(A14="","",VLOOKUP($A$12,IF(LEN(A14)=2,U18WB,U18WA),VLOOKUP(LEFT(A14,1),club,6,FALSE),FALSE))</f>
        <v/>
      </c>
      <c r="D14" s="16" t="str">
        <f t="shared" ref="D14:D19" si="2">IF(A14="","",VLOOKUP(LEFT(A14,1),club,2,FALSE))</f>
        <v/>
      </c>
      <c r="E14" s="17" t="s">
        <v>86</v>
      </c>
      <c r="F14" s="261">
        <f>Decsheets!$V$6</f>
        <v>5</v>
      </c>
      <c r="G14" s="8"/>
      <c r="H14" s="8"/>
      <c r="I14" s="18"/>
      <c r="J14" s="14" t="str">
        <f t="shared" si="0"/>
        <v/>
      </c>
      <c r="K14" s="14" t="str">
        <f t="shared" si="0"/>
        <v/>
      </c>
      <c r="L14" s="14" t="str">
        <f t="shared" si="0"/>
        <v/>
      </c>
      <c r="M14" s="14" t="str">
        <f t="shared" si="0"/>
        <v/>
      </c>
      <c r="N14" s="14" t="str">
        <f t="shared" si="0"/>
        <v/>
      </c>
      <c r="O14" s="14" t="str">
        <f t="shared" si="0"/>
        <v/>
      </c>
      <c r="P14" s="14" t="str">
        <f t="shared" si="0"/>
        <v/>
      </c>
      <c r="Q14" s="14" t="str">
        <f t="shared" si="0"/>
        <v/>
      </c>
      <c r="R14" s="14"/>
      <c r="S14" s="8"/>
      <c r="Y14" s="115"/>
      <c r="AC14" s="115"/>
    </row>
    <row r="15" spans="1:29" x14ac:dyDescent="0.3">
      <c r="A15" s="15"/>
      <c r="B15" s="185" t="s">
        <v>128</v>
      </c>
      <c r="C15" s="16" t="str">
        <f t="shared" si="1"/>
        <v/>
      </c>
      <c r="D15" s="16" t="str">
        <f t="shared" si="2"/>
        <v/>
      </c>
      <c r="E15" s="17" t="s">
        <v>86</v>
      </c>
      <c r="F15" s="261">
        <f>Decsheets!$V$7</f>
        <v>4</v>
      </c>
      <c r="G15" s="8"/>
      <c r="H15" s="8"/>
      <c r="I15" s="18"/>
      <c r="J15" s="14" t="str">
        <f t="shared" si="0"/>
        <v/>
      </c>
      <c r="K15" s="14" t="str">
        <f t="shared" si="0"/>
        <v/>
      </c>
      <c r="L15" s="14" t="str">
        <f t="shared" si="0"/>
        <v/>
      </c>
      <c r="M15" s="14" t="str">
        <f t="shared" si="0"/>
        <v/>
      </c>
      <c r="N15" s="14" t="str">
        <f t="shared" si="0"/>
        <v/>
      </c>
      <c r="O15" s="14" t="str">
        <f t="shared" si="0"/>
        <v/>
      </c>
      <c r="P15" s="14" t="str">
        <f t="shared" si="0"/>
        <v/>
      </c>
      <c r="Q15" s="14" t="str">
        <f t="shared" si="0"/>
        <v/>
      </c>
      <c r="R15" s="14"/>
      <c r="S15" s="8"/>
      <c r="Y15" s="115"/>
      <c r="AC15" s="115"/>
    </row>
    <row r="16" spans="1:29" x14ac:dyDescent="0.3">
      <c r="A16" s="15"/>
      <c r="B16" s="185" t="s">
        <v>76</v>
      </c>
      <c r="C16" s="16" t="str">
        <f t="shared" si="1"/>
        <v/>
      </c>
      <c r="D16" s="16" t="str">
        <f t="shared" si="2"/>
        <v/>
      </c>
      <c r="E16" s="17" t="s">
        <v>86</v>
      </c>
      <c r="F16" s="261">
        <f>Decsheets!$V$8</f>
        <v>3</v>
      </c>
      <c r="G16" s="8"/>
      <c r="H16" s="8"/>
      <c r="I16" s="18"/>
      <c r="J16" s="14" t="str">
        <f t="shared" si="0"/>
        <v/>
      </c>
      <c r="K16" s="14" t="str">
        <f t="shared" si="0"/>
        <v/>
      </c>
      <c r="L16" s="14" t="str">
        <f t="shared" si="0"/>
        <v/>
      </c>
      <c r="M16" s="14" t="str">
        <f t="shared" si="0"/>
        <v/>
      </c>
      <c r="N16" s="14" t="str">
        <f t="shared" si="0"/>
        <v/>
      </c>
      <c r="O16" s="14" t="str">
        <f t="shared" si="0"/>
        <v/>
      </c>
      <c r="P16" s="14" t="str">
        <f t="shared" si="0"/>
        <v/>
      </c>
      <c r="Q16" s="14" t="str">
        <f t="shared" si="0"/>
        <v/>
      </c>
      <c r="R16" s="14"/>
      <c r="S16" s="8"/>
      <c r="Y16" s="115"/>
      <c r="AC16" s="115"/>
    </row>
    <row r="17" spans="1:29" x14ac:dyDescent="0.3">
      <c r="A17" s="15"/>
      <c r="B17" s="185" t="s">
        <v>77</v>
      </c>
      <c r="C17" s="16" t="str">
        <f t="shared" si="1"/>
        <v/>
      </c>
      <c r="D17" s="16" t="str">
        <f t="shared" si="2"/>
        <v/>
      </c>
      <c r="E17" s="17" t="s">
        <v>86</v>
      </c>
      <c r="F17" s="261">
        <f>Decsheets!$V$9</f>
        <v>2</v>
      </c>
      <c r="G17" s="8"/>
      <c r="H17" s="8"/>
      <c r="I17" s="18"/>
      <c r="J17" s="14" t="str">
        <f t="shared" si="0"/>
        <v/>
      </c>
      <c r="K17" s="14" t="str">
        <f t="shared" si="0"/>
        <v/>
      </c>
      <c r="L17" s="14" t="str">
        <f t="shared" si="0"/>
        <v/>
      </c>
      <c r="M17" s="14" t="str">
        <f t="shared" si="0"/>
        <v/>
      </c>
      <c r="N17" s="14" t="str">
        <f t="shared" si="0"/>
        <v/>
      </c>
      <c r="O17" s="14" t="str">
        <f t="shared" si="0"/>
        <v/>
      </c>
      <c r="P17" s="14" t="str">
        <f t="shared" si="0"/>
        <v/>
      </c>
      <c r="Q17" s="14" t="str">
        <f t="shared" si="0"/>
        <v/>
      </c>
      <c r="R17" s="14"/>
      <c r="S17" s="8"/>
      <c r="Y17" s="115"/>
      <c r="AC17" s="115"/>
    </row>
    <row r="18" spans="1:29" x14ac:dyDescent="0.3">
      <c r="A18" s="15"/>
      <c r="B18" s="185" t="s">
        <v>78</v>
      </c>
      <c r="C18" s="16" t="str">
        <f t="shared" si="1"/>
        <v/>
      </c>
      <c r="D18" s="16" t="str">
        <f t="shared" si="2"/>
        <v/>
      </c>
      <c r="E18" s="17" t="s">
        <v>86</v>
      </c>
      <c r="F18" s="261">
        <f>Decsheets!$V$10</f>
        <v>1</v>
      </c>
      <c r="G18" s="8"/>
      <c r="H18" s="8"/>
      <c r="I18" s="18"/>
      <c r="J18" s="14" t="str">
        <f t="shared" si="0"/>
        <v/>
      </c>
      <c r="K18" s="14" t="str">
        <f t="shared" si="0"/>
        <v/>
      </c>
      <c r="L18" s="14" t="str">
        <f t="shared" si="0"/>
        <v/>
      </c>
      <c r="M18" s="14" t="str">
        <f t="shared" si="0"/>
        <v/>
      </c>
      <c r="N18" s="14" t="str">
        <f t="shared" si="0"/>
        <v/>
      </c>
      <c r="O18" s="14" t="str">
        <f t="shared" si="0"/>
        <v/>
      </c>
      <c r="P18" s="14" t="str">
        <f t="shared" si="0"/>
        <v/>
      </c>
      <c r="Q18" s="14" t="str">
        <f t="shared" si="0"/>
        <v/>
      </c>
      <c r="R18" s="14"/>
      <c r="S18" s="8"/>
      <c r="Y18" s="115"/>
      <c r="AC18" s="115"/>
    </row>
    <row r="19" spans="1:29" x14ac:dyDescent="0.3">
      <c r="A19" s="15"/>
      <c r="B19" s="185" t="s">
        <v>79</v>
      </c>
      <c r="C19" s="16" t="str">
        <f t="shared" si="1"/>
        <v/>
      </c>
      <c r="D19" s="16" t="str">
        <f t="shared" si="2"/>
        <v/>
      </c>
      <c r="E19" s="17" t="s">
        <v>86</v>
      </c>
      <c r="F19" s="261">
        <f>Decsheets!$V$11</f>
        <v>0</v>
      </c>
      <c r="G19" s="8"/>
      <c r="H19" s="8"/>
      <c r="I19" s="18"/>
      <c r="J19" s="14" t="str">
        <f t="shared" si="0"/>
        <v/>
      </c>
      <c r="K19" s="14" t="str">
        <f t="shared" si="0"/>
        <v/>
      </c>
      <c r="L19" s="14" t="str">
        <f t="shared" si="0"/>
        <v/>
      </c>
      <c r="M19" s="14" t="str">
        <f t="shared" si="0"/>
        <v/>
      </c>
      <c r="N19" s="14" t="str">
        <f t="shared" si="0"/>
        <v/>
      </c>
      <c r="O19" s="14" t="str">
        <f t="shared" si="0"/>
        <v/>
      </c>
      <c r="P19" s="14" t="str">
        <f t="shared" si="0"/>
        <v/>
      </c>
      <c r="Q19" s="14" t="str">
        <f t="shared" si="0"/>
        <v/>
      </c>
      <c r="R19" s="14">
        <f>SUM(Decsheets!$V$5:$V$13)-(SUM(J13:P19))</f>
        <v>21</v>
      </c>
      <c r="S19" s="8"/>
      <c r="Y19" s="115"/>
      <c r="AC19" s="115"/>
    </row>
    <row r="20" spans="1:29" x14ac:dyDescent="0.3">
      <c r="A20" s="11" t="s">
        <v>84</v>
      </c>
      <c r="B20" s="196"/>
      <c r="C20" s="19" t="s">
        <v>314</v>
      </c>
      <c r="D20" s="7" t="s">
        <v>85</v>
      </c>
      <c r="E20" s="184" t="s">
        <v>86</v>
      </c>
      <c r="F20" s="256"/>
      <c r="G20" s="8"/>
      <c r="H20" s="8"/>
      <c r="I20" s="8"/>
      <c r="J20" s="14"/>
      <c r="K20" s="14"/>
      <c r="L20" s="14"/>
      <c r="M20" s="14"/>
      <c r="N20" s="14"/>
      <c r="O20" s="14"/>
      <c r="P20" s="14"/>
      <c r="Q20" s="14"/>
      <c r="R20" s="14"/>
      <c r="S20" s="8" t="s">
        <v>88</v>
      </c>
      <c r="Y20" s="115"/>
      <c r="AC20" s="115"/>
    </row>
    <row r="21" spans="1:29" x14ac:dyDescent="0.3">
      <c r="A21" s="15"/>
      <c r="B21" s="185" t="s">
        <v>126</v>
      </c>
      <c r="C21" s="16" t="str">
        <f t="shared" ref="C21:C27" si="3">IF(A21="","",VLOOKUP($A$20,IF(LEN(A21)=2,U18WB,U18WA),VLOOKUP(LEFT(A21,1),club,6,FALSE),FALSE))</f>
        <v/>
      </c>
      <c r="D21" s="16" t="str">
        <f t="shared" ref="D21:D27" si="4">IF(A21="","",VLOOKUP(LEFT(A21,1),club,2,FALSE))</f>
        <v/>
      </c>
      <c r="E21" s="17" t="s">
        <v>86</v>
      </c>
      <c r="F21" s="261">
        <f>Decsheets!$V$5</f>
        <v>6</v>
      </c>
      <c r="G21" s="8"/>
      <c r="H21" s="8"/>
      <c r="I21" s="208" t="str">
        <f>IFERROR(IF(E21=".","",IF(E21&lt;Records!H3,"LR",IF(E21=Records!H3,"=LR","-"))),"???")</f>
        <v/>
      </c>
      <c r="J21" s="14" t="str">
        <f t="shared" ref="J21:Q27" si="5">IF($A21="","",IF(LEFT($A21,1)=J$12,$F21,""))</f>
        <v/>
      </c>
      <c r="K21" s="14" t="str">
        <f t="shared" si="5"/>
        <v/>
      </c>
      <c r="L21" s="14" t="str">
        <f t="shared" si="5"/>
        <v/>
      </c>
      <c r="M21" s="14" t="str">
        <f t="shared" si="5"/>
        <v/>
      </c>
      <c r="N21" s="14" t="str">
        <f t="shared" si="5"/>
        <v/>
      </c>
      <c r="O21" s="14" t="str">
        <f t="shared" si="5"/>
        <v/>
      </c>
      <c r="P21" s="14" t="str">
        <f t="shared" si="5"/>
        <v/>
      </c>
      <c r="Q21" s="14" t="str">
        <f t="shared" si="5"/>
        <v/>
      </c>
      <c r="R21" s="14"/>
      <c r="S21" s="8"/>
      <c r="Y21" s="115"/>
      <c r="AC21" s="115"/>
    </row>
    <row r="22" spans="1:29" x14ac:dyDescent="0.3">
      <c r="A22" s="15"/>
      <c r="B22" s="185" t="s">
        <v>127</v>
      </c>
      <c r="C22" s="16" t="str">
        <f t="shared" si="3"/>
        <v/>
      </c>
      <c r="D22" s="16" t="str">
        <f t="shared" si="4"/>
        <v/>
      </c>
      <c r="E22" s="17" t="s">
        <v>86</v>
      </c>
      <c r="F22" s="261">
        <f>Decsheets!$V$6</f>
        <v>5</v>
      </c>
      <c r="G22" s="8"/>
      <c r="H22" s="8"/>
      <c r="I22" s="18"/>
      <c r="J22" s="14" t="str">
        <f t="shared" si="5"/>
        <v/>
      </c>
      <c r="K22" s="14" t="str">
        <f t="shared" si="5"/>
        <v/>
      </c>
      <c r="L22" s="14" t="str">
        <f t="shared" si="5"/>
        <v/>
      </c>
      <c r="M22" s="14" t="str">
        <f t="shared" si="5"/>
        <v/>
      </c>
      <c r="N22" s="14" t="str">
        <f t="shared" si="5"/>
        <v/>
      </c>
      <c r="O22" s="14" t="str">
        <f t="shared" si="5"/>
        <v/>
      </c>
      <c r="P22" s="14" t="str">
        <f t="shared" si="5"/>
        <v/>
      </c>
      <c r="Q22" s="14" t="str">
        <f t="shared" si="5"/>
        <v/>
      </c>
      <c r="R22" s="14"/>
      <c r="S22" s="8"/>
      <c r="Y22" s="115"/>
      <c r="AC22" s="115"/>
    </row>
    <row r="23" spans="1:29" x14ac:dyDescent="0.3">
      <c r="A23" s="15"/>
      <c r="B23" s="185" t="s">
        <v>128</v>
      </c>
      <c r="C23" s="16" t="str">
        <f t="shared" si="3"/>
        <v/>
      </c>
      <c r="D23" s="16" t="str">
        <f t="shared" si="4"/>
        <v/>
      </c>
      <c r="E23" s="17" t="s">
        <v>86</v>
      </c>
      <c r="F23" s="261">
        <f>Decsheets!$V$7</f>
        <v>4</v>
      </c>
      <c r="G23" s="8"/>
      <c r="H23" s="8"/>
      <c r="I23" s="18"/>
      <c r="J23" s="14" t="str">
        <f t="shared" si="5"/>
        <v/>
      </c>
      <c r="K23" s="14" t="str">
        <f t="shared" si="5"/>
        <v/>
      </c>
      <c r="L23" s="14" t="str">
        <f t="shared" si="5"/>
        <v/>
      </c>
      <c r="M23" s="14" t="str">
        <f t="shared" si="5"/>
        <v/>
      </c>
      <c r="N23" s="14" t="str">
        <f t="shared" si="5"/>
        <v/>
      </c>
      <c r="O23" s="14" t="str">
        <f t="shared" si="5"/>
        <v/>
      </c>
      <c r="P23" s="14" t="str">
        <f t="shared" si="5"/>
        <v/>
      </c>
      <c r="Q23" s="14" t="str">
        <f t="shared" si="5"/>
        <v/>
      </c>
      <c r="R23" s="14"/>
      <c r="S23" s="8"/>
      <c r="Y23" s="115"/>
      <c r="AC23" s="115"/>
    </row>
    <row r="24" spans="1:29" x14ac:dyDescent="0.3">
      <c r="A24" s="15"/>
      <c r="B24" s="185" t="s">
        <v>76</v>
      </c>
      <c r="C24" s="16" t="str">
        <f t="shared" si="3"/>
        <v/>
      </c>
      <c r="D24" s="16" t="str">
        <f t="shared" si="4"/>
        <v/>
      </c>
      <c r="E24" s="17" t="s">
        <v>86</v>
      </c>
      <c r="F24" s="261">
        <f>Decsheets!$V$8</f>
        <v>3</v>
      </c>
      <c r="G24" s="8"/>
      <c r="H24" s="8"/>
      <c r="I24" s="18"/>
      <c r="J24" s="14" t="str">
        <f t="shared" si="5"/>
        <v/>
      </c>
      <c r="K24" s="14" t="str">
        <f t="shared" si="5"/>
        <v/>
      </c>
      <c r="L24" s="14" t="str">
        <f t="shared" si="5"/>
        <v/>
      </c>
      <c r="M24" s="14" t="str">
        <f t="shared" si="5"/>
        <v/>
      </c>
      <c r="N24" s="14" t="str">
        <f t="shared" si="5"/>
        <v/>
      </c>
      <c r="O24" s="14" t="str">
        <f t="shared" si="5"/>
        <v/>
      </c>
      <c r="P24" s="14" t="str">
        <f t="shared" si="5"/>
        <v/>
      </c>
      <c r="Q24" s="14" t="str">
        <f t="shared" si="5"/>
        <v/>
      </c>
      <c r="R24" s="14"/>
      <c r="S24" s="8"/>
      <c r="Y24" s="115"/>
      <c r="AC24" s="115"/>
    </row>
    <row r="25" spans="1:29" x14ac:dyDescent="0.3">
      <c r="A25" s="15"/>
      <c r="B25" s="185" t="s">
        <v>77</v>
      </c>
      <c r="C25" s="16" t="str">
        <f t="shared" si="3"/>
        <v/>
      </c>
      <c r="D25" s="16" t="str">
        <f t="shared" si="4"/>
        <v/>
      </c>
      <c r="E25" s="17" t="s">
        <v>86</v>
      </c>
      <c r="F25" s="261">
        <f>Decsheets!$V$9</f>
        <v>2</v>
      </c>
      <c r="G25" s="8"/>
      <c r="H25" s="8"/>
      <c r="I25" s="18"/>
      <c r="J25" s="14" t="str">
        <f t="shared" si="5"/>
        <v/>
      </c>
      <c r="K25" s="14" t="str">
        <f t="shared" si="5"/>
        <v/>
      </c>
      <c r="L25" s="14" t="str">
        <f t="shared" si="5"/>
        <v/>
      </c>
      <c r="M25" s="14" t="str">
        <f t="shared" si="5"/>
        <v/>
      </c>
      <c r="N25" s="14" t="str">
        <f t="shared" si="5"/>
        <v/>
      </c>
      <c r="O25" s="14" t="str">
        <f t="shared" si="5"/>
        <v/>
      </c>
      <c r="P25" s="14" t="str">
        <f t="shared" si="5"/>
        <v/>
      </c>
      <c r="Q25" s="14" t="str">
        <f t="shared" si="5"/>
        <v/>
      </c>
      <c r="R25" s="14"/>
      <c r="S25" s="8"/>
      <c r="Y25" s="115"/>
      <c r="AC25" s="115"/>
    </row>
    <row r="26" spans="1:29" x14ac:dyDescent="0.3">
      <c r="A26" s="15"/>
      <c r="B26" s="185" t="s">
        <v>78</v>
      </c>
      <c r="C26" s="16" t="str">
        <f t="shared" si="3"/>
        <v/>
      </c>
      <c r="D26" s="16" t="str">
        <f t="shared" si="4"/>
        <v/>
      </c>
      <c r="E26" s="17" t="s">
        <v>86</v>
      </c>
      <c r="F26" s="261">
        <f>Decsheets!$V$10</f>
        <v>1</v>
      </c>
      <c r="G26" s="8"/>
      <c r="H26" s="8"/>
      <c r="I26" s="18"/>
      <c r="J26" s="14" t="str">
        <f t="shared" si="5"/>
        <v/>
      </c>
      <c r="K26" s="14" t="str">
        <f t="shared" si="5"/>
        <v/>
      </c>
      <c r="L26" s="14" t="str">
        <f t="shared" si="5"/>
        <v/>
      </c>
      <c r="M26" s="14" t="str">
        <f t="shared" si="5"/>
        <v/>
      </c>
      <c r="N26" s="14" t="str">
        <f t="shared" si="5"/>
        <v/>
      </c>
      <c r="O26" s="14" t="str">
        <f t="shared" si="5"/>
        <v/>
      </c>
      <c r="P26" s="14" t="str">
        <f t="shared" si="5"/>
        <v/>
      </c>
      <c r="Q26" s="14" t="str">
        <f t="shared" si="5"/>
        <v/>
      </c>
      <c r="R26" s="14"/>
      <c r="S26" s="8"/>
      <c r="Y26" s="115"/>
      <c r="AC26" s="115"/>
    </row>
    <row r="27" spans="1:29" x14ac:dyDescent="0.3">
      <c r="A27" s="15"/>
      <c r="B27" s="185" t="s">
        <v>79</v>
      </c>
      <c r="C27" s="16" t="str">
        <f t="shared" si="3"/>
        <v/>
      </c>
      <c r="D27" s="16" t="str">
        <f t="shared" si="4"/>
        <v/>
      </c>
      <c r="E27" s="17" t="s">
        <v>86</v>
      </c>
      <c r="F27" s="261">
        <f>Decsheets!$V$11</f>
        <v>0</v>
      </c>
      <c r="G27" s="8"/>
      <c r="H27" s="8"/>
      <c r="I27" s="18"/>
      <c r="J27" s="14" t="str">
        <f t="shared" si="5"/>
        <v/>
      </c>
      <c r="K27" s="14" t="str">
        <f t="shared" si="5"/>
        <v/>
      </c>
      <c r="L27" s="14" t="str">
        <f t="shared" si="5"/>
        <v/>
      </c>
      <c r="M27" s="14" t="str">
        <f t="shared" si="5"/>
        <v/>
      </c>
      <c r="N27" s="14" t="str">
        <f t="shared" si="5"/>
        <v/>
      </c>
      <c r="O27" s="14" t="str">
        <f t="shared" si="5"/>
        <v/>
      </c>
      <c r="P27" s="14" t="str">
        <f t="shared" si="5"/>
        <v/>
      </c>
      <c r="Q27" s="14" t="str">
        <f t="shared" si="5"/>
        <v/>
      </c>
      <c r="R27" s="14">
        <f>SUM(Decsheets!$V$5:$V$13)-(SUM(J21:P27))</f>
        <v>21</v>
      </c>
      <c r="S27" s="8"/>
      <c r="Y27" s="115"/>
      <c r="AC27" s="115"/>
    </row>
    <row r="28" spans="1:29" x14ac:dyDescent="0.3">
      <c r="A28" s="11" t="s">
        <v>89</v>
      </c>
      <c r="B28" s="196"/>
      <c r="C28" s="20" t="s">
        <v>315</v>
      </c>
      <c r="D28" s="7" t="s">
        <v>85</v>
      </c>
      <c r="E28" s="184" t="s">
        <v>86</v>
      </c>
      <c r="F28" s="256"/>
      <c r="G28" s="8"/>
      <c r="H28" s="8"/>
      <c r="I28" s="8"/>
      <c r="J28" s="14"/>
      <c r="K28" s="14"/>
      <c r="L28" s="14"/>
      <c r="M28" s="14"/>
      <c r="N28" s="14"/>
      <c r="O28" s="14"/>
      <c r="P28" s="14"/>
      <c r="Q28" s="14"/>
      <c r="R28" s="14"/>
      <c r="S28" s="8" t="s">
        <v>90</v>
      </c>
      <c r="Y28" s="115"/>
      <c r="AC28" s="115"/>
    </row>
    <row r="29" spans="1:29" x14ac:dyDescent="0.3">
      <c r="A29" s="15"/>
      <c r="B29" s="185" t="s">
        <v>126</v>
      </c>
      <c r="C29" s="16" t="str">
        <f>IFERROR(IF(A29="","",VLOOKUP($A$28,IF(LEN(A29)=2,U18WB,U18WA),VLOOKUP(LEFT(A29,1),club,6,FALSE),FALSE)),"No athlete")</f>
        <v/>
      </c>
      <c r="D29" s="16" t="str">
        <f>IFERROR(IF(A29="","",VLOOKUP(LEFT(A29,1),club,2,FALSE)),"No club")</f>
        <v/>
      </c>
      <c r="E29" s="17" t="s">
        <v>86</v>
      </c>
      <c r="F29" s="261">
        <f>Decsheets!$V$5</f>
        <v>6</v>
      </c>
      <c r="G29" s="8"/>
      <c r="H29" s="8"/>
      <c r="I29" s="208" t="str">
        <f>IFERROR(IF(E29=".","",IF(E29&lt;Records!H4,"LR",IF(E29=Records!H4,"=LR","-"))),"???")</f>
        <v/>
      </c>
      <c r="J29" s="14" t="str">
        <f t="shared" ref="J29:Q35" si="6">IF($A29="","",IF(LEFT($A29,1)=J$12,$F29,""))</f>
        <v/>
      </c>
      <c r="K29" s="14" t="str">
        <f t="shared" si="6"/>
        <v/>
      </c>
      <c r="L29" s="14" t="str">
        <f t="shared" si="6"/>
        <v/>
      </c>
      <c r="M29" s="14" t="str">
        <f t="shared" si="6"/>
        <v/>
      </c>
      <c r="N29" s="14" t="str">
        <f t="shared" si="6"/>
        <v/>
      </c>
      <c r="O29" s="14" t="str">
        <f t="shared" si="6"/>
        <v/>
      </c>
      <c r="P29" s="14" t="str">
        <f t="shared" si="6"/>
        <v/>
      </c>
      <c r="Q29" s="14" t="str">
        <f t="shared" si="6"/>
        <v/>
      </c>
      <c r="R29" s="14"/>
      <c r="S29" s="8"/>
      <c r="Y29" s="115"/>
      <c r="AC29" s="115"/>
    </row>
    <row r="30" spans="1:29" x14ac:dyDescent="0.3">
      <c r="A30" s="15"/>
      <c r="B30" s="185" t="s">
        <v>127</v>
      </c>
      <c r="C30" s="16" t="str">
        <f t="shared" ref="C30:C35" si="7">IF(A30="","",VLOOKUP($A$28,IF(LEN(A30)=2,U18WB,U18WA),VLOOKUP(LEFT(A30,1),club,6,FALSE),FALSE))</f>
        <v/>
      </c>
      <c r="D30" s="16" t="str">
        <f t="shared" ref="D30:D35" si="8">IF(A30="","",VLOOKUP(LEFT(A30,1),club,2,FALSE))</f>
        <v/>
      </c>
      <c r="E30" s="17" t="s">
        <v>86</v>
      </c>
      <c r="F30" s="261">
        <f>Decsheets!$V$6</f>
        <v>5</v>
      </c>
      <c r="G30" s="8"/>
      <c r="H30" s="8"/>
      <c r="I30" s="18"/>
      <c r="J30" s="14" t="str">
        <f t="shared" si="6"/>
        <v/>
      </c>
      <c r="K30" s="14" t="str">
        <f t="shared" si="6"/>
        <v/>
      </c>
      <c r="L30" s="14" t="str">
        <f t="shared" si="6"/>
        <v/>
      </c>
      <c r="M30" s="14" t="str">
        <f t="shared" si="6"/>
        <v/>
      </c>
      <c r="N30" s="14" t="str">
        <f t="shared" si="6"/>
        <v/>
      </c>
      <c r="O30" s="14" t="str">
        <f t="shared" si="6"/>
        <v/>
      </c>
      <c r="P30" s="14" t="str">
        <f t="shared" si="6"/>
        <v/>
      </c>
      <c r="Q30" s="14" t="str">
        <f t="shared" si="6"/>
        <v/>
      </c>
      <c r="R30" s="14"/>
      <c r="S30" s="8"/>
    </row>
    <row r="31" spans="1:29" x14ac:dyDescent="0.3">
      <c r="A31" s="15"/>
      <c r="B31" s="185" t="s">
        <v>128</v>
      </c>
      <c r="C31" s="16" t="str">
        <f t="shared" si="7"/>
        <v/>
      </c>
      <c r="D31" s="16" t="str">
        <f t="shared" si="8"/>
        <v/>
      </c>
      <c r="E31" s="17" t="s">
        <v>86</v>
      </c>
      <c r="F31" s="261">
        <f>Decsheets!$V$7</f>
        <v>4</v>
      </c>
      <c r="G31" s="8"/>
      <c r="H31" s="8"/>
      <c r="I31" s="18"/>
      <c r="J31" s="14" t="str">
        <f t="shared" si="6"/>
        <v/>
      </c>
      <c r="K31" s="14" t="str">
        <f t="shared" si="6"/>
        <v/>
      </c>
      <c r="L31" s="14" t="str">
        <f t="shared" si="6"/>
        <v/>
      </c>
      <c r="M31" s="14" t="str">
        <f t="shared" si="6"/>
        <v/>
      </c>
      <c r="N31" s="14" t="str">
        <f t="shared" si="6"/>
        <v/>
      </c>
      <c r="O31" s="14" t="str">
        <f t="shared" si="6"/>
        <v/>
      </c>
      <c r="P31" s="14" t="str">
        <f t="shared" si="6"/>
        <v/>
      </c>
      <c r="Q31" s="14" t="str">
        <f t="shared" si="6"/>
        <v/>
      </c>
      <c r="R31" s="14"/>
      <c r="S31" s="8"/>
    </row>
    <row r="32" spans="1:29" x14ac:dyDescent="0.3">
      <c r="A32" s="15"/>
      <c r="B32" s="185" t="s">
        <v>76</v>
      </c>
      <c r="C32" s="16" t="str">
        <f t="shared" si="7"/>
        <v/>
      </c>
      <c r="D32" s="16" t="str">
        <f t="shared" si="8"/>
        <v/>
      </c>
      <c r="E32" s="17" t="s">
        <v>86</v>
      </c>
      <c r="F32" s="261">
        <f>Decsheets!$V$8</f>
        <v>3</v>
      </c>
      <c r="G32" s="8"/>
      <c r="H32" s="8"/>
      <c r="I32" s="18"/>
      <c r="J32" s="14" t="str">
        <f t="shared" si="6"/>
        <v/>
      </c>
      <c r="K32" s="14" t="str">
        <f t="shared" si="6"/>
        <v/>
      </c>
      <c r="L32" s="14" t="str">
        <f t="shared" si="6"/>
        <v/>
      </c>
      <c r="M32" s="14" t="str">
        <f t="shared" si="6"/>
        <v/>
      </c>
      <c r="N32" s="14" t="str">
        <f t="shared" si="6"/>
        <v/>
      </c>
      <c r="O32" s="14" t="str">
        <f t="shared" si="6"/>
        <v/>
      </c>
      <c r="P32" s="14" t="str">
        <f t="shared" si="6"/>
        <v/>
      </c>
      <c r="Q32" s="14" t="str">
        <f t="shared" si="6"/>
        <v/>
      </c>
      <c r="R32" s="14"/>
      <c r="S32" s="8"/>
    </row>
    <row r="33" spans="1:19" x14ac:dyDescent="0.3">
      <c r="A33" s="15"/>
      <c r="B33" s="185" t="s">
        <v>77</v>
      </c>
      <c r="C33" s="16" t="str">
        <f t="shared" si="7"/>
        <v/>
      </c>
      <c r="D33" s="16" t="str">
        <f t="shared" si="8"/>
        <v/>
      </c>
      <c r="E33" s="17" t="s">
        <v>86</v>
      </c>
      <c r="F33" s="261">
        <f>Decsheets!$V$9</f>
        <v>2</v>
      </c>
      <c r="G33" s="8"/>
      <c r="H33" s="8"/>
      <c r="I33" s="18"/>
      <c r="J33" s="14" t="str">
        <f t="shared" si="6"/>
        <v/>
      </c>
      <c r="K33" s="14" t="str">
        <f t="shared" si="6"/>
        <v/>
      </c>
      <c r="L33" s="14" t="str">
        <f t="shared" si="6"/>
        <v/>
      </c>
      <c r="M33" s="14" t="str">
        <f t="shared" si="6"/>
        <v/>
      </c>
      <c r="N33" s="14" t="str">
        <f t="shared" si="6"/>
        <v/>
      </c>
      <c r="O33" s="14" t="str">
        <f t="shared" si="6"/>
        <v/>
      </c>
      <c r="P33" s="14" t="str">
        <f t="shared" si="6"/>
        <v/>
      </c>
      <c r="Q33" s="14" t="str">
        <f t="shared" si="6"/>
        <v/>
      </c>
      <c r="R33" s="14"/>
      <c r="S33" s="8"/>
    </row>
    <row r="34" spans="1:19" x14ac:dyDescent="0.3">
      <c r="A34" s="15"/>
      <c r="B34" s="185" t="s">
        <v>78</v>
      </c>
      <c r="C34" s="16" t="str">
        <f t="shared" si="7"/>
        <v/>
      </c>
      <c r="D34" s="16" t="str">
        <f t="shared" si="8"/>
        <v/>
      </c>
      <c r="E34" s="17" t="s">
        <v>86</v>
      </c>
      <c r="F34" s="261">
        <f>Decsheets!$V$10</f>
        <v>1</v>
      </c>
      <c r="G34" s="8"/>
      <c r="H34" s="8"/>
      <c r="I34" s="18"/>
      <c r="J34" s="14" t="str">
        <f t="shared" si="6"/>
        <v/>
      </c>
      <c r="K34" s="14" t="str">
        <f t="shared" si="6"/>
        <v/>
      </c>
      <c r="L34" s="14" t="str">
        <f t="shared" si="6"/>
        <v/>
      </c>
      <c r="M34" s="14" t="str">
        <f t="shared" si="6"/>
        <v/>
      </c>
      <c r="N34" s="14" t="str">
        <f t="shared" si="6"/>
        <v/>
      </c>
      <c r="O34" s="14" t="str">
        <f t="shared" si="6"/>
        <v/>
      </c>
      <c r="P34" s="14" t="str">
        <f t="shared" si="6"/>
        <v/>
      </c>
      <c r="Q34" s="14" t="str">
        <f t="shared" si="6"/>
        <v/>
      </c>
      <c r="R34" s="14"/>
      <c r="S34" s="8"/>
    </row>
    <row r="35" spans="1:19" x14ac:dyDescent="0.3">
      <c r="A35" s="15"/>
      <c r="B35" s="185" t="s">
        <v>79</v>
      </c>
      <c r="C35" s="16" t="str">
        <f t="shared" si="7"/>
        <v/>
      </c>
      <c r="D35" s="16" t="str">
        <f t="shared" si="8"/>
        <v/>
      </c>
      <c r="E35" s="17" t="s">
        <v>86</v>
      </c>
      <c r="F35" s="261">
        <f>Decsheets!$V$11</f>
        <v>0</v>
      </c>
      <c r="G35" s="8"/>
      <c r="H35" s="8"/>
      <c r="I35" s="18"/>
      <c r="J35" s="14" t="str">
        <f t="shared" si="6"/>
        <v/>
      </c>
      <c r="K35" s="14" t="str">
        <f t="shared" si="6"/>
        <v/>
      </c>
      <c r="L35" s="14" t="str">
        <f t="shared" si="6"/>
        <v/>
      </c>
      <c r="M35" s="14" t="str">
        <f t="shared" si="6"/>
        <v/>
      </c>
      <c r="N35" s="14" t="str">
        <f t="shared" si="6"/>
        <v/>
      </c>
      <c r="O35" s="14" t="str">
        <f t="shared" si="6"/>
        <v/>
      </c>
      <c r="P35" s="14" t="str">
        <f t="shared" si="6"/>
        <v/>
      </c>
      <c r="Q35" s="14" t="str">
        <f t="shared" si="6"/>
        <v/>
      </c>
      <c r="R35" s="14">
        <f>SUM(Decsheets!$V$5:$V$13)-(SUM(J29:P35))</f>
        <v>21</v>
      </c>
      <c r="S35" s="8"/>
    </row>
    <row r="36" spans="1:19" x14ac:dyDescent="0.3">
      <c r="A36" s="11" t="s">
        <v>89</v>
      </c>
      <c r="B36" s="196"/>
      <c r="C36" s="19" t="s">
        <v>316</v>
      </c>
      <c r="D36" s="7" t="s">
        <v>85</v>
      </c>
      <c r="E36" s="184" t="s">
        <v>86</v>
      </c>
      <c r="F36" s="256"/>
      <c r="G36" s="8"/>
      <c r="H36" s="8"/>
      <c r="I36" s="8"/>
      <c r="J36" s="14"/>
      <c r="K36" s="14"/>
      <c r="L36" s="14"/>
      <c r="M36" s="14"/>
      <c r="N36" s="14"/>
      <c r="O36" s="14"/>
      <c r="P36" s="14"/>
      <c r="Q36" s="14"/>
      <c r="R36" s="14"/>
      <c r="S36" s="8" t="s">
        <v>91</v>
      </c>
    </row>
    <row r="37" spans="1:19" x14ac:dyDescent="0.3">
      <c r="A37" s="15"/>
      <c r="B37" s="185" t="s">
        <v>126</v>
      </c>
      <c r="C37" s="16" t="str">
        <f t="shared" ref="C37:C43" si="9">IF(A37="","",VLOOKUP($A$36,IF(LEN(A37)=2,U18WB,U18WA),VLOOKUP(LEFT(A37,1),club,6,FALSE),FALSE))</f>
        <v/>
      </c>
      <c r="D37" s="16" t="str">
        <f t="shared" ref="D37:D43" si="10">IF(A37="","",VLOOKUP(LEFT(A37,1),club,2,FALSE))</f>
        <v/>
      </c>
      <c r="E37" s="17" t="s">
        <v>86</v>
      </c>
      <c r="F37" s="261">
        <f>Decsheets!$V$5</f>
        <v>6</v>
      </c>
      <c r="G37" s="8"/>
      <c r="H37" s="8"/>
      <c r="I37" s="208" t="str">
        <f>IFERROR(IF(E37=".","",IF(E37&lt;Records!H4,"LR",IF(E37=Records!H4,"=LR","-"))),"???")</f>
        <v/>
      </c>
      <c r="J37" s="14" t="str">
        <f t="shared" ref="J37:Q43" si="11">IF($A37="","",IF(LEFT($A37,1)=J$12,$F37,""))</f>
        <v/>
      </c>
      <c r="K37" s="14" t="str">
        <f t="shared" si="11"/>
        <v/>
      </c>
      <c r="L37" s="14" t="str">
        <f t="shared" si="11"/>
        <v/>
      </c>
      <c r="M37" s="14" t="str">
        <f t="shared" si="11"/>
        <v/>
      </c>
      <c r="N37" s="14" t="str">
        <f t="shared" si="11"/>
        <v/>
      </c>
      <c r="O37" s="14" t="str">
        <f t="shared" si="11"/>
        <v/>
      </c>
      <c r="P37" s="14" t="str">
        <f t="shared" si="11"/>
        <v/>
      </c>
      <c r="Q37" s="14" t="str">
        <f t="shared" si="11"/>
        <v/>
      </c>
      <c r="R37" s="14"/>
      <c r="S37" s="8"/>
    </row>
    <row r="38" spans="1:19" x14ac:dyDescent="0.3">
      <c r="A38" s="15"/>
      <c r="B38" s="185" t="s">
        <v>127</v>
      </c>
      <c r="C38" s="16" t="str">
        <f t="shared" si="9"/>
        <v/>
      </c>
      <c r="D38" s="16" t="str">
        <f t="shared" si="10"/>
        <v/>
      </c>
      <c r="E38" s="17" t="s">
        <v>86</v>
      </c>
      <c r="F38" s="261">
        <f>Decsheets!$V$6</f>
        <v>5</v>
      </c>
      <c r="G38" s="8"/>
      <c r="H38" s="8"/>
      <c r="I38" s="18"/>
      <c r="J38" s="14" t="str">
        <f t="shared" si="11"/>
        <v/>
      </c>
      <c r="K38" s="14" t="str">
        <f t="shared" si="11"/>
        <v/>
      </c>
      <c r="L38" s="14" t="str">
        <f t="shared" si="11"/>
        <v/>
      </c>
      <c r="M38" s="14" t="str">
        <f t="shared" si="11"/>
        <v/>
      </c>
      <c r="N38" s="14" t="str">
        <f t="shared" si="11"/>
        <v/>
      </c>
      <c r="O38" s="14" t="str">
        <f t="shared" si="11"/>
        <v/>
      </c>
      <c r="P38" s="14" t="str">
        <f t="shared" si="11"/>
        <v/>
      </c>
      <c r="Q38" s="14" t="str">
        <f t="shared" si="11"/>
        <v/>
      </c>
      <c r="R38" s="14"/>
      <c r="S38" s="8"/>
    </row>
    <row r="39" spans="1:19" x14ac:dyDescent="0.3">
      <c r="A39" s="15"/>
      <c r="B39" s="185" t="s">
        <v>128</v>
      </c>
      <c r="C39" s="16" t="str">
        <f t="shared" si="9"/>
        <v/>
      </c>
      <c r="D39" s="16" t="str">
        <f t="shared" si="10"/>
        <v/>
      </c>
      <c r="E39" s="17" t="s">
        <v>86</v>
      </c>
      <c r="F39" s="261">
        <f>Decsheets!$V$7</f>
        <v>4</v>
      </c>
      <c r="G39" s="8"/>
      <c r="H39" s="8"/>
      <c r="I39" s="18"/>
      <c r="J39" s="14" t="str">
        <f t="shared" si="11"/>
        <v/>
      </c>
      <c r="K39" s="14" t="str">
        <f t="shared" si="11"/>
        <v/>
      </c>
      <c r="L39" s="14" t="str">
        <f t="shared" si="11"/>
        <v/>
      </c>
      <c r="M39" s="14" t="str">
        <f t="shared" si="11"/>
        <v/>
      </c>
      <c r="N39" s="14" t="str">
        <f t="shared" si="11"/>
        <v/>
      </c>
      <c r="O39" s="14" t="str">
        <f t="shared" si="11"/>
        <v/>
      </c>
      <c r="P39" s="14" t="str">
        <f t="shared" si="11"/>
        <v/>
      </c>
      <c r="Q39" s="14" t="str">
        <f t="shared" si="11"/>
        <v/>
      </c>
      <c r="R39" s="14"/>
      <c r="S39" s="8"/>
    </row>
    <row r="40" spans="1:19" x14ac:dyDescent="0.3">
      <c r="A40" s="15"/>
      <c r="B40" s="185" t="s">
        <v>76</v>
      </c>
      <c r="C40" s="16" t="str">
        <f t="shared" si="9"/>
        <v/>
      </c>
      <c r="D40" s="16" t="str">
        <f t="shared" si="10"/>
        <v/>
      </c>
      <c r="E40" s="17" t="s">
        <v>86</v>
      </c>
      <c r="F40" s="261">
        <f>Decsheets!$V$8</f>
        <v>3</v>
      </c>
      <c r="G40" s="8"/>
      <c r="H40" s="8"/>
      <c r="I40" s="18"/>
      <c r="J40" s="14" t="str">
        <f t="shared" si="11"/>
        <v/>
      </c>
      <c r="K40" s="14" t="str">
        <f t="shared" si="11"/>
        <v/>
      </c>
      <c r="L40" s="14" t="str">
        <f t="shared" si="11"/>
        <v/>
      </c>
      <c r="M40" s="14" t="str">
        <f t="shared" si="11"/>
        <v/>
      </c>
      <c r="N40" s="14" t="str">
        <f t="shared" si="11"/>
        <v/>
      </c>
      <c r="O40" s="14" t="str">
        <f t="shared" si="11"/>
        <v/>
      </c>
      <c r="P40" s="14" t="str">
        <f t="shared" si="11"/>
        <v/>
      </c>
      <c r="Q40" s="14" t="str">
        <f t="shared" si="11"/>
        <v/>
      </c>
      <c r="R40" s="14"/>
      <c r="S40" s="8"/>
    </row>
    <row r="41" spans="1:19" x14ac:dyDescent="0.3">
      <c r="A41" s="15"/>
      <c r="B41" s="185" t="s">
        <v>77</v>
      </c>
      <c r="C41" s="16" t="str">
        <f t="shared" si="9"/>
        <v/>
      </c>
      <c r="D41" s="16" t="str">
        <f t="shared" si="10"/>
        <v/>
      </c>
      <c r="E41" s="17" t="s">
        <v>86</v>
      </c>
      <c r="F41" s="261">
        <f>Decsheets!$V$9</f>
        <v>2</v>
      </c>
      <c r="G41" s="8"/>
      <c r="H41" s="8"/>
      <c r="I41" s="18"/>
      <c r="J41" s="14" t="str">
        <f t="shared" si="11"/>
        <v/>
      </c>
      <c r="K41" s="14" t="str">
        <f t="shared" si="11"/>
        <v/>
      </c>
      <c r="L41" s="14" t="str">
        <f t="shared" si="11"/>
        <v/>
      </c>
      <c r="M41" s="14" t="str">
        <f t="shared" si="11"/>
        <v/>
      </c>
      <c r="N41" s="14" t="str">
        <f t="shared" si="11"/>
        <v/>
      </c>
      <c r="O41" s="14" t="str">
        <f t="shared" si="11"/>
        <v/>
      </c>
      <c r="P41" s="14" t="str">
        <f t="shared" si="11"/>
        <v/>
      </c>
      <c r="Q41" s="14" t="str">
        <f t="shared" si="11"/>
        <v/>
      </c>
      <c r="R41" s="14"/>
      <c r="S41" s="8"/>
    </row>
    <row r="42" spans="1:19" x14ac:dyDescent="0.3">
      <c r="A42" s="15"/>
      <c r="B42" s="185" t="s">
        <v>78</v>
      </c>
      <c r="C42" s="16" t="str">
        <f t="shared" si="9"/>
        <v/>
      </c>
      <c r="D42" s="16" t="str">
        <f t="shared" si="10"/>
        <v/>
      </c>
      <c r="E42" s="17" t="s">
        <v>86</v>
      </c>
      <c r="F42" s="261">
        <f>Decsheets!$V$10</f>
        <v>1</v>
      </c>
      <c r="G42" s="8"/>
      <c r="H42" s="8"/>
      <c r="I42" s="18"/>
      <c r="J42" s="14" t="str">
        <f t="shared" si="11"/>
        <v/>
      </c>
      <c r="K42" s="14" t="str">
        <f t="shared" si="11"/>
        <v/>
      </c>
      <c r="L42" s="14" t="str">
        <f t="shared" si="11"/>
        <v/>
      </c>
      <c r="M42" s="14" t="str">
        <f t="shared" si="11"/>
        <v/>
      </c>
      <c r="N42" s="14" t="str">
        <f t="shared" si="11"/>
        <v/>
      </c>
      <c r="O42" s="14" t="str">
        <f t="shared" si="11"/>
        <v/>
      </c>
      <c r="P42" s="14" t="str">
        <f t="shared" si="11"/>
        <v/>
      </c>
      <c r="Q42" s="14" t="str">
        <f t="shared" si="11"/>
        <v/>
      </c>
      <c r="R42" s="14"/>
      <c r="S42" s="8"/>
    </row>
    <row r="43" spans="1:19" x14ac:dyDescent="0.3">
      <c r="A43" s="15"/>
      <c r="B43" s="185" t="s">
        <v>79</v>
      </c>
      <c r="C43" s="16" t="str">
        <f t="shared" si="9"/>
        <v/>
      </c>
      <c r="D43" s="16" t="str">
        <f t="shared" si="10"/>
        <v/>
      </c>
      <c r="E43" s="17" t="s">
        <v>86</v>
      </c>
      <c r="F43" s="261">
        <f>Decsheets!$V$11</f>
        <v>0</v>
      </c>
      <c r="G43" s="8"/>
      <c r="H43" s="8"/>
      <c r="I43" s="18"/>
      <c r="J43" s="14" t="str">
        <f t="shared" si="11"/>
        <v/>
      </c>
      <c r="K43" s="14" t="str">
        <f t="shared" si="11"/>
        <v/>
      </c>
      <c r="L43" s="14" t="str">
        <f t="shared" si="11"/>
        <v/>
      </c>
      <c r="M43" s="14" t="str">
        <f t="shared" si="11"/>
        <v/>
      </c>
      <c r="N43" s="14" t="str">
        <f t="shared" si="11"/>
        <v/>
      </c>
      <c r="O43" s="14" t="str">
        <f t="shared" si="11"/>
        <v/>
      </c>
      <c r="P43" s="14" t="str">
        <f t="shared" si="11"/>
        <v/>
      </c>
      <c r="Q43" s="14" t="str">
        <f t="shared" si="11"/>
        <v/>
      </c>
      <c r="R43" s="14">
        <f>SUM(Decsheets!$V$5:$V$13)-(SUM(J37:P43))</f>
        <v>21</v>
      </c>
      <c r="S43" s="8"/>
    </row>
    <row r="44" spans="1:19" x14ac:dyDescent="0.3">
      <c r="A44" s="11" t="s">
        <v>136</v>
      </c>
      <c r="B44" s="196"/>
      <c r="C44" s="20" t="s">
        <v>354</v>
      </c>
      <c r="D44" s="258" t="s">
        <v>366</v>
      </c>
      <c r="E44" s="95" t="s">
        <v>86</v>
      </c>
      <c r="F44" s="256"/>
      <c r="G44" s="8"/>
      <c r="H44" s="8"/>
      <c r="I44" s="21"/>
      <c r="J44" s="14"/>
      <c r="K44" s="14"/>
      <c r="L44" s="14"/>
      <c r="M44" s="14"/>
      <c r="N44" s="14"/>
      <c r="O44" s="14"/>
      <c r="P44" s="14"/>
      <c r="Q44" s="14"/>
      <c r="R44" s="14"/>
      <c r="S44" s="8" t="s">
        <v>137</v>
      </c>
    </row>
    <row r="45" spans="1:19" x14ac:dyDescent="0.3">
      <c r="A45" s="3"/>
      <c r="B45" s="185" t="s">
        <v>126</v>
      </c>
      <c r="C45" s="16" t="str">
        <f>IFERROR(IF(A45="","",VLOOKUP($A$44,IF(LEN(A45)=2,U18WB,U18WA),VLOOKUP(LEFT(A45,1),club,6,FALSE),FALSE)),"No athlete")</f>
        <v/>
      </c>
      <c r="D45" s="16" t="str">
        <f>IFERROR(IF(A45="","",VLOOKUP(LEFT(A45,1),club,2,FALSE)),"No club")</f>
        <v/>
      </c>
      <c r="E45" s="17" t="s">
        <v>86</v>
      </c>
      <c r="F45" s="261">
        <f>Decsheets!$V$5</f>
        <v>6</v>
      </c>
      <c r="G45" s="8"/>
      <c r="H45" s="8"/>
      <c r="I45" s="208" t="str">
        <f>IFERROR(IF(E45=".","",IF(E45&lt;Records!H6,"LR",IF(E45=Records!H6,"=LR","-"))),"???")</f>
        <v/>
      </c>
      <c r="J45" s="14" t="str">
        <f t="shared" ref="J45:Q51" si="12">IF($A45="","",IF(LEFT($A45,1)=J$12,$F45,""))</f>
        <v/>
      </c>
      <c r="K45" s="14" t="str">
        <f t="shared" si="12"/>
        <v/>
      </c>
      <c r="L45" s="14" t="str">
        <f t="shared" si="12"/>
        <v/>
      </c>
      <c r="M45" s="14" t="str">
        <f t="shared" si="12"/>
        <v/>
      </c>
      <c r="N45" s="14" t="str">
        <f t="shared" si="12"/>
        <v/>
      </c>
      <c r="O45" s="14" t="str">
        <f t="shared" si="12"/>
        <v/>
      </c>
      <c r="P45" s="14" t="str">
        <f t="shared" si="12"/>
        <v/>
      </c>
      <c r="Q45" s="14" t="str">
        <f t="shared" si="12"/>
        <v/>
      </c>
      <c r="R45" s="14"/>
      <c r="S45" s="8"/>
    </row>
    <row r="46" spans="1:19" x14ac:dyDescent="0.3">
      <c r="A46" s="3"/>
      <c r="B46" s="185" t="s">
        <v>127</v>
      </c>
      <c r="C46" s="16" t="str">
        <f t="shared" ref="C46:C51" si="13">IF(A46="","",VLOOKUP($A$44,IF(LEN(A46)=2,U18WB,U18WA),VLOOKUP(LEFT(A46,1),club,6,FALSE),FALSE))</f>
        <v/>
      </c>
      <c r="D46" s="16" t="str">
        <f t="shared" ref="D46:D51" si="14">IF(A46="","",VLOOKUP(LEFT(A46,1),club,2,FALSE))</f>
        <v/>
      </c>
      <c r="E46" s="17" t="s">
        <v>86</v>
      </c>
      <c r="F46" s="261">
        <f>Decsheets!$V$6</f>
        <v>5</v>
      </c>
      <c r="G46" s="8"/>
      <c r="H46" s="8"/>
      <c r="I46" s="18"/>
      <c r="J46" s="14" t="str">
        <f t="shared" si="12"/>
        <v/>
      </c>
      <c r="K46" s="14" t="str">
        <f t="shared" si="12"/>
        <v/>
      </c>
      <c r="L46" s="14" t="str">
        <f t="shared" si="12"/>
        <v/>
      </c>
      <c r="M46" s="14" t="str">
        <f t="shared" si="12"/>
        <v/>
      </c>
      <c r="N46" s="14" t="str">
        <f t="shared" si="12"/>
        <v/>
      </c>
      <c r="O46" s="14" t="str">
        <f t="shared" si="12"/>
        <v/>
      </c>
      <c r="P46" s="14" t="str">
        <f t="shared" si="12"/>
        <v/>
      </c>
      <c r="Q46" s="14" t="str">
        <f t="shared" si="12"/>
        <v/>
      </c>
      <c r="R46" s="14"/>
      <c r="S46" s="8"/>
    </row>
    <row r="47" spans="1:19" x14ac:dyDescent="0.3">
      <c r="A47" s="3"/>
      <c r="B47" s="185" t="s">
        <v>128</v>
      </c>
      <c r="C47" s="16" t="str">
        <f t="shared" si="13"/>
        <v/>
      </c>
      <c r="D47" s="16" t="str">
        <f t="shared" si="14"/>
        <v/>
      </c>
      <c r="E47" s="17" t="s">
        <v>86</v>
      </c>
      <c r="F47" s="261">
        <f>Decsheets!$V$7</f>
        <v>4</v>
      </c>
      <c r="G47" s="8"/>
      <c r="H47" s="8"/>
      <c r="I47" s="18"/>
      <c r="J47" s="14" t="str">
        <f t="shared" si="12"/>
        <v/>
      </c>
      <c r="K47" s="14" t="str">
        <f t="shared" si="12"/>
        <v/>
      </c>
      <c r="L47" s="14" t="str">
        <f t="shared" si="12"/>
        <v/>
      </c>
      <c r="M47" s="14" t="str">
        <f t="shared" si="12"/>
        <v/>
      </c>
      <c r="N47" s="14" t="str">
        <f t="shared" si="12"/>
        <v/>
      </c>
      <c r="O47" s="14" t="str">
        <f t="shared" si="12"/>
        <v/>
      </c>
      <c r="P47" s="14" t="str">
        <f t="shared" si="12"/>
        <v/>
      </c>
      <c r="Q47" s="14" t="str">
        <f t="shared" si="12"/>
        <v/>
      </c>
      <c r="R47" s="14"/>
      <c r="S47" s="8"/>
    </row>
    <row r="48" spans="1:19" x14ac:dyDescent="0.3">
      <c r="A48" s="3"/>
      <c r="B48" s="185" t="s">
        <v>76</v>
      </c>
      <c r="C48" s="16" t="str">
        <f t="shared" si="13"/>
        <v/>
      </c>
      <c r="D48" s="16" t="str">
        <f t="shared" si="14"/>
        <v/>
      </c>
      <c r="E48" s="17" t="s">
        <v>86</v>
      </c>
      <c r="F48" s="261">
        <f>Decsheets!$V$8</f>
        <v>3</v>
      </c>
      <c r="G48" s="8"/>
      <c r="H48" s="8"/>
      <c r="I48" s="18"/>
      <c r="J48" s="14" t="str">
        <f t="shared" si="12"/>
        <v/>
      </c>
      <c r="K48" s="14" t="str">
        <f t="shared" si="12"/>
        <v/>
      </c>
      <c r="L48" s="14" t="str">
        <f t="shared" si="12"/>
        <v/>
      </c>
      <c r="M48" s="14" t="str">
        <f t="shared" si="12"/>
        <v/>
      </c>
      <c r="N48" s="14" t="str">
        <f t="shared" si="12"/>
        <v/>
      </c>
      <c r="O48" s="14" t="str">
        <f t="shared" si="12"/>
        <v/>
      </c>
      <c r="P48" s="14" t="str">
        <f t="shared" si="12"/>
        <v/>
      </c>
      <c r="Q48" s="14" t="str">
        <f t="shared" si="12"/>
        <v/>
      </c>
      <c r="R48" s="14"/>
      <c r="S48" s="8"/>
    </row>
    <row r="49" spans="1:29" x14ac:dyDescent="0.3">
      <c r="A49" s="3"/>
      <c r="B49" s="185" t="s">
        <v>77</v>
      </c>
      <c r="C49" s="16" t="str">
        <f t="shared" si="13"/>
        <v/>
      </c>
      <c r="D49" s="16" t="str">
        <f t="shared" si="14"/>
        <v/>
      </c>
      <c r="E49" s="17" t="s">
        <v>86</v>
      </c>
      <c r="F49" s="261">
        <f>Decsheets!$V$9</f>
        <v>2</v>
      </c>
      <c r="G49" s="8"/>
      <c r="H49" s="8"/>
      <c r="I49" s="18"/>
      <c r="J49" s="14" t="str">
        <f t="shared" si="12"/>
        <v/>
      </c>
      <c r="K49" s="14" t="str">
        <f t="shared" si="12"/>
        <v/>
      </c>
      <c r="L49" s="14" t="str">
        <f t="shared" si="12"/>
        <v/>
      </c>
      <c r="M49" s="14" t="str">
        <f t="shared" si="12"/>
        <v/>
      </c>
      <c r="N49" s="14" t="str">
        <f t="shared" si="12"/>
        <v/>
      </c>
      <c r="O49" s="14" t="str">
        <f t="shared" si="12"/>
        <v/>
      </c>
      <c r="P49" s="14" t="str">
        <f t="shared" si="12"/>
        <v/>
      </c>
      <c r="Q49" s="14" t="str">
        <f t="shared" si="12"/>
        <v/>
      </c>
      <c r="R49" s="14"/>
      <c r="S49" s="8"/>
      <c r="X49" s="99"/>
      <c r="Y49" s="115"/>
      <c r="AB49" s="99"/>
      <c r="AC49" s="115"/>
    </row>
    <row r="50" spans="1:29" x14ac:dyDescent="0.3">
      <c r="A50" s="3"/>
      <c r="B50" s="185" t="s">
        <v>78</v>
      </c>
      <c r="C50" s="16" t="str">
        <f t="shared" si="13"/>
        <v/>
      </c>
      <c r="D50" s="16" t="str">
        <f t="shared" si="14"/>
        <v/>
      </c>
      <c r="E50" s="17" t="s">
        <v>86</v>
      </c>
      <c r="F50" s="261">
        <f>Decsheets!$V$10</f>
        <v>1</v>
      </c>
      <c r="G50" s="8"/>
      <c r="H50" s="8"/>
      <c r="I50" s="18"/>
      <c r="J50" s="14" t="str">
        <f t="shared" si="12"/>
        <v/>
      </c>
      <c r="K50" s="14" t="str">
        <f t="shared" si="12"/>
        <v/>
      </c>
      <c r="L50" s="14" t="str">
        <f t="shared" si="12"/>
        <v/>
      </c>
      <c r="M50" s="14" t="str">
        <f t="shared" si="12"/>
        <v/>
      </c>
      <c r="N50" s="14" t="str">
        <f t="shared" si="12"/>
        <v/>
      </c>
      <c r="O50" s="14" t="str">
        <f t="shared" si="12"/>
        <v/>
      </c>
      <c r="P50" s="14" t="str">
        <f t="shared" si="12"/>
        <v/>
      </c>
      <c r="Q50" s="14" t="str">
        <f t="shared" si="12"/>
        <v/>
      </c>
      <c r="R50" s="14"/>
      <c r="S50" s="8"/>
      <c r="Y50" s="115"/>
      <c r="AC50" s="115"/>
    </row>
    <row r="51" spans="1:29" x14ac:dyDescent="0.3">
      <c r="A51" s="15"/>
      <c r="B51" s="185" t="s">
        <v>79</v>
      </c>
      <c r="C51" s="16" t="str">
        <f t="shared" si="13"/>
        <v/>
      </c>
      <c r="D51" s="16" t="str">
        <f t="shared" si="14"/>
        <v/>
      </c>
      <c r="E51" s="17" t="s">
        <v>86</v>
      </c>
      <c r="F51" s="261">
        <f>Decsheets!$V$11</f>
        <v>0</v>
      </c>
      <c r="G51" s="8"/>
      <c r="H51" s="8"/>
      <c r="I51" s="18"/>
      <c r="J51" s="14" t="str">
        <f t="shared" si="12"/>
        <v/>
      </c>
      <c r="K51" s="14" t="str">
        <f t="shared" si="12"/>
        <v/>
      </c>
      <c r="L51" s="14" t="str">
        <f t="shared" si="12"/>
        <v/>
      </c>
      <c r="M51" s="14" t="str">
        <f t="shared" si="12"/>
        <v/>
      </c>
      <c r="N51" s="14" t="str">
        <f t="shared" si="12"/>
        <v/>
      </c>
      <c r="O51" s="14" t="str">
        <f t="shared" si="12"/>
        <v/>
      </c>
      <c r="P51" s="14" t="str">
        <f t="shared" si="12"/>
        <v/>
      </c>
      <c r="Q51" s="14" t="str">
        <f t="shared" si="12"/>
        <v/>
      </c>
      <c r="R51" s="14">
        <f>SUM(Decsheets!$V$5:$V$13)-(SUM(J45:P51))</f>
        <v>21</v>
      </c>
      <c r="S51" s="8"/>
      <c r="Y51" s="115"/>
      <c r="AC51" s="115"/>
    </row>
    <row r="52" spans="1:29" x14ac:dyDescent="0.3">
      <c r="A52" s="11" t="s">
        <v>136</v>
      </c>
      <c r="B52" s="196"/>
      <c r="C52" s="20" t="s">
        <v>355</v>
      </c>
      <c r="D52" s="258" t="s">
        <v>366</v>
      </c>
      <c r="E52" s="95" t="s">
        <v>86</v>
      </c>
      <c r="F52" s="256"/>
      <c r="G52" s="8"/>
      <c r="H52" s="8"/>
      <c r="I52" s="21"/>
      <c r="J52" s="14"/>
      <c r="K52" s="14"/>
      <c r="L52" s="14"/>
      <c r="M52" s="200"/>
      <c r="N52" s="200"/>
      <c r="O52" s="201"/>
      <c r="P52" s="200"/>
      <c r="Q52" s="200"/>
      <c r="R52" s="200"/>
      <c r="S52" s="93" t="s">
        <v>138</v>
      </c>
      <c r="Y52" s="115"/>
      <c r="AC52" s="115"/>
    </row>
    <row r="53" spans="1:29" x14ac:dyDescent="0.3">
      <c r="A53" s="15"/>
      <c r="B53" s="185" t="s">
        <v>126</v>
      </c>
      <c r="C53" s="16" t="str">
        <f t="shared" ref="C53:C59" si="15">IF(A53="","",VLOOKUP($A$52,IF(LEN(A53)=2,U18WB,U18WA),VLOOKUP(LEFT(A53,1),club,6,FALSE),FALSE))</f>
        <v/>
      </c>
      <c r="D53" s="16" t="str">
        <f t="shared" ref="D53:D59" si="16">IF(A53="","",VLOOKUP(LEFT(A53,1),club,2,FALSE))</f>
        <v/>
      </c>
      <c r="E53" s="17" t="s">
        <v>86</v>
      </c>
      <c r="F53" s="261">
        <f>Decsheets!$V$5</f>
        <v>6</v>
      </c>
      <c r="G53" s="8"/>
      <c r="H53" s="8"/>
      <c r="I53" s="208" t="str">
        <f>IFERROR(IF(E53=".","",IF(E53&lt;Records!H6,"LR",IF(E53=Records!H6,"=LR","-"))),"???")</f>
        <v/>
      </c>
      <c r="J53" s="14" t="str">
        <f t="shared" ref="J53:Q59" si="17">IF($A53="","",IF(LEFT($A53,1)=J$12,$F53,""))</f>
        <v/>
      </c>
      <c r="K53" s="14" t="str">
        <f t="shared" si="17"/>
        <v/>
      </c>
      <c r="L53" s="14" t="str">
        <f t="shared" si="17"/>
        <v/>
      </c>
      <c r="M53" s="14" t="str">
        <f t="shared" si="17"/>
        <v/>
      </c>
      <c r="N53" s="14" t="str">
        <f t="shared" si="17"/>
        <v/>
      </c>
      <c r="O53" s="14" t="str">
        <f t="shared" si="17"/>
        <v/>
      </c>
      <c r="P53" s="14" t="str">
        <f t="shared" si="17"/>
        <v/>
      </c>
      <c r="Q53" s="14" t="str">
        <f t="shared" si="17"/>
        <v/>
      </c>
      <c r="R53" s="14"/>
      <c r="S53" s="8"/>
      <c r="Y53" s="115"/>
      <c r="AC53" s="115"/>
    </row>
    <row r="54" spans="1:29" x14ac:dyDescent="0.3">
      <c r="A54" s="15"/>
      <c r="B54" s="185" t="s">
        <v>127</v>
      </c>
      <c r="C54" s="16" t="str">
        <f t="shared" si="15"/>
        <v/>
      </c>
      <c r="D54" s="16" t="str">
        <f t="shared" si="16"/>
        <v/>
      </c>
      <c r="E54" s="17" t="s">
        <v>86</v>
      </c>
      <c r="F54" s="261">
        <f>Decsheets!$V$6</f>
        <v>5</v>
      </c>
      <c r="G54" s="8"/>
      <c r="H54" s="8"/>
      <c r="I54" s="18"/>
      <c r="J54" s="14" t="str">
        <f t="shared" si="17"/>
        <v/>
      </c>
      <c r="K54" s="14" t="str">
        <f t="shared" si="17"/>
        <v/>
      </c>
      <c r="L54" s="14" t="str">
        <f t="shared" si="17"/>
        <v/>
      </c>
      <c r="M54" s="14" t="str">
        <f t="shared" si="17"/>
        <v/>
      </c>
      <c r="N54" s="14" t="str">
        <f t="shared" si="17"/>
        <v/>
      </c>
      <c r="O54" s="14" t="str">
        <f t="shared" si="17"/>
        <v/>
      </c>
      <c r="P54" s="14" t="str">
        <f t="shared" si="17"/>
        <v/>
      </c>
      <c r="Q54" s="14" t="str">
        <f t="shared" si="17"/>
        <v/>
      </c>
      <c r="R54" s="14"/>
      <c r="S54" s="8"/>
      <c r="Y54" s="115"/>
      <c r="AC54" s="115"/>
    </row>
    <row r="55" spans="1:29" x14ac:dyDescent="0.3">
      <c r="A55" s="15"/>
      <c r="B55" s="185" t="s">
        <v>128</v>
      </c>
      <c r="C55" s="16" t="str">
        <f t="shared" si="15"/>
        <v/>
      </c>
      <c r="D55" s="16" t="str">
        <f t="shared" si="16"/>
        <v/>
      </c>
      <c r="E55" s="17" t="s">
        <v>86</v>
      </c>
      <c r="F55" s="261">
        <f>Decsheets!$V$7</f>
        <v>4</v>
      </c>
      <c r="G55" s="8"/>
      <c r="H55" s="8"/>
      <c r="I55" s="18"/>
      <c r="J55" s="14" t="str">
        <f t="shared" si="17"/>
        <v/>
      </c>
      <c r="K55" s="14" t="str">
        <f t="shared" si="17"/>
        <v/>
      </c>
      <c r="L55" s="14" t="str">
        <f t="shared" si="17"/>
        <v/>
      </c>
      <c r="M55" s="14" t="str">
        <f t="shared" si="17"/>
        <v/>
      </c>
      <c r="N55" s="14" t="str">
        <f t="shared" si="17"/>
        <v/>
      </c>
      <c r="O55" s="14" t="str">
        <f t="shared" si="17"/>
        <v/>
      </c>
      <c r="P55" s="14" t="str">
        <f t="shared" si="17"/>
        <v/>
      </c>
      <c r="Q55" s="14" t="str">
        <f t="shared" si="17"/>
        <v/>
      </c>
      <c r="R55" s="14"/>
      <c r="S55" s="8"/>
      <c r="Y55" s="115"/>
      <c r="AC55" s="115"/>
    </row>
    <row r="56" spans="1:29" x14ac:dyDescent="0.3">
      <c r="A56" s="15"/>
      <c r="B56" s="185" t="s">
        <v>76</v>
      </c>
      <c r="C56" s="16" t="str">
        <f t="shared" si="15"/>
        <v/>
      </c>
      <c r="D56" s="16" t="str">
        <f t="shared" si="16"/>
        <v/>
      </c>
      <c r="E56" s="17" t="s">
        <v>86</v>
      </c>
      <c r="F56" s="261">
        <f>Decsheets!$V$8</f>
        <v>3</v>
      </c>
      <c r="G56" s="8"/>
      <c r="H56" s="8"/>
      <c r="I56" s="18"/>
      <c r="J56" s="14" t="str">
        <f t="shared" si="17"/>
        <v/>
      </c>
      <c r="K56" s="14" t="str">
        <f t="shared" si="17"/>
        <v/>
      </c>
      <c r="L56" s="14" t="str">
        <f t="shared" si="17"/>
        <v/>
      </c>
      <c r="M56" s="14" t="str">
        <f t="shared" si="17"/>
        <v/>
      </c>
      <c r="N56" s="14" t="str">
        <f t="shared" si="17"/>
        <v/>
      </c>
      <c r="O56" s="14" t="str">
        <f t="shared" si="17"/>
        <v/>
      </c>
      <c r="P56" s="14" t="str">
        <f t="shared" si="17"/>
        <v/>
      </c>
      <c r="Q56" s="14" t="str">
        <f t="shared" si="17"/>
        <v/>
      </c>
      <c r="R56" s="14"/>
      <c r="S56" s="8"/>
      <c r="Y56" s="115"/>
      <c r="AC56" s="115"/>
    </row>
    <row r="57" spans="1:29" x14ac:dyDescent="0.3">
      <c r="A57" s="15"/>
      <c r="B57" s="185" t="s">
        <v>77</v>
      </c>
      <c r="C57" s="16" t="str">
        <f t="shared" si="15"/>
        <v/>
      </c>
      <c r="D57" s="16" t="str">
        <f t="shared" si="16"/>
        <v/>
      </c>
      <c r="E57" s="17" t="s">
        <v>86</v>
      </c>
      <c r="F57" s="261">
        <f>Decsheets!$V$9</f>
        <v>2</v>
      </c>
      <c r="G57" s="8"/>
      <c r="H57" s="8"/>
      <c r="I57" s="18"/>
      <c r="J57" s="14" t="str">
        <f t="shared" si="17"/>
        <v/>
      </c>
      <c r="K57" s="14" t="str">
        <f t="shared" si="17"/>
        <v/>
      </c>
      <c r="L57" s="14" t="str">
        <f t="shared" si="17"/>
        <v/>
      </c>
      <c r="M57" s="14" t="str">
        <f t="shared" si="17"/>
        <v/>
      </c>
      <c r="N57" s="14" t="str">
        <f t="shared" si="17"/>
        <v/>
      </c>
      <c r="O57" s="14" t="str">
        <f t="shared" si="17"/>
        <v/>
      </c>
      <c r="P57" s="14" t="str">
        <f t="shared" si="17"/>
        <v/>
      </c>
      <c r="Q57" s="14" t="str">
        <f t="shared" si="17"/>
        <v/>
      </c>
      <c r="R57" s="14"/>
      <c r="S57" s="8"/>
      <c r="Y57" s="115"/>
      <c r="AC57" s="115"/>
    </row>
    <row r="58" spans="1:29" x14ac:dyDescent="0.3">
      <c r="A58" s="15"/>
      <c r="B58" s="185" t="s">
        <v>78</v>
      </c>
      <c r="C58" s="16" t="str">
        <f t="shared" si="15"/>
        <v/>
      </c>
      <c r="D58" s="16" t="str">
        <f t="shared" si="16"/>
        <v/>
      </c>
      <c r="E58" s="17" t="s">
        <v>86</v>
      </c>
      <c r="F58" s="261">
        <f>Decsheets!$V$10</f>
        <v>1</v>
      </c>
      <c r="G58" s="8"/>
      <c r="H58" s="8"/>
      <c r="I58" s="18"/>
      <c r="J58" s="14" t="str">
        <f t="shared" si="17"/>
        <v/>
      </c>
      <c r="K58" s="14" t="str">
        <f t="shared" si="17"/>
        <v/>
      </c>
      <c r="L58" s="14" t="str">
        <f t="shared" si="17"/>
        <v/>
      </c>
      <c r="M58" s="14" t="str">
        <f t="shared" si="17"/>
        <v/>
      </c>
      <c r="N58" s="14" t="str">
        <f t="shared" si="17"/>
        <v/>
      </c>
      <c r="O58" s="14" t="str">
        <f t="shared" si="17"/>
        <v/>
      </c>
      <c r="P58" s="14" t="str">
        <f t="shared" si="17"/>
        <v/>
      </c>
      <c r="Q58" s="14" t="str">
        <f t="shared" si="17"/>
        <v/>
      </c>
      <c r="R58" s="14"/>
      <c r="S58" s="8"/>
      <c r="Y58" s="115"/>
      <c r="AC58" s="115"/>
    </row>
    <row r="59" spans="1:29" x14ac:dyDescent="0.3">
      <c r="A59" s="15"/>
      <c r="B59" s="185" t="s">
        <v>79</v>
      </c>
      <c r="C59" s="16" t="str">
        <f t="shared" si="15"/>
        <v/>
      </c>
      <c r="D59" s="16" t="str">
        <f t="shared" si="16"/>
        <v/>
      </c>
      <c r="E59" s="17" t="s">
        <v>86</v>
      </c>
      <c r="F59" s="261">
        <f>Decsheets!$V$11</f>
        <v>0</v>
      </c>
      <c r="G59" s="8"/>
      <c r="H59" s="8"/>
      <c r="I59" s="18"/>
      <c r="J59" s="14" t="str">
        <f t="shared" si="17"/>
        <v/>
      </c>
      <c r="K59" s="14" t="str">
        <f t="shared" si="17"/>
        <v/>
      </c>
      <c r="L59" s="14" t="str">
        <f t="shared" si="17"/>
        <v/>
      </c>
      <c r="M59" s="14" t="str">
        <f t="shared" si="17"/>
        <v/>
      </c>
      <c r="N59" s="14" t="str">
        <f t="shared" si="17"/>
        <v/>
      </c>
      <c r="O59" s="14" t="str">
        <f t="shared" si="17"/>
        <v/>
      </c>
      <c r="P59" s="14" t="str">
        <f t="shared" si="17"/>
        <v/>
      </c>
      <c r="Q59" s="14" t="str">
        <f t="shared" si="17"/>
        <v/>
      </c>
      <c r="R59" s="14">
        <f>SUM(Decsheets!$V$5:$V$13)-(SUM(J53:P59))</f>
        <v>21</v>
      </c>
      <c r="S59" s="8"/>
      <c r="Y59" s="115"/>
      <c r="AC59" s="115"/>
    </row>
    <row r="60" spans="1:29" x14ac:dyDescent="0.3">
      <c r="A60" s="11" t="s">
        <v>92</v>
      </c>
      <c r="B60" s="196"/>
      <c r="C60" s="20" t="s">
        <v>317</v>
      </c>
      <c r="D60" s="258" t="s">
        <v>367</v>
      </c>
      <c r="E60" s="7" t="s">
        <v>86</v>
      </c>
      <c r="F60" s="256"/>
      <c r="G60" s="8"/>
      <c r="H60" s="8"/>
      <c r="I60" s="21"/>
      <c r="J60" s="14"/>
      <c r="K60" s="14"/>
      <c r="L60" s="14"/>
      <c r="M60" s="14"/>
      <c r="N60" s="14"/>
      <c r="O60" s="14"/>
      <c r="P60" s="14"/>
      <c r="Q60" s="14"/>
      <c r="R60" s="14"/>
      <c r="S60" s="8" t="s">
        <v>93</v>
      </c>
      <c r="Y60" s="115"/>
      <c r="AC60" s="115"/>
    </row>
    <row r="61" spans="1:29" x14ac:dyDescent="0.3">
      <c r="A61" s="15"/>
      <c r="B61" s="185" t="s">
        <v>126</v>
      </c>
      <c r="C61" s="16" t="str">
        <f>IFERROR(IF(A61="","",VLOOKUP($A$60,IF(LEN(A61)=2,U18WB,U18WA),VLOOKUP(LEFT(A61,1),club,6,FALSE),FALSE)),"No athlete")</f>
        <v/>
      </c>
      <c r="D61" s="16" t="str">
        <f>IFERROR(IF(A61="","",VLOOKUP(LEFT(A61,1),club,2,FALSE)),"No club")</f>
        <v/>
      </c>
      <c r="E61" s="17" t="s">
        <v>86</v>
      </c>
      <c r="F61" s="261">
        <f>Decsheets!$V$5</f>
        <v>6</v>
      </c>
      <c r="G61" s="8"/>
      <c r="H61" s="8"/>
      <c r="I61" s="208" t="str">
        <f>IFERROR(IF(E61=".","",IF(E61&lt;Records!H7,"LR",IF(E61=Records!H7,"=LR","-"))),"???")</f>
        <v/>
      </c>
      <c r="J61" s="14" t="str">
        <f t="shared" ref="J61:Q67" si="18">IF($A61="","",IF(LEFT($A61,1)=J$12,$F61,""))</f>
        <v/>
      </c>
      <c r="K61" s="14" t="str">
        <f t="shared" si="18"/>
        <v/>
      </c>
      <c r="L61" s="14" t="str">
        <f t="shared" si="18"/>
        <v/>
      </c>
      <c r="M61" s="14" t="str">
        <f t="shared" si="18"/>
        <v/>
      </c>
      <c r="N61" s="14" t="str">
        <f t="shared" si="18"/>
        <v/>
      </c>
      <c r="O61" s="14" t="str">
        <f t="shared" si="18"/>
        <v/>
      </c>
      <c r="P61" s="14" t="str">
        <f t="shared" si="18"/>
        <v/>
      </c>
      <c r="Q61" s="14" t="str">
        <f t="shared" si="18"/>
        <v/>
      </c>
      <c r="R61" s="14"/>
      <c r="S61" s="8"/>
      <c r="Y61" s="115"/>
      <c r="AC61" s="115"/>
    </row>
    <row r="62" spans="1:29" x14ac:dyDescent="0.3">
      <c r="A62" s="15"/>
      <c r="B62" s="185" t="s">
        <v>127</v>
      </c>
      <c r="C62" s="16" t="str">
        <f t="shared" ref="C62:C67" si="19">IF(A62="","",VLOOKUP($A$60,IF(LEN(A62)=2,U18WB,U18WA),VLOOKUP(LEFT(A62,1),club,6,FALSE),FALSE))</f>
        <v/>
      </c>
      <c r="D62" s="16" t="str">
        <f t="shared" ref="D62:D67" si="20">IF(A62="","",VLOOKUP(LEFT(A62,1),club,2,FALSE))</f>
        <v/>
      </c>
      <c r="E62" s="17" t="s">
        <v>86</v>
      </c>
      <c r="F62" s="261">
        <f>Decsheets!$V$6</f>
        <v>5</v>
      </c>
      <c r="G62" s="8"/>
      <c r="H62" s="8"/>
      <c r="I62" s="18"/>
      <c r="J62" s="14" t="str">
        <f t="shared" si="18"/>
        <v/>
      </c>
      <c r="K62" s="14" t="str">
        <f t="shared" si="18"/>
        <v/>
      </c>
      <c r="L62" s="14" t="str">
        <f t="shared" si="18"/>
        <v/>
      </c>
      <c r="M62" s="14" t="str">
        <f t="shared" si="18"/>
        <v/>
      </c>
      <c r="N62" s="14" t="str">
        <f t="shared" si="18"/>
        <v/>
      </c>
      <c r="O62" s="14" t="str">
        <f t="shared" si="18"/>
        <v/>
      </c>
      <c r="P62" s="14" t="str">
        <f t="shared" si="18"/>
        <v/>
      </c>
      <c r="Q62" s="14" t="str">
        <f t="shared" si="18"/>
        <v/>
      </c>
      <c r="R62" s="14"/>
      <c r="S62" s="8"/>
      <c r="Y62" s="115"/>
      <c r="AC62" s="115"/>
    </row>
    <row r="63" spans="1:29" x14ac:dyDescent="0.3">
      <c r="A63" s="15"/>
      <c r="B63" s="185" t="s">
        <v>128</v>
      </c>
      <c r="C63" s="16" t="str">
        <f t="shared" si="19"/>
        <v/>
      </c>
      <c r="D63" s="16" t="str">
        <f t="shared" si="20"/>
        <v/>
      </c>
      <c r="E63" s="17" t="s">
        <v>86</v>
      </c>
      <c r="F63" s="261">
        <f>Decsheets!$V$7</f>
        <v>4</v>
      </c>
      <c r="G63" s="8"/>
      <c r="H63" s="8"/>
      <c r="I63" s="18"/>
      <c r="J63" s="14" t="str">
        <f t="shared" si="18"/>
        <v/>
      </c>
      <c r="K63" s="14" t="str">
        <f t="shared" si="18"/>
        <v/>
      </c>
      <c r="L63" s="14" t="str">
        <f t="shared" si="18"/>
        <v/>
      </c>
      <c r="M63" s="14" t="str">
        <f t="shared" si="18"/>
        <v/>
      </c>
      <c r="N63" s="14" t="str">
        <f t="shared" si="18"/>
        <v/>
      </c>
      <c r="O63" s="14" t="str">
        <f t="shared" si="18"/>
        <v/>
      </c>
      <c r="P63" s="14" t="str">
        <f t="shared" si="18"/>
        <v/>
      </c>
      <c r="Q63" s="14" t="str">
        <f t="shared" si="18"/>
        <v/>
      </c>
      <c r="R63" s="14"/>
      <c r="S63" s="8"/>
      <c r="Y63" s="115"/>
      <c r="AC63" s="115"/>
    </row>
    <row r="64" spans="1:29" x14ac:dyDescent="0.3">
      <c r="A64" s="15"/>
      <c r="B64" s="185" t="s">
        <v>76</v>
      </c>
      <c r="C64" s="16" t="str">
        <f t="shared" si="19"/>
        <v/>
      </c>
      <c r="D64" s="16" t="str">
        <f t="shared" si="20"/>
        <v/>
      </c>
      <c r="E64" s="17" t="s">
        <v>86</v>
      </c>
      <c r="F64" s="261">
        <f>Decsheets!$V$8</f>
        <v>3</v>
      </c>
      <c r="G64" s="8"/>
      <c r="H64" s="8"/>
      <c r="I64" s="18"/>
      <c r="J64" s="14" t="str">
        <f t="shared" si="18"/>
        <v/>
      </c>
      <c r="K64" s="14" t="str">
        <f t="shared" si="18"/>
        <v/>
      </c>
      <c r="L64" s="14" t="str">
        <f t="shared" si="18"/>
        <v/>
      </c>
      <c r="M64" s="14" t="str">
        <f t="shared" si="18"/>
        <v/>
      </c>
      <c r="N64" s="14" t="str">
        <f t="shared" si="18"/>
        <v/>
      </c>
      <c r="O64" s="14" t="str">
        <f t="shared" si="18"/>
        <v/>
      </c>
      <c r="P64" s="14" t="str">
        <f t="shared" si="18"/>
        <v/>
      </c>
      <c r="Q64" s="14" t="str">
        <f t="shared" si="18"/>
        <v/>
      </c>
      <c r="R64" s="14"/>
      <c r="S64" s="8"/>
      <c r="Y64" s="115"/>
      <c r="AC64" s="115"/>
    </row>
    <row r="65" spans="1:29" x14ac:dyDescent="0.3">
      <c r="A65" s="15"/>
      <c r="B65" s="185" t="s">
        <v>77</v>
      </c>
      <c r="C65" s="16" t="str">
        <f t="shared" si="19"/>
        <v/>
      </c>
      <c r="D65" s="16" t="str">
        <f t="shared" si="20"/>
        <v/>
      </c>
      <c r="E65" s="17" t="s">
        <v>86</v>
      </c>
      <c r="F65" s="261">
        <f>Decsheets!$V$9</f>
        <v>2</v>
      </c>
      <c r="G65" s="8"/>
      <c r="H65" s="8"/>
      <c r="I65" s="18"/>
      <c r="J65" s="14" t="str">
        <f t="shared" si="18"/>
        <v/>
      </c>
      <c r="K65" s="14" t="str">
        <f t="shared" si="18"/>
        <v/>
      </c>
      <c r="L65" s="14" t="str">
        <f t="shared" si="18"/>
        <v/>
      </c>
      <c r="M65" s="14" t="str">
        <f t="shared" si="18"/>
        <v/>
      </c>
      <c r="N65" s="14" t="str">
        <f t="shared" si="18"/>
        <v/>
      </c>
      <c r="O65" s="14" t="str">
        <f t="shared" si="18"/>
        <v/>
      </c>
      <c r="P65" s="14" t="str">
        <f t="shared" si="18"/>
        <v/>
      </c>
      <c r="Q65" s="14" t="str">
        <f t="shared" si="18"/>
        <v/>
      </c>
      <c r="R65" s="14"/>
      <c r="S65" s="8"/>
      <c r="Y65" s="115"/>
      <c r="AC65" s="115"/>
    </row>
    <row r="66" spans="1:29" x14ac:dyDescent="0.3">
      <c r="A66" s="15"/>
      <c r="B66" s="185" t="s">
        <v>78</v>
      </c>
      <c r="C66" s="16" t="str">
        <f t="shared" si="19"/>
        <v/>
      </c>
      <c r="D66" s="16" t="str">
        <f t="shared" si="20"/>
        <v/>
      </c>
      <c r="E66" s="17" t="s">
        <v>86</v>
      </c>
      <c r="F66" s="261">
        <f>Decsheets!$V$10</f>
        <v>1</v>
      </c>
      <c r="G66" s="8"/>
      <c r="H66" s="8"/>
      <c r="I66" s="18"/>
      <c r="J66" s="14" t="str">
        <f t="shared" si="18"/>
        <v/>
      </c>
      <c r="K66" s="14" t="str">
        <f t="shared" si="18"/>
        <v/>
      </c>
      <c r="L66" s="14" t="str">
        <f t="shared" si="18"/>
        <v/>
      </c>
      <c r="M66" s="14" t="str">
        <f t="shared" si="18"/>
        <v/>
      </c>
      <c r="N66" s="14" t="str">
        <f t="shared" si="18"/>
        <v/>
      </c>
      <c r="O66" s="14" t="str">
        <f t="shared" si="18"/>
        <v/>
      </c>
      <c r="P66" s="14" t="str">
        <f t="shared" si="18"/>
        <v/>
      </c>
      <c r="Q66" s="14" t="str">
        <f t="shared" si="18"/>
        <v/>
      </c>
      <c r="R66" s="14"/>
      <c r="S66" s="8"/>
    </row>
    <row r="67" spans="1:29" x14ac:dyDescent="0.3">
      <c r="A67" s="15"/>
      <c r="B67" s="185" t="s">
        <v>79</v>
      </c>
      <c r="C67" s="16" t="str">
        <f t="shared" si="19"/>
        <v/>
      </c>
      <c r="D67" s="16" t="str">
        <f t="shared" si="20"/>
        <v/>
      </c>
      <c r="E67" s="17" t="s">
        <v>86</v>
      </c>
      <c r="F67" s="261">
        <f>Decsheets!$V$11</f>
        <v>0</v>
      </c>
      <c r="G67" s="8"/>
      <c r="H67" s="8"/>
      <c r="I67" s="18"/>
      <c r="J67" s="14" t="str">
        <f t="shared" si="18"/>
        <v/>
      </c>
      <c r="K67" s="14" t="str">
        <f t="shared" si="18"/>
        <v/>
      </c>
      <c r="L67" s="14" t="str">
        <f t="shared" si="18"/>
        <v/>
      </c>
      <c r="M67" s="14" t="str">
        <f t="shared" si="18"/>
        <v/>
      </c>
      <c r="N67" s="14" t="str">
        <f t="shared" si="18"/>
        <v/>
      </c>
      <c r="O67" s="14" t="str">
        <f t="shared" si="18"/>
        <v/>
      </c>
      <c r="P67" s="14" t="str">
        <f t="shared" si="18"/>
        <v/>
      </c>
      <c r="Q67" s="14" t="str">
        <f t="shared" si="18"/>
        <v/>
      </c>
      <c r="R67" s="14">
        <f>SUM(Decsheets!$V$5:$V$13)-(SUM(J61:P67))</f>
        <v>21</v>
      </c>
      <c r="S67" s="8"/>
    </row>
    <row r="68" spans="1:29" x14ac:dyDescent="0.3">
      <c r="A68" s="11" t="s">
        <v>92</v>
      </c>
      <c r="B68" s="196"/>
      <c r="C68" s="19" t="s">
        <v>318</v>
      </c>
      <c r="D68" s="258" t="s">
        <v>367</v>
      </c>
      <c r="E68" s="7" t="s">
        <v>86</v>
      </c>
      <c r="F68" s="256"/>
      <c r="G68" s="8"/>
      <c r="H68" s="8"/>
      <c r="I68" s="21"/>
      <c r="J68" s="14"/>
      <c r="K68" s="14"/>
      <c r="L68" s="14"/>
      <c r="M68" s="14"/>
      <c r="N68" s="14"/>
      <c r="O68" s="14"/>
      <c r="P68" s="14"/>
      <c r="Q68" s="14"/>
      <c r="R68" s="14"/>
      <c r="S68" s="8" t="s">
        <v>94</v>
      </c>
      <c r="Y68" s="116"/>
      <c r="AC68" s="116"/>
    </row>
    <row r="69" spans="1:29" x14ac:dyDescent="0.3">
      <c r="A69" s="15"/>
      <c r="B69" s="185" t="s">
        <v>126</v>
      </c>
      <c r="C69" s="16" t="str">
        <f t="shared" ref="C69:C75" si="21">IF(A69="","",VLOOKUP($A$68,IF(LEN(A69)=2,U18WB,U18WA),VLOOKUP(LEFT(A69,1),club,6,FALSE),FALSE))</f>
        <v/>
      </c>
      <c r="D69" s="16" t="str">
        <f t="shared" ref="D69:D75" si="22">IF(A69="","",VLOOKUP(LEFT(A69,1),club,2,FALSE))</f>
        <v/>
      </c>
      <c r="E69" s="17" t="s">
        <v>86</v>
      </c>
      <c r="F69" s="261">
        <f>Decsheets!$V$5</f>
        <v>6</v>
      </c>
      <c r="G69" s="8"/>
      <c r="H69" s="8"/>
      <c r="I69" s="208" t="str">
        <f>IFERROR(IF(E69=".","",IF(E69&lt;Records!H7,"LR",IF(E69=Records!H7,"=LR","-"))),"???")</f>
        <v/>
      </c>
      <c r="J69" s="14" t="str">
        <f t="shared" ref="J69:Q75" si="23">IF($A69="","",IF(LEFT($A69,1)=J$12,$F69,""))</f>
        <v/>
      </c>
      <c r="K69" s="14" t="str">
        <f t="shared" si="23"/>
        <v/>
      </c>
      <c r="L69" s="14" t="str">
        <f t="shared" si="23"/>
        <v/>
      </c>
      <c r="M69" s="14" t="str">
        <f t="shared" si="23"/>
        <v/>
      </c>
      <c r="N69" s="14" t="str">
        <f t="shared" si="23"/>
        <v/>
      </c>
      <c r="O69" s="14" t="str">
        <f t="shared" si="23"/>
        <v/>
      </c>
      <c r="P69" s="14" t="str">
        <f t="shared" si="23"/>
        <v/>
      </c>
      <c r="Q69" s="14" t="str">
        <f t="shared" si="23"/>
        <v/>
      </c>
      <c r="R69" s="14"/>
      <c r="S69" s="8"/>
      <c r="Y69" s="116"/>
      <c r="AC69" s="116"/>
    </row>
    <row r="70" spans="1:29" x14ac:dyDescent="0.3">
      <c r="A70" s="15"/>
      <c r="B70" s="185" t="s">
        <v>127</v>
      </c>
      <c r="C70" s="16" t="str">
        <f t="shared" si="21"/>
        <v/>
      </c>
      <c r="D70" s="16" t="str">
        <f t="shared" si="22"/>
        <v/>
      </c>
      <c r="E70" s="17" t="s">
        <v>86</v>
      </c>
      <c r="F70" s="261">
        <f>Decsheets!$V$6</f>
        <v>5</v>
      </c>
      <c r="G70" s="8"/>
      <c r="H70" s="8"/>
      <c r="I70" s="18"/>
      <c r="J70" s="14" t="str">
        <f t="shared" si="23"/>
        <v/>
      </c>
      <c r="K70" s="14" t="str">
        <f t="shared" si="23"/>
        <v/>
      </c>
      <c r="L70" s="14" t="str">
        <f t="shared" si="23"/>
        <v/>
      </c>
      <c r="M70" s="14" t="str">
        <f t="shared" si="23"/>
        <v/>
      </c>
      <c r="N70" s="14" t="str">
        <f t="shared" si="23"/>
        <v/>
      </c>
      <c r="O70" s="14" t="str">
        <f t="shared" si="23"/>
        <v/>
      </c>
      <c r="P70" s="14" t="str">
        <f t="shared" si="23"/>
        <v/>
      </c>
      <c r="Q70" s="14" t="str">
        <f t="shared" si="23"/>
        <v/>
      </c>
      <c r="R70" s="14"/>
      <c r="S70" s="8"/>
      <c r="Y70" s="116"/>
      <c r="AC70" s="116"/>
    </row>
    <row r="71" spans="1:29" x14ac:dyDescent="0.3">
      <c r="A71" s="15"/>
      <c r="B71" s="185" t="s">
        <v>128</v>
      </c>
      <c r="C71" s="16" t="str">
        <f t="shared" si="21"/>
        <v/>
      </c>
      <c r="D71" s="16" t="str">
        <f t="shared" si="22"/>
        <v/>
      </c>
      <c r="E71" s="17" t="s">
        <v>86</v>
      </c>
      <c r="F71" s="261">
        <f>Decsheets!$V$7</f>
        <v>4</v>
      </c>
      <c r="G71" s="8"/>
      <c r="H71" s="8"/>
      <c r="I71" s="18"/>
      <c r="J71" s="14" t="str">
        <f t="shared" si="23"/>
        <v/>
      </c>
      <c r="K71" s="14" t="str">
        <f t="shared" si="23"/>
        <v/>
      </c>
      <c r="L71" s="14" t="str">
        <f t="shared" si="23"/>
        <v/>
      </c>
      <c r="M71" s="14" t="str">
        <f t="shared" si="23"/>
        <v/>
      </c>
      <c r="N71" s="14" t="str">
        <f t="shared" si="23"/>
        <v/>
      </c>
      <c r="O71" s="14" t="str">
        <f t="shared" si="23"/>
        <v/>
      </c>
      <c r="P71" s="14" t="str">
        <f t="shared" si="23"/>
        <v/>
      </c>
      <c r="Q71" s="14" t="str">
        <f t="shared" si="23"/>
        <v/>
      </c>
      <c r="R71" s="14"/>
      <c r="S71" s="8"/>
      <c r="Y71" s="116"/>
      <c r="AC71" s="116"/>
    </row>
    <row r="72" spans="1:29" x14ac:dyDescent="0.3">
      <c r="A72" s="15"/>
      <c r="B72" s="185" t="s">
        <v>76</v>
      </c>
      <c r="C72" s="16" t="str">
        <f t="shared" si="21"/>
        <v/>
      </c>
      <c r="D72" s="16" t="str">
        <f t="shared" si="22"/>
        <v/>
      </c>
      <c r="E72" s="17" t="s">
        <v>86</v>
      </c>
      <c r="F72" s="261">
        <f>Decsheets!$V$8</f>
        <v>3</v>
      </c>
      <c r="G72" s="8"/>
      <c r="H72" s="8"/>
      <c r="I72" s="18"/>
      <c r="J72" s="14" t="str">
        <f t="shared" si="23"/>
        <v/>
      </c>
      <c r="K72" s="14" t="str">
        <f t="shared" si="23"/>
        <v/>
      </c>
      <c r="L72" s="14" t="str">
        <f t="shared" si="23"/>
        <v/>
      </c>
      <c r="M72" s="14" t="str">
        <f t="shared" si="23"/>
        <v/>
      </c>
      <c r="N72" s="14" t="str">
        <f t="shared" si="23"/>
        <v/>
      </c>
      <c r="O72" s="14" t="str">
        <f t="shared" si="23"/>
        <v/>
      </c>
      <c r="P72" s="14" t="str">
        <f t="shared" si="23"/>
        <v/>
      </c>
      <c r="Q72" s="14" t="str">
        <f t="shared" si="23"/>
        <v/>
      </c>
      <c r="R72" s="14"/>
      <c r="S72" s="8"/>
      <c r="Y72" s="116"/>
      <c r="AC72" s="116"/>
    </row>
    <row r="73" spans="1:29" x14ac:dyDescent="0.3">
      <c r="A73" s="15"/>
      <c r="B73" s="185" t="s">
        <v>77</v>
      </c>
      <c r="C73" s="16" t="str">
        <f t="shared" si="21"/>
        <v/>
      </c>
      <c r="D73" s="16" t="str">
        <f t="shared" si="22"/>
        <v/>
      </c>
      <c r="E73" s="17" t="s">
        <v>86</v>
      </c>
      <c r="F73" s="261">
        <f>Decsheets!$V$9</f>
        <v>2</v>
      </c>
      <c r="G73" s="8"/>
      <c r="H73" s="8"/>
      <c r="I73" s="18"/>
      <c r="J73" s="14" t="str">
        <f t="shared" si="23"/>
        <v/>
      </c>
      <c r="K73" s="14" t="str">
        <f t="shared" si="23"/>
        <v/>
      </c>
      <c r="L73" s="14" t="str">
        <f t="shared" si="23"/>
        <v/>
      </c>
      <c r="M73" s="14" t="str">
        <f t="shared" si="23"/>
        <v/>
      </c>
      <c r="N73" s="14" t="str">
        <f t="shared" si="23"/>
        <v/>
      </c>
      <c r="O73" s="14" t="str">
        <f t="shared" si="23"/>
        <v/>
      </c>
      <c r="P73" s="14" t="str">
        <f t="shared" si="23"/>
        <v/>
      </c>
      <c r="Q73" s="14" t="str">
        <f t="shared" si="23"/>
        <v/>
      </c>
      <c r="R73" s="14"/>
      <c r="S73" s="8"/>
      <c r="Y73" s="116"/>
      <c r="AC73" s="116"/>
    </row>
    <row r="74" spans="1:29" x14ac:dyDescent="0.3">
      <c r="A74" s="15"/>
      <c r="B74" s="185" t="s">
        <v>78</v>
      </c>
      <c r="C74" s="16" t="str">
        <f t="shared" si="21"/>
        <v/>
      </c>
      <c r="D74" s="16" t="str">
        <f t="shared" si="22"/>
        <v/>
      </c>
      <c r="E74" s="17" t="s">
        <v>86</v>
      </c>
      <c r="F74" s="261">
        <f>Decsheets!$V$10</f>
        <v>1</v>
      </c>
      <c r="G74" s="8"/>
      <c r="H74" s="8"/>
      <c r="I74" s="18"/>
      <c r="J74" s="14" t="str">
        <f t="shared" si="23"/>
        <v/>
      </c>
      <c r="K74" s="14" t="str">
        <f t="shared" si="23"/>
        <v/>
      </c>
      <c r="L74" s="14" t="str">
        <f t="shared" si="23"/>
        <v/>
      </c>
      <c r="M74" s="14" t="str">
        <f t="shared" si="23"/>
        <v/>
      </c>
      <c r="N74" s="14" t="str">
        <f t="shared" si="23"/>
        <v/>
      </c>
      <c r="O74" s="14" t="str">
        <f t="shared" si="23"/>
        <v/>
      </c>
      <c r="P74" s="14" t="str">
        <f t="shared" si="23"/>
        <v/>
      </c>
      <c r="Q74" s="14" t="str">
        <f t="shared" si="23"/>
        <v/>
      </c>
      <c r="R74" s="14"/>
      <c r="S74" s="8"/>
      <c r="Y74" s="116"/>
      <c r="AC74" s="116"/>
    </row>
    <row r="75" spans="1:29" x14ac:dyDescent="0.3">
      <c r="A75" s="15"/>
      <c r="B75" s="185" t="s">
        <v>79</v>
      </c>
      <c r="C75" s="16" t="str">
        <f t="shared" si="21"/>
        <v/>
      </c>
      <c r="D75" s="16" t="str">
        <f t="shared" si="22"/>
        <v/>
      </c>
      <c r="E75" s="17" t="s">
        <v>86</v>
      </c>
      <c r="F75" s="261">
        <f>Decsheets!$V$11</f>
        <v>0</v>
      </c>
      <c r="G75" s="8"/>
      <c r="H75" s="8"/>
      <c r="I75" s="18"/>
      <c r="J75" s="14" t="str">
        <f t="shared" si="23"/>
        <v/>
      </c>
      <c r="K75" s="14" t="str">
        <f t="shared" si="23"/>
        <v/>
      </c>
      <c r="L75" s="14" t="str">
        <f t="shared" si="23"/>
        <v/>
      </c>
      <c r="M75" s="14" t="str">
        <f t="shared" si="23"/>
        <v/>
      </c>
      <c r="N75" s="14" t="str">
        <f t="shared" si="23"/>
        <v/>
      </c>
      <c r="O75" s="14" t="str">
        <f t="shared" si="23"/>
        <v/>
      </c>
      <c r="P75" s="14" t="str">
        <f t="shared" si="23"/>
        <v/>
      </c>
      <c r="Q75" s="14" t="str">
        <f t="shared" si="23"/>
        <v/>
      </c>
      <c r="R75" s="14">
        <f>SUM(Decsheets!$V$5:$V$13)-(SUM(J69:P75))</f>
        <v>21</v>
      </c>
      <c r="S75" s="8"/>
      <c r="Y75" s="116"/>
      <c r="AC75" s="116"/>
    </row>
    <row r="76" spans="1:29" x14ac:dyDescent="0.3">
      <c r="A76" s="11" t="s">
        <v>95</v>
      </c>
      <c r="B76" s="196"/>
      <c r="C76" s="19" t="s">
        <v>319</v>
      </c>
      <c r="D76" s="258" t="s">
        <v>367</v>
      </c>
      <c r="E76" s="7" t="s">
        <v>86</v>
      </c>
      <c r="F76" s="256"/>
      <c r="G76" s="8"/>
      <c r="H76" s="8"/>
      <c r="I76" s="8"/>
      <c r="J76" s="14"/>
      <c r="K76" s="14"/>
      <c r="L76" s="14"/>
      <c r="M76" s="14"/>
      <c r="N76" s="14"/>
      <c r="O76" s="14"/>
      <c r="P76" s="14"/>
      <c r="Q76" s="14"/>
      <c r="R76" s="14"/>
      <c r="S76" s="8" t="s">
        <v>96</v>
      </c>
      <c r="Y76" s="116"/>
      <c r="AC76" s="116"/>
    </row>
    <row r="77" spans="1:29" x14ac:dyDescent="0.3">
      <c r="A77" s="15"/>
      <c r="B77" s="185" t="s">
        <v>126</v>
      </c>
      <c r="C77" s="16" t="str">
        <f>IFERROR(IF(A77="","",VLOOKUP($A$76,IF(LEN(A77)=2,U18WB,U18WA),VLOOKUP(LEFT(A77,1),club,6,FALSE),FALSE)),"No athlete")</f>
        <v/>
      </c>
      <c r="D77" s="16" t="str">
        <f>IFERROR(IF(A77="","",VLOOKUP(LEFT(A77,1),club,2,FALSE)),"No club")</f>
        <v/>
      </c>
      <c r="E77" s="17" t="s">
        <v>86</v>
      </c>
      <c r="F77" s="261">
        <f>Decsheets!$V$5</f>
        <v>6</v>
      </c>
      <c r="G77" s="8"/>
      <c r="H77" s="8"/>
      <c r="I77" s="208" t="str">
        <f>IFERROR(IF(E77=".","",IF(E77&lt;Records!H8,"LR",IF(E77=Records!H9,"=L7","-"))),"???")</f>
        <v/>
      </c>
      <c r="J77" s="14" t="str">
        <f t="shared" ref="J77:Q83" si="24">IF($A77="","",IF(LEFT($A77,1)=J$12,$F77,""))</f>
        <v/>
      </c>
      <c r="K77" s="14" t="str">
        <f t="shared" si="24"/>
        <v/>
      </c>
      <c r="L77" s="14" t="str">
        <f t="shared" si="24"/>
        <v/>
      </c>
      <c r="M77" s="14" t="str">
        <f t="shared" si="24"/>
        <v/>
      </c>
      <c r="N77" s="14" t="str">
        <f t="shared" si="24"/>
        <v/>
      </c>
      <c r="O77" s="14" t="str">
        <f t="shared" si="24"/>
        <v/>
      </c>
      <c r="P77" s="14" t="str">
        <f t="shared" si="24"/>
        <v/>
      </c>
      <c r="Q77" s="14" t="str">
        <f t="shared" si="24"/>
        <v/>
      </c>
      <c r="R77" s="14"/>
      <c r="S77" s="8"/>
      <c r="Y77" s="116"/>
      <c r="AC77" s="116"/>
    </row>
    <row r="78" spans="1:29" x14ac:dyDescent="0.3">
      <c r="A78" s="15"/>
      <c r="B78" s="185" t="s">
        <v>127</v>
      </c>
      <c r="C78" s="16" t="str">
        <f t="shared" ref="C78:C83" si="25">IF(A78="","",VLOOKUP($A$76,IF(LEN(A78)=2,U18WB,U18WA),VLOOKUP(LEFT(A78,1),club,6,FALSE),FALSE))</f>
        <v/>
      </c>
      <c r="D78" s="16" t="str">
        <f t="shared" ref="D78:D83" si="26">IF(A78="","",VLOOKUP(LEFT(A78,1),club,2,FALSE))</f>
        <v/>
      </c>
      <c r="E78" s="17" t="s">
        <v>86</v>
      </c>
      <c r="F78" s="261">
        <f>Decsheets!$V$6</f>
        <v>5</v>
      </c>
      <c r="G78" s="8"/>
      <c r="H78" s="8"/>
      <c r="I78" s="18"/>
      <c r="J78" s="14" t="str">
        <f t="shared" si="24"/>
        <v/>
      </c>
      <c r="K78" s="14" t="str">
        <f t="shared" si="24"/>
        <v/>
      </c>
      <c r="L78" s="14" t="str">
        <f t="shared" si="24"/>
        <v/>
      </c>
      <c r="M78" s="14" t="str">
        <f t="shared" si="24"/>
        <v/>
      </c>
      <c r="N78" s="14" t="str">
        <f t="shared" si="24"/>
        <v/>
      </c>
      <c r="O78" s="14" t="str">
        <f t="shared" si="24"/>
        <v/>
      </c>
      <c r="P78" s="14" t="str">
        <f t="shared" si="24"/>
        <v/>
      </c>
      <c r="Q78" s="14" t="str">
        <f t="shared" si="24"/>
        <v/>
      </c>
      <c r="R78" s="14"/>
      <c r="S78" s="8"/>
      <c r="Y78" s="116"/>
      <c r="AC78" s="116"/>
    </row>
    <row r="79" spans="1:29" x14ac:dyDescent="0.3">
      <c r="A79" s="15"/>
      <c r="B79" s="185" t="s">
        <v>128</v>
      </c>
      <c r="C79" s="16" t="str">
        <f t="shared" si="25"/>
        <v/>
      </c>
      <c r="D79" s="16" t="str">
        <f t="shared" si="26"/>
        <v/>
      </c>
      <c r="E79" s="17" t="s">
        <v>86</v>
      </c>
      <c r="F79" s="261">
        <f>Decsheets!$V$7</f>
        <v>4</v>
      </c>
      <c r="G79" s="8"/>
      <c r="H79" s="8"/>
      <c r="I79" s="18"/>
      <c r="J79" s="14" t="str">
        <f t="shared" si="24"/>
        <v/>
      </c>
      <c r="K79" s="14" t="str">
        <f t="shared" si="24"/>
        <v/>
      </c>
      <c r="L79" s="14" t="str">
        <f t="shared" si="24"/>
        <v/>
      </c>
      <c r="M79" s="14" t="str">
        <f t="shared" si="24"/>
        <v/>
      </c>
      <c r="N79" s="14" t="str">
        <f t="shared" si="24"/>
        <v/>
      </c>
      <c r="O79" s="14" t="str">
        <f t="shared" si="24"/>
        <v/>
      </c>
      <c r="P79" s="14" t="str">
        <f t="shared" si="24"/>
        <v/>
      </c>
      <c r="Q79" s="14" t="str">
        <f t="shared" si="24"/>
        <v/>
      </c>
      <c r="R79" s="14"/>
      <c r="S79" s="8"/>
      <c r="Y79" s="116"/>
      <c r="AC79" s="116"/>
    </row>
    <row r="80" spans="1:29" x14ac:dyDescent="0.3">
      <c r="A80" s="15"/>
      <c r="B80" s="185" t="s">
        <v>76</v>
      </c>
      <c r="C80" s="16" t="str">
        <f t="shared" si="25"/>
        <v/>
      </c>
      <c r="D80" s="16" t="str">
        <f t="shared" si="26"/>
        <v/>
      </c>
      <c r="E80" s="17" t="s">
        <v>86</v>
      </c>
      <c r="F80" s="261">
        <f>Decsheets!$V$8</f>
        <v>3</v>
      </c>
      <c r="G80" s="8"/>
      <c r="H80" s="8"/>
      <c r="I80" s="18"/>
      <c r="J80" s="14" t="str">
        <f t="shared" si="24"/>
        <v/>
      </c>
      <c r="K80" s="14" t="str">
        <f t="shared" si="24"/>
        <v/>
      </c>
      <c r="L80" s="14" t="str">
        <f t="shared" si="24"/>
        <v/>
      </c>
      <c r="M80" s="14" t="str">
        <f t="shared" si="24"/>
        <v/>
      </c>
      <c r="N80" s="14" t="str">
        <f t="shared" si="24"/>
        <v/>
      </c>
      <c r="O80" s="14" t="str">
        <f t="shared" si="24"/>
        <v/>
      </c>
      <c r="P80" s="14" t="str">
        <f t="shared" si="24"/>
        <v/>
      </c>
      <c r="Q80" s="14" t="str">
        <f t="shared" si="24"/>
        <v/>
      </c>
      <c r="R80" s="14"/>
      <c r="S80" s="8"/>
      <c r="Y80" s="116"/>
      <c r="AC80" s="116"/>
    </row>
    <row r="81" spans="1:29" x14ac:dyDescent="0.3">
      <c r="A81" s="15"/>
      <c r="B81" s="185" t="s">
        <v>77</v>
      </c>
      <c r="C81" s="16" t="str">
        <f t="shared" si="25"/>
        <v/>
      </c>
      <c r="D81" s="16" t="str">
        <f t="shared" si="26"/>
        <v/>
      </c>
      <c r="E81" s="17" t="s">
        <v>86</v>
      </c>
      <c r="F81" s="261">
        <f>Decsheets!$V$9</f>
        <v>2</v>
      </c>
      <c r="G81" s="8"/>
      <c r="H81" s="8"/>
      <c r="I81" s="18"/>
      <c r="J81" s="14" t="str">
        <f t="shared" si="24"/>
        <v/>
      </c>
      <c r="K81" s="14" t="str">
        <f t="shared" si="24"/>
        <v/>
      </c>
      <c r="L81" s="14" t="str">
        <f t="shared" si="24"/>
        <v/>
      </c>
      <c r="M81" s="14" t="str">
        <f t="shared" si="24"/>
        <v/>
      </c>
      <c r="N81" s="14" t="str">
        <f t="shared" si="24"/>
        <v/>
      </c>
      <c r="O81" s="14" t="str">
        <f t="shared" si="24"/>
        <v/>
      </c>
      <c r="P81" s="14" t="str">
        <f t="shared" si="24"/>
        <v/>
      </c>
      <c r="Q81" s="14" t="str">
        <f t="shared" si="24"/>
        <v/>
      </c>
      <c r="R81" s="14"/>
      <c r="S81" s="8"/>
      <c r="Y81" s="116"/>
      <c r="AC81" s="116"/>
    </row>
    <row r="82" spans="1:29" x14ac:dyDescent="0.3">
      <c r="A82" s="15"/>
      <c r="B82" s="185" t="s">
        <v>78</v>
      </c>
      <c r="C82" s="16" t="str">
        <f t="shared" si="25"/>
        <v/>
      </c>
      <c r="D82" s="16" t="str">
        <f t="shared" si="26"/>
        <v/>
      </c>
      <c r="E82" s="17" t="s">
        <v>86</v>
      </c>
      <c r="F82" s="261">
        <f>Decsheets!$V$10</f>
        <v>1</v>
      </c>
      <c r="G82" s="8"/>
      <c r="H82" s="8"/>
      <c r="I82" s="18"/>
      <c r="J82" s="14" t="str">
        <f t="shared" si="24"/>
        <v/>
      </c>
      <c r="K82" s="14" t="str">
        <f t="shared" si="24"/>
        <v/>
      </c>
      <c r="L82" s="14" t="str">
        <f t="shared" si="24"/>
        <v/>
      </c>
      <c r="M82" s="14" t="str">
        <f t="shared" si="24"/>
        <v/>
      </c>
      <c r="N82" s="14" t="str">
        <f t="shared" si="24"/>
        <v/>
      </c>
      <c r="O82" s="14" t="str">
        <f t="shared" si="24"/>
        <v/>
      </c>
      <c r="P82" s="14" t="str">
        <f t="shared" si="24"/>
        <v/>
      </c>
      <c r="Q82" s="14" t="str">
        <f t="shared" si="24"/>
        <v/>
      </c>
      <c r="R82" s="14"/>
      <c r="S82" s="8"/>
      <c r="Y82" s="116"/>
      <c r="AC82" s="116"/>
    </row>
    <row r="83" spans="1:29" x14ac:dyDescent="0.3">
      <c r="A83" s="15"/>
      <c r="B83" s="185" t="s">
        <v>79</v>
      </c>
      <c r="C83" s="16" t="str">
        <f t="shared" si="25"/>
        <v/>
      </c>
      <c r="D83" s="16" t="str">
        <f t="shared" si="26"/>
        <v/>
      </c>
      <c r="E83" s="17" t="s">
        <v>86</v>
      </c>
      <c r="F83" s="261">
        <f>Decsheets!$V$11</f>
        <v>0</v>
      </c>
      <c r="G83" s="8"/>
      <c r="H83" s="8"/>
      <c r="I83" s="18"/>
      <c r="J83" s="14" t="str">
        <f t="shared" si="24"/>
        <v/>
      </c>
      <c r="K83" s="14" t="str">
        <f t="shared" si="24"/>
        <v/>
      </c>
      <c r="L83" s="14" t="str">
        <f t="shared" si="24"/>
        <v/>
      </c>
      <c r="M83" s="14" t="str">
        <f t="shared" si="24"/>
        <v/>
      </c>
      <c r="N83" s="14" t="str">
        <f t="shared" si="24"/>
        <v/>
      </c>
      <c r="O83" s="14" t="str">
        <f t="shared" si="24"/>
        <v/>
      </c>
      <c r="P83" s="14" t="str">
        <f t="shared" si="24"/>
        <v/>
      </c>
      <c r="Q83" s="14" t="str">
        <f t="shared" si="24"/>
        <v/>
      </c>
      <c r="R83" s="14">
        <f>SUM(Decsheets!$V$5:$V$13)-(SUM(J77:P83))</f>
        <v>21</v>
      </c>
      <c r="S83" s="8"/>
      <c r="Y83" s="116"/>
      <c r="AC83" s="116"/>
    </row>
    <row r="84" spans="1:29" x14ac:dyDescent="0.3">
      <c r="A84" s="11" t="s">
        <v>95</v>
      </c>
      <c r="B84" s="196"/>
      <c r="C84" s="19" t="s">
        <v>320</v>
      </c>
      <c r="D84" s="258" t="s">
        <v>367</v>
      </c>
      <c r="E84" s="7" t="s">
        <v>86</v>
      </c>
      <c r="F84" s="256"/>
      <c r="G84" s="8"/>
      <c r="H84" s="8"/>
      <c r="I84" s="8"/>
      <c r="J84" s="14"/>
      <c r="K84" s="14"/>
      <c r="L84" s="14"/>
      <c r="M84" s="14"/>
      <c r="N84" s="14"/>
      <c r="O84" s="14"/>
      <c r="P84" s="14"/>
      <c r="Q84" s="14"/>
      <c r="R84" s="14"/>
      <c r="S84" s="8" t="s">
        <v>97</v>
      </c>
      <c r="Y84" s="116"/>
      <c r="AC84" s="116"/>
    </row>
    <row r="85" spans="1:29" x14ac:dyDescent="0.3">
      <c r="A85" s="15"/>
      <c r="B85" s="185" t="s">
        <v>126</v>
      </c>
      <c r="C85" s="16" t="str">
        <f t="shared" ref="C85:C91" si="27">IF(A85="","",VLOOKUP($A$84,IF(LEN(A85)=2,U18WB,U18WA),VLOOKUP(LEFT(A85,1),club,6,FALSE),FALSE))</f>
        <v/>
      </c>
      <c r="D85" s="16" t="str">
        <f t="shared" ref="D85:D91" si="28">IF(A85="","",VLOOKUP(LEFT(A85,1),club,2,FALSE))</f>
        <v/>
      </c>
      <c r="E85" s="17" t="s">
        <v>86</v>
      </c>
      <c r="F85" s="261">
        <f>Decsheets!$V$5</f>
        <v>6</v>
      </c>
      <c r="G85" s="8"/>
      <c r="H85" s="8"/>
      <c r="I85" s="208" t="str">
        <f>IFERROR(IF(E85=".","",IF(E85&lt;Records!H8,"LR",IF(E85=Records!H8,"=LR","-"))),"???")</f>
        <v/>
      </c>
      <c r="J85" s="14" t="str">
        <f t="shared" ref="J85:Q91" si="29">IF($A85="","",IF(LEFT($A85,1)=J$12,$F85,""))</f>
        <v/>
      </c>
      <c r="K85" s="14" t="str">
        <f t="shared" si="29"/>
        <v/>
      </c>
      <c r="L85" s="14" t="str">
        <f t="shared" si="29"/>
        <v/>
      </c>
      <c r="M85" s="14" t="str">
        <f t="shared" si="29"/>
        <v/>
      </c>
      <c r="N85" s="14" t="str">
        <f t="shared" si="29"/>
        <v/>
      </c>
      <c r="O85" s="14" t="str">
        <f t="shared" si="29"/>
        <v/>
      </c>
      <c r="P85" s="14" t="str">
        <f t="shared" si="29"/>
        <v/>
      </c>
      <c r="Q85" s="14" t="str">
        <f t="shared" si="29"/>
        <v/>
      </c>
      <c r="R85" s="14"/>
      <c r="S85" s="8"/>
      <c r="Y85" s="116"/>
      <c r="AC85" s="116"/>
    </row>
    <row r="86" spans="1:29" x14ac:dyDescent="0.3">
      <c r="A86" s="15"/>
      <c r="B86" s="185" t="s">
        <v>127</v>
      </c>
      <c r="C86" s="16" t="str">
        <f t="shared" si="27"/>
        <v/>
      </c>
      <c r="D86" s="16" t="str">
        <f t="shared" si="28"/>
        <v/>
      </c>
      <c r="E86" s="17" t="s">
        <v>86</v>
      </c>
      <c r="F86" s="261">
        <f>Decsheets!$V$6</f>
        <v>5</v>
      </c>
      <c r="G86" s="8"/>
      <c r="H86" s="8"/>
      <c r="I86" s="18"/>
      <c r="J86" s="14" t="str">
        <f t="shared" si="29"/>
        <v/>
      </c>
      <c r="K86" s="14" t="str">
        <f t="shared" si="29"/>
        <v/>
      </c>
      <c r="L86" s="14" t="str">
        <f t="shared" si="29"/>
        <v/>
      </c>
      <c r="M86" s="14" t="str">
        <f t="shared" si="29"/>
        <v/>
      </c>
      <c r="N86" s="14" t="str">
        <f t="shared" si="29"/>
        <v/>
      </c>
      <c r="O86" s="14" t="str">
        <f t="shared" si="29"/>
        <v/>
      </c>
      <c r="P86" s="14" t="str">
        <f t="shared" si="29"/>
        <v/>
      </c>
      <c r="Q86" s="14" t="str">
        <f t="shared" si="29"/>
        <v/>
      </c>
      <c r="R86" s="14"/>
      <c r="S86" s="8"/>
      <c r="Y86" s="116"/>
      <c r="AC86" s="116"/>
    </row>
    <row r="87" spans="1:29" x14ac:dyDescent="0.3">
      <c r="A87" s="15"/>
      <c r="B87" s="185" t="s">
        <v>128</v>
      </c>
      <c r="C87" s="16" t="str">
        <f t="shared" si="27"/>
        <v/>
      </c>
      <c r="D87" s="16" t="str">
        <f t="shared" si="28"/>
        <v/>
      </c>
      <c r="E87" s="17" t="s">
        <v>86</v>
      </c>
      <c r="F87" s="261">
        <f>Decsheets!$V$7</f>
        <v>4</v>
      </c>
      <c r="G87" s="8"/>
      <c r="H87" s="8"/>
      <c r="I87" s="18"/>
      <c r="J87" s="14" t="str">
        <f t="shared" si="29"/>
        <v/>
      </c>
      <c r="K87" s="14" t="str">
        <f t="shared" si="29"/>
        <v/>
      </c>
      <c r="L87" s="14" t="str">
        <f t="shared" si="29"/>
        <v/>
      </c>
      <c r="M87" s="14" t="str">
        <f t="shared" si="29"/>
        <v/>
      </c>
      <c r="N87" s="14" t="str">
        <f t="shared" si="29"/>
        <v/>
      </c>
      <c r="O87" s="14" t="str">
        <f t="shared" si="29"/>
        <v/>
      </c>
      <c r="P87" s="14" t="str">
        <f t="shared" si="29"/>
        <v/>
      </c>
      <c r="Q87" s="14" t="str">
        <f t="shared" si="29"/>
        <v/>
      </c>
      <c r="R87" s="14"/>
      <c r="S87" s="8"/>
      <c r="Y87" s="116"/>
      <c r="AC87" s="116"/>
    </row>
    <row r="88" spans="1:29" x14ac:dyDescent="0.3">
      <c r="A88" s="15"/>
      <c r="B88" s="185" t="s">
        <v>76</v>
      </c>
      <c r="C88" s="16" t="str">
        <f t="shared" si="27"/>
        <v/>
      </c>
      <c r="D88" s="16" t="str">
        <f t="shared" si="28"/>
        <v/>
      </c>
      <c r="E88" s="17" t="s">
        <v>86</v>
      </c>
      <c r="F88" s="261">
        <f>Decsheets!$V$8</f>
        <v>3</v>
      </c>
      <c r="G88" s="8"/>
      <c r="H88" s="8"/>
      <c r="I88" s="18"/>
      <c r="J88" s="14" t="str">
        <f t="shared" si="29"/>
        <v/>
      </c>
      <c r="K88" s="14" t="str">
        <f t="shared" si="29"/>
        <v/>
      </c>
      <c r="L88" s="14" t="str">
        <f t="shared" si="29"/>
        <v/>
      </c>
      <c r="M88" s="14" t="str">
        <f t="shared" si="29"/>
        <v/>
      </c>
      <c r="N88" s="14" t="str">
        <f t="shared" si="29"/>
        <v/>
      </c>
      <c r="O88" s="14" t="str">
        <f t="shared" si="29"/>
        <v/>
      </c>
      <c r="P88" s="14" t="str">
        <f t="shared" si="29"/>
        <v/>
      </c>
      <c r="Q88" s="14" t="str">
        <f t="shared" si="29"/>
        <v/>
      </c>
      <c r="R88" s="14"/>
      <c r="S88" s="8"/>
      <c r="Y88" s="116"/>
      <c r="AC88" s="116"/>
    </row>
    <row r="89" spans="1:29" x14ac:dyDescent="0.3">
      <c r="A89" s="15"/>
      <c r="B89" s="185" t="s">
        <v>77</v>
      </c>
      <c r="C89" s="16" t="str">
        <f t="shared" si="27"/>
        <v/>
      </c>
      <c r="D89" s="16" t="str">
        <f t="shared" si="28"/>
        <v/>
      </c>
      <c r="E89" s="17" t="s">
        <v>86</v>
      </c>
      <c r="F89" s="261">
        <f>Decsheets!$V$9</f>
        <v>2</v>
      </c>
      <c r="G89" s="8"/>
      <c r="H89" s="8"/>
      <c r="I89" s="18"/>
      <c r="J89" s="14" t="str">
        <f t="shared" si="29"/>
        <v/>
      </c>
      <c r="K89" s="14" t="str">
        <f t="shared" si="29"/>
        <v/>
      </c>
      <c r="L89" s="14" t="str">
        <f t="shared" si="29"/>
        <v/>
      </c>
      <c r="M89" s="14" t="str">
        <f t="shared" si="29"/>
        <v/>
      </c>
      <c r="N89" s="14" t="str">
        <f t="shared" si="29"/>
        <v/>
      </c>
      <c r="O89" s="14" t="str">
        <f t="shared" si="29"/>
        <v/>
      </c>
      <c r="P89" s="14" t="str">
        <f t="shared" si="29"/>
        <v/>
      </c>
      <c r="Q89" s="14" t="str">
        <f t="shared" si="29"/>
        <v/>
      </c>
      <c r="R89" s="14"/>
      <c r="S89" s="8"/>
      <c r="Y89" s="116"/>
      <c r="AC89" s="116"/>
    </row>
    <row r="90" spans="1:29" x14ac:dyDescent="0.3">
      <c r="A90" s="15"/>
      <c r="B90" s="185" t="s">
        <v>78</v>
      </c>
      <c r="C90" s="16" t="str">
        <f t="shared" si="27"/>
        <v/>
      </c>
      <c r="D90" s="16" t="str">
        <f t="shared" si="28"/>
        <v/>
      </c>
      <c r="E90" s="17" t="s">
        <v>86</v>
      </c>
      <c r="F90" s="261">
        <f>Decsheets!$V$10</f>
        <v>1</v>
      </c>
      <c r="G90" s="8"/>
      <c r="H90" s="8"/>
      <c r="I90" s="18"/>
      <c r="J90" s="14" t="str">
        <f t="shared" si="29"/>
        <v/>
      </c>
      <c r="K90" s="14" t="str">
        <f t="shared" si="29"/>
        <v/>
      </c>
      <c r="L90" s="14" t="str">
        <f t="shared" si="29"/>
        <v/>
      </c>
      <c r="M90" s="14" t="str">
        <f t="shared" si="29"/>
        <v/>
      </c>
      <c r="N90" s="14" t="str">
        <f t="shared" si="29"/>
        <v/>
      </c>
      <c r="O90" s="14" t="str">
        <f t="shared" si="29"/>
        <v/>
      </c>
      <c r="P90" s="14" t="str">
        <f t="shared" si="29"/>
        <v/>
      </c>
      <c r="Q90" s="14" t="str">
        <f t="shared" si="29"/>
        <v/>
      </c>
      <c r="R90" s="14"/>
      <c r="S90" s="8"/>
      <c r="Y90" s="116"/>
      <c r="AC90" s="116"/>
    </row>
    <row r="91" spans="1:29" x14ac:dyDescent="0.3">
      <c r="A91" s="15"/>
      <c r="B91" s="185" t="s">
        <v>79</v>
      </c>
      <c r="C91" s="16" t="str">
        <f t="shared" si="27"/>
        <v/>
      </c>
      <c r="D91" s="16" t="str">
        <f t="shared" si="28"/>
        <v/>
      </c>
      <c r="E91" s="17" t="s">
        <v>86</v>
      </c>
      <c r="F91" s="261">
        <f>Decsheets!$V$11</f>
        <v>0</v>
      </c>
      <c r="G91" s="8"/>
      <c r="H91" s="8"/>
      <c r="I91" s="18"/>
      <c r="J91" s="14" t="str">
        <f t="shared" si="29"/>
        <v/>
      </c>
      <c r="K91" s="14" t="str">
        <f t="shared" si="29"/>
        <v/>
      </c>
      <c r="L91" s="14" t="str">
        <f t="shared" si="29"/>
        <v/>
      </c>
      <c r="M91" s="14" t="str">
        <f t="shared" si="29"/>
        <v/>
      </c>
      <c r="N91" s="14" t="str">
        <f t="shared" si="29"/>
        <v/>
      </c>
      <c r="O91" s="14" t="str">
        <f t="shared" si="29"/>
        <v/>
      </c>
      <c r="P91" s="14" t="str">
        <f t="shared" si="29"/>
        <v/>
      </c>
      <c r="Q91" s="14" t="str">
        <f t="shared" si="29"/>
        <v/>
      </c>
      <c r="R91" s="14">
        <f>SUM(Decsheets!$V$5:$V$13)-(SUM(J85:P91))</f>
        <v>21</v>
      </c>
      <c r="S91" s="8"/>
      <c r="Y91" s="116"/>
      <c r="AC91" s="116"/>
    </row>
    <row r="92" spans="1:29" x14ac:dyDescent="0.3">
      <c r="A92" s="11" t="s">
        <v>139</v>
      </c>
      <c r="B92" s="196"/>
      <c r="C92" s="19" t="s">
        <v>460</v>
      </c>
      <c r="D92" s="7" t="s">
        <v>85</v>
      </c>
      <c r="E92" s="184" t="s">
        <v>86</v>
      </c>
      <c r="F92" s="256"/>
      <c r="G92" s="8"/>
      <c r="H92" s="8"/>
      <c r="I92" s="8"/>
      <c r="J92" s="14"/>
      <c r="K92" s="14"/>
      <c r="L92" s="14"/>
      <c r="M92" s="14"/>
      <c r="N92" s="14"/>
      <c r="O92" s="14"/>
      <c r="P92" s="14"/>
      <c r="Q92" s="14"/>
      <c r="R92" s="14"/>
      <c r="S92" s="8" t="s">
        <v>140</v>
      </c>
      <c r="Y92" s="116"/>
      <c r="AC92" s="116"/>
    </row>
    <row r="93" spans="1:29" x14ac:dyDescent="0.3">
      <c r="A93" s="15"/>
      <c r="B93" s="185" t="s">
        <v>126</v>
      </c>
      <c r="C93" s="16" t="str">
        <f>IFERROR(IF(A93="","",VLOOKUP($A$92,IF(LEN(A93)=2,U18WB,U18WA),VLOOKUP(LEFT(A93,1),club,6,FALSE),FALSE)),"No athlete")</f>
        <v/>
      </c>
      <c r="D93" s="16" t="str">
        <f>IFERROR(IF(A93="","",VLOOKUP(LEFT(A93,1),club,2,FALSE)),"No club")</f>
        <v/>
      </c>
      <c r="E93" s="17" t="s">
        <v>86</v>
      </c>
      <c r="F93" s="261">
        <f>Decsheets!$V$5</f>
        <v>6</v>
      </c>
      <c r="G93" s="8"/>
      <c r="H93" s="8"/>
      <c r="I93" s="208" t="str">
        <f>IFERROR(IF(E93=".","",IF(E93&lt;Records!H11,"LR",IF(E93=Records!H11,"=LR","-"))),"???")</f>
        <v/>
      </c>
      <c r="J93" s="14" t="str">
        <f t="shared" ref="J93:Q99" si="30">IF($A93="","",IF(LEFT($A93,1)=J$12,$F93,""))</f>
        <v/>
      </c>
      <c r="K93" s="14" t="str">
        <f t="shared" si="30"/>
        <v/>
      </c>
      <c r="L93" s="14" t="str">
        <f t="shared" si="30"/>
        <v/>
      </c>
      <c r="M93" s="14" t="str">
        <f t="shared" si="30"/>
        <v/>
      </c>
      <c r="N93" s="14" t="str">
        <f t="shared" si="30"/>
        <v/>
      </c>
      <c r="O93" s="14" t="str">
        <f t="shared" si="30"/>
        <v/>
      </c>
      <c r="P93" s="14" t="str">
        <f t="shared" si="30"/>
        <v/>
      </c>
      <c r="Q93" s="14" t="str">
        <f t="shared" si="30"/>
        <v/>
      </c>
      <c r="R93" s="14"/>
      <c r="S93" s="8"/>
      <c r="Y93" s="116"/>
      <c r="AC93" s="116"/>
    </row>
    <row r="94" spans="1:29" x14ac:dyDescent="0.3">
      <c r="A94" s="15"/>
      <c r="B94" s="185" t="s">
        <v>127</v>
      </c>
      <c r="C94" s="16" t="str">
        <f t="shared" ref="C94:C99" si="31">IF(A94="","",VLOOKUP($A$92,IF(LEN(A94)=2,U18WB,U18WA),VLOOKUP(LEFT(A94,1),club,6,FALSE),FALSE))</f>
        <v/>
      </c>
      <c r="D94" s="16" t="str">
        <f t="shared" ref="D94:D99" si="32">IF(A94="","",VLOOKUP(LEFT(A94,1),club,2,FALSE))</f>
        <v/>
      </c>
      <c r="E94" s="17" t="s">
        <v>86</v>
      </c>
      <c r="F94" s="261">
        <f>Decsheets!$V$6</f>
        <v>5</v>
      </c>
      <c r="G94" s="8"/>
      <c r="H94" s="8"/>
      <c r="J94" s="14" t="str">
        <f t="shared" si="30"/>
        <v/>
      </c>
      <c r="K94" s="14" t="str">
        <f t="shared" si="30"/>
        <v/>
      </c>
      <c r="L94" s="14" t="str">
        <f t="shared" si="30"/>
        <v/>
      </c>
      <c r="M94" s="14" t="str">
        <f t="shared" si="30"/>
        <v/>
      </c>
      <c r="N94" s="14" t="str">
        <f t="shared" si="30"/>
        <v/>
      </c>
      <c r="O94" s="14" t="str">
        <f t="shared" si="30"/>
        <v/>
      </c>
      <c r="P94" s="14" t="str">
        <f t="shared" si="30"/>
        <v/>
      </c>
      <c r="Q94" s="14" t="str">
        <f t="shared" si="30"/>
        <v/>
      </c>
      <c r="R94" s="14"/>
      <c r="S94" s="8"/>
      <c r="Y94" s="116"/>
      <c r="AC94" s="116"/>
    </row>
    <row r="95" spans="1:29" x14ac:dyDescent="0.3">
      <c r="A95" s="15"/>
      <c r="B95" s="185" t="s">
        <v>128</v>
      </c>
      <c r="C95" s="16" t="str">
        <f t="shared" si="31"/>
        <v/>
      </c>
      <c r="D95" s="16" t="str">
        <f t="shared" si="32"/>
        <v/>
      </c>
      <c r="E95" s="17" t="s">
        <v>86</v>
      </c>
      <c r="F95" s="261">
        <f>Decsheets!$V$7</f>
        <v>4</v>
      </c>
      <c r="G95" s="8"/>
      <c r="H95" s="8"/>
      <c r="I95" s="18"/>
      <c r="J95" s="14" t="str">
        <f t="shared" si="30"/>
        <v/>
      </c>
      <c r="K95" s="14" t="str">
        <f t="shared" si="30"/>
        <v/>
      </c>
      <c r="L95" s="14" t="str">
        <f t="shared" si="30"/>
        <v/>
      </c>
      <c r="M95" s="14" t="str">
        <f t="shared" si="30"/>
        <v/>
      </c>
      <c r="N95" s="14" t="str">
        <f t="shared" si="30"/>
        <v/>
      </c>
      <c r="O95" s="14" t="str">
        <f t="shared" si="30"/>
        <v/>
      </c>
      <c r="P95" s="14" t="str">
        <f t="shared" si="30"/>
        <v/>
      </c>
      <c r="Q95" s="14" t="str">
        <f t="shared" si="30"/>
        <v/>
      </c>
      <c r="R95" s="14"/>
      <c r="S95" s="8"/>
      <c r="Y95" s="116"/>
      <c r="AC95" s="116"/>
    </row>
    <row r="96" spans="1:29" x14ac:dyDescent="0.3">
      <c r="A96" s="15"/>
      <c r="B96" s="185" t="s">
        <v>76</v>
      </c>
      <c r="C96" s="16" t="str">
        <f t="shared" si="31"/>
        <v/>
      </c>
      <c r="D96" s="16" t="str">
        <f t="shared" si="32"/>
        <v/>
      </c>
      <c r="E96" s="17" t="s">
        <v>86</v>
      </c>
      <c r="F96" s="261">
        <f>Decsheets!$V$8</f>
        <v>3</v>
      </c>
      <c r="G96" s="8"/>
      <c r="H96" s="8"/>
      <c r="I96" s="18"/>
      <c r="J96" s="14" t="str">
        <f t="shared" si="30"/>
        <v/>
      </c>
      <c r="K96" s="14" t="str">
        <f t="shared" si="30"/>
        <v/>
      </c>
      <c r="L96" s="14" t="str">
        <f t="shared" si="30"/>
        <v/>
      </c>
      <c r="M96" s="14" t="str">
        <f t="shared" si="30"/>
        <v/>
      </c>
      <c r="N96" s="14" t="str">
        <f t="shared" si="30"/>
        <v/>
      </c>
      <c r="O96" s="14" t="str">
        <f t="shared" si="30"/>
        <v/>
      </c>
      <c r="P96" s="14" t="str">
        <f t="shared" si="30"/>
        <v/>
      </c>
      <c r="Q96" s="14" t="str">
        <f t="shared" si="30"/>
        <v/>
      </c>
      <c r="R96" s="14"/>
      <c r="S96" s="8"/>
      <c r="Y96" s="116"/>
      <c r="AC96" s="116"/>
    </row>
    <row r="97" spans="1:29" x14ac:dyDescent="0.3">
      <c r="A97" s="15"/>
      <c r="B97" s="185" t="s">
        <v>77</v>
      </c>
      <c r="C97" s="16" t="str">
        <f t="shared" si="31"/>
        <v/>
      </c>
      <c r="D97" s="16" t="str">
        <f t="shared" si="32"/>
        <v/>
      </c>
      <c r="E97" s="17" t="s">
        <v>86</v>
      </c>
      <c r="F97" s="261">
        <f>Decsheets!$V$9</f>
        <v>2</v>
      </c>
      <c r="G97" s="8"/>
      <c r="H97" s="8"/>
      <c r="I97" s="18"/>
      <c r="J97" s="14" t="str">
        <f t="shared" si="30"/>
        <v/>
      </c>
      <c r="K97" s="14" t="str">
        <f t="shared" si="30"/>
        <v/>
      </c>
      <c r="L97" s="14" t="str">
        <f t="shared" si="30"/>
        <v/>
      </c>
      <c r="M97" s="14" t="str">
        <f t="shared" si="30"/>
        <v/>
      </c>
      <c r="N97" s="14" t="str">
        <f t="shared" si="30"/>
        <v/>
      </c>
      <c r="O97" s="14" t="str">
        <f t="shared" si="30"/>
        <v/>
      </c>
      <c r="P97" s="14" t="str">
        <f t="shared" si="30"/>
        <v/>
      </c>
      <c r="Q97" s="14" t="str">
        <f t="shared" si="30"/>
        <v/>
      </c>
      <c r="R97" s="14"/>
      <c r="S97" s="8"/>
      <c r="Y97" s="116"/>
      <c r="AC97" s="116"/>
    </row>
    <row r="98" spans="1:29" x14ac:dyDescent="0.3">
      <c r="A98" s="15"/>
      <c r="B98" s="185" t="s">
        <v>78</v>
      </c>
      <c r="C98" s="16" t="str">
        <f t="shared" si="31"/>
        <v/>
      </c>
      <c r="D98" s="16" t="str">
        <f t="shared" si="32"/>
        <v/>
      </c>
      <c r="E98" s="17" t="s">
        <v>86</v>
      </c>
      <c r="F98" s="261">
        <f>Decsheets!$V$10</f>
        <v>1</v>
      </c>
      <c r="G98" s="8"/>
      <c r="H98" s="8"/>
      <c r="I98" s="18"/>
      <c r="J98" s="14" t="str">
        <f t="shared" si="30"/>
        <v/>
      </c>
      <c r="K98" s="14" t="str">
        <f t="shared" si="30"/>
        <v/>
      </c>
      <c r="L98" s="14" t="str">
        <f t="shared" si="30"/>
        <v/>
      </c>
      <c r="M98" s="14" t="str">
        <f t="shared" si="30"/>
        <v/>
      </c>
      <c r="N98" s="14" t="str">
        <f t="shared" si="30"/>
        <v/>
      </c>
      <c r="O98" s="14" t="str">
        <f t="shared" si="30"/>
        <v/>
      </c>
      <c r="P98" s="14" t="str">
        <f t="shared" si="30"/>
        <v/>
      </c>
      <c r="Q98" s="14" t="str">
        <f t="shared" si="30"/>
        <v/>
      </c>
      <c r="R98" s="14"/>
      <c r="S98" s="8"/>
      <c r="Y98" s="116"/>
      <c r="AC98" s="116"/>
    </row>
    <row r="99" spans="1:29" x14ac:dyDescent="0.3">
      <c r="A99" s="15"/>
      <c r="B99" s="185" t="s">
        <v>79</v>
      </c>
      <c r="C99" s="16" t="str">
        <f t="shared" si="31"/>
        <v/>
      </c>
      <c r="D99" s="16" t="str">
        <f t="shared" si="32"/>
        <v/>
      </c>
      <c r="E99" s="17" t="s">
        <v>86</v>
      </c>
      <c r="F99" s="261">
        <f>Decsheets!$V$11</f>
        <v>0</v>
      </c>
      <c r="G99" s="8"/>
      <c r="H99" s="8"/>
      <c r="I99" s="18"/>
      <c r="J99" s="14" t="str">
        <f t="shared" si="30"/>
        <v/>
      </c>
      <c r="K99" s="14" t="str">
        <f t="shared" si="30"/>
        <v/>
      </c>
      <c r="L99" s="14" t="str">
        <f t="shared" si="30"/>
        <v/>
      </c>
      <c r="M99" s="14" t="str">
        <f t="shared" si="30"/>
        <v/>
      </c>
      <c r="N99" s="14" t="str">
        <f t="shared" si="30"/>
        <v/>
      </c>
      <c r="O99" s="14" t="str">
        <f t="shared" si="30"/>
        <v/>
      </c>
      <c r="P99" s="14" t="str">
        <f t="shared" si="30"/>
        <v/>
      </c>
      <c r="Q99" s="14" t="str">
        <f t="shared" si="30"/>
        <v/>
      </c>
      <c r="R99" s="14">
        <f>SUM(Decsheets!$V$5:$V$13)-(SUM(J93:P99))</f>
        <v>21</v>
      </c>
      <c r="S99" s="8"/>
      <c r="Y99" s="116"/>
      <c r="AC99" s="116"/>
    </row>
    <row r="100" spans="1:29" x14ac:dyDescent="0.3">
      <c r="A100" s="11" t="s">
        <v>139</v>
      </c>
      <c r="B100" s="196"/>
      <c r="C100" s="19" t="s">
        <v>461</v>
      </c>
      <c r="D100" s="7" t="s">
        <v>85</v>
      </c>
      <c r="E100" s="184" t="s">
        <v>86</v>
      </c>
      <c r="F100" s="256"/>
      <c r="G100" s="8"/>
      <c r="H100" s="8"/>
      <c r="I100" s="8"/>
      <c r="J100" s="14"/>
      <c r="K100" s="14"/>
      <c r="L100" s="14"/>
      <c r="M100" s="14"/>
      <c r="N100" s="14"/>
      <c r="O100" s="14"/>
      <c r="P100" s="14"/>
      <c r="Q100" s="14"/>
      <c r="R100" s="14"/>
      <c r="S100" s="8" t="s">
        <v>141</v>
      </c>
      <c r="Y100" s="116"/>
      <c r="AC100" s="116"/>
    </row>
    <row r="101" spans="1:29" x14ac:dyDescent="0.3">
      <c r="A101" s="15"/>
      <c r="B101" s="185" t="s">
        <v>126</v>
      </c>
      <c r="C101" s="16" t="str">
        <f t="shared" ref="C101:C107" si="33">IF(A101="","",VLOOKUP($A$100,IF(LEN(A101)=2,U18WB,U18WA),VLOOKUP(LEFT(A101,1),club,6,FALSE),FALSE))</f>
        <v/>
      </c>
      <c r="D101" s="16" t="str">
        <f t="shared" ref="D101:D107" si="34">IF(A101="","",VLOOKUP(LEFT(A101,1),club,2,FALSE))</f>
        <v/>
      </c>
      <c r="E101" s="17" t="s">
        <v>86</v>
      </c>
      <c r="F101" s="261">
        <f>Decsheets!$V$5</f>
        <v>6</v>
      </c>
      <c r="G101" s="8"/>
      <c r="H101" s="8"/>
      <c r="I101" s="208" t="str">
        <f>IFERROR(IF(E101=".","",IF(E101&lt;Records!H11,"LR",IF(E101=Records!H11,"=LR","-"))),"???")</f>
        <v/>
      </c>
      <c r="J101" s="14" t="str">
        <f t="shared" ref="J101:Q107" si="35">IF($A101="","",IF(LEFT($A101,1)=J$12,$F101,""))</f>
        <v/>
      </c>
      <c r="K101" s="14" t="str">
        <f t="shared" si="35"/>
        <v/>
      </c>
      <c r="L101" s="14" t="str">
        <f t="shared" si="35"/>
        <v/>
      </c>
      <c r="M101" s="14" t="str">
        <f t="shared" si="35"/>
        <v/>
      </c>
      <c r="N101" s="14" t="str">
        <f t="shared" si="35"/>
        <v/>
      </c>
      <c r="O101" s="14" t="str">
        <f t="shared" si="35"/>
        <v/>
      </c>
      <c r="P101" s="14" t="str">
        <f t="shared" si="35"/>
        <v/>
      </c>
      <c r="Q101" s="14" t="str">
        <f t="shared" si="35"/>
        <v/>
      </c>
      <c r="R101" s="14"/>
      <c r="S101" s="8"/>
      <c r="Y101" s="116"/>
      <c r="AC101" s="116"/>
    </row>
    <row r="102" spans="1:29" x14ac:dyDescent="0.3">
      <c r="A102" s="15"/>
      <c r="B102" s="185" t="s">
        <v>127</v>
      </c>
      <c r="C102" s="16" t="str">
        <f t="shared" si="33"/>
        <v/>
      </c>
      <c r="D102" s="16" t="str">
        <f t="shared" si="34"/>
        <v/>
      </c>
      <c r="E102" s="17" t="s">
        <v>86</v>
      </c>
      <c r="F102" s="261">
        <f>Decsheets!$V$6</f>
        <v>5</v>
      </c>
      <c r="G102" s="8"/>
      <c r="H102" s="8"/>
      <c r="I102" s="18"/>
      <c r="J102" s="14" t="str">
        <f t="shared" si="35"/>
        <v/>
      </c>
      <c r="K102" s="14" t="str">
        <f t="shared" si="35"/>
        <v/>
      </c>
      <c r="L102" s="14" t="str">
        <f t="shared" si="35"/>
        <v/>
      </c>
      <c r="M102" s="14" t="str">
        <f t="shared" si="35"/>
        <v/>
      </c>
      <c r="N102" s="14" t="str">
        <f t="shared" si="35"/>
        <v/>
      </c>
      <c r="O102" s="14" t="str">
        <f t="shared" si="35"/>
        <v/>
      </c>
      <c r="P102" s="14" t="str">
        <f t="shared" si="35"/>
        <v/>
      </c>
      <c r="Q102" s="14" t="str">
        <f t="shared" si="35"/>
        <v/>
      </c>
      <c r="R102" s="14"/>
      <c r="S102" s="8"/>
      <c r="Y102" s="116"/>
      <c r="AC102" s="116"/>
    </row>
    <row r="103" spans="1:29" x14ac:dyDescent="0.3">
      <c r="A103" s="15"/>
      <c r="B103" s="185" t="s">
        <v>128</v>
      </c>
      <c r="C103" s="16" t="str">
        <f t="shared" si="33"/>
        <v/>
      </c>
      <c r="D103" s="16" t="str">
        <f t="shared" si="34"/>
        <v/>
      </c>
      <c r="E103" s="17" t="s">
        <v>86</v>
      </c>
      <c r="F103" s="261">
        <f>Decsheets!$V$7</f>
        <v>4</v>
      </c>
      <c r="G103" s="8"/>
      <c r="H103" s="8"/>
      <c r="I103" s="18"/>
      <c r="J103" s="14" t="str">
        <f t="shared" si="35"/>
        <v/>
      </c>
      <c r="K103" s="14" t="str">
        <f t="shared" si="35"/>
        <v/>
      </c>
      <c r="L103" s="14" t="str">
        <f t="shared" si="35"/>
        <v/>
      </c>
      <c r="M103" s="14" t="str">
        <f t="shared" si="35"/>
        <v/>
      </c>
      <c r="N103" s="14" t="str">
        <f t="shared" si="35"/>
        <v/>
      </c>
      <c r="O103" s="14" t="str">
        <f t="shared" si="35"/>
        <v/>
      </c>
      <c r="P103" s="14" t="str">
        <f t="shared" si="35"/>
        <v/>
      </c>
      <c r="Q103" s="14" t="str">
        <f t="shared" si="35"/>
        <v/>
      </c>
      <c r="R103" s="14"/>
      <c r="S103" s="8"/>
      <c r="Y103" s="116"/>
      <c r="AC103" s="116"/>
    </row>
    <row r="104" spans="1:29" x14ac:dyDescent="0.3">
      <c r="A104" s="15"/>
      <c r="B104" s="185" t="s">
        <v>76</v>
      </c>
      <c r="C104" s="16" t="str">
        <f t="shared" si="33"/>
        <v/>
      </c>
      <c r="D104" s="16" t="str">
        <f t="shared" si="34"/>
        <v/>
      </c>
      <c r="E104" s="17" t="s">
        <v>86</v>
      </c>
      <c r="F104" s="261">
        <f>Decsheets!$V$8</f>
        <v>3</v>
      </c>
      <c r="G104" s="8"/>
      <c r="H104" s="8"/>
      <c r="I104" s="18"/>
      <c r="J104" s="14" t="str">
        <f t="shared" si="35"/>
        <v/>
      </c>
      <c r="K104" s="14" t="str">
        <f t="shared" si="35"/>
        <v/>
      </c>
      <c r="L104" s="14" t="str">
        <f t="shared" si="35"/>
        <v/>
      </c>
      <c r="M104" s="14" t="str">
        <f t="shared" si="35"/>
        <v/>
      </c>
      <c r="N104" s="14" t="str">
        <f t="shared" si="35"/>
        <v/>
      </c>
      <c r="O104" s="14" t="str">
        <f t="shared" si="35"/>
        <v/>
      </c>
      <c r="P104" s="14" t="str">
        <f t="shared" si="35"/>
        <v/>
      </c>
      <c r="Q104" s="14" t="str">
        <f t="shared" si="35"/>
        <v/>
      </c>
      <c r="R104" s="14"/>
      <c r="S104" s="8"/>
      <c r="Y104" s="116"/>
      <c r="AC104" s="116"/>
    </row>
    <row r="105" spans="1:29" x14ac:dyDescent="0.3">
      <c r="A105" s="15"/>
      <c r="B105" s="185" t="s">
        <v>77</v>
      </c>
      <c r="C105" s="16" t="str">
        <f t="shared" si="33"/>
        <v/>
      </c>
      <c r="D105" s="16" t="str">
        <f t="shared" si="34"/>
        <v/>
      </c>
      <c r="E105" s="17" t="s">
        <v>86</v>
      </c>
      <c r="F105" s="261">
        <f>Decsheets!$V$9</f>
        <v>2</v>
      </c>
      <c r="G105" s="8"/>
      <c r="H105" s="8"/>
      <c r="I105" s="18"/>
      <c r="J105" s="14" t="str">
        <f t="shared" si="35"/>
        <v/>
      </c>
      <c r="K105" s="14" t="str">
        <f t="shared" si="35"/>
        <v/>
      </c>
      <c r="L105" s="14" t="str">
        <f t="shared" si="35"/>
        <v/>
      </c>
      <c r="M105" s="14" t="str">
        <f t="shared" si="35"/>
        <v/>
      </c>
      <c r="N105" s="14" t="str">
        <f t="shared" si="35"/>
        <v/>
      </c>
      <c r="O105" s="14" t="str">
        <f t="shared" si="35"/>
        <v/>
      </c>
      <c r="P105" s="14" t="str">
        <f t="shared" si="35"/>
        <v/>
      </c>
      <c r="Q105" s="14" t="str">
        <f t="shared" si="35"/>
        <v/>
      </c>
      <c r="R105" s="14"/>
      <c r="S105" s="8"/>
      <c r="Y105" s="116"/>
      <c r="AC105" s="116"/>
    </row>
    <row r="106" spans="1:29" x14ac:dyDescent="0.3">
      <c r="A106" s="15"/>
      <c r="B106" s="185" t="s">
        <v>78</v>
      </c>
      <c r="C106" s="16" t="str">
        <f t="shared" si="33"/>
        <v/>
      </c>
      <c r="D106" s="16" t="str">
        <f t="shared" si="34"/>
        <v/>
      </c>
      <c r="E106" s="17" t="s">
        <v>86</v>
      </c>
      <c r="F106" s="261">
        <f>Decsheets!$V$10</f>
        <v>1</v>
      </c>
      <c r="G106" s="8"/>
      <c r="H106" s="8"/>
      <c r="I106" s="18"/>
      <c r="J106" s="14" t="str">
        <f t="shared" si="35"/>
        <v/>
      </c>
      <c r="K106" s="14" t="str">
        <f t="shared" si="35"/>
        <v/>
      </c>
      <c r="L106" s="14" t="str">
        <f t="shared" si="35"/>
        <v/>
      </c>
      <c r="M106" s="14" t="str">
        <f t="shared" si="35"/>
        <v/>
      </c>
      <c r="N106" s="14" t="str">
        <f t="shared" si="35"/>
        <v/>
      </c>
      <c r="O106" s="14" t="str">
        <f t="shared" si="35"/>
        <v/>
      </c>
      <c r="P106" s="14" t="str">
        <f t="shared" si="35"/>
        <v/>
      </c>
      <c r="Q106" s="14" t="str">
        <f t="shared" si="35"/>
        <v/>
      </c>
      <c r="R106" s="14"/>
      <c r="S106" s="8"/>
      <c r="Y106" s="116"/>
      <c r="AC106" s="116"/>
    </row>
    <row r="107" spans="1:29" x14ac:dyDescent="0.3">
      <c r="A107" s="15"/>
      <c r="B107" s="185" t="s">
        <v>79</v>
      </c>
      <c r="C107" s="16" t="str">
        <f t="shared" si="33"/>
        <v/>
      </c>
      <c r="D107" s="16" t="str">
        <f t="shared" si="34"/>
        <v/>
      </c>
      <c r="E107" s="17" t="s">
        <v>86</v>
      </c>
      <c r="F107" s="261">
        <f>Decsheets!$V$11</f>
        <v>0</v>
      </c>
      <c r="G107" s="8"/>
      <c r="H107" s="8"/>
      <c r="I107" s="18"/>
      <c r="J107" s="14" t="str">
        <f t="shared" si="35"/>
        <v/>
      </c>
      <c r="K107" s="14" t="str">
        <f t="shared" si="35"/>
        <v/>
      </c>
      <c r="L107" s="14" t="str">
        <f t="shared" si="35"/>
        <v/>
      </c>
      <c r="M107" s="14" t="str">
        <f t="shared" si="35"/>
        <v/>
      </c>
      <c r="N107" s="14" t="str">
        <f t="shared" si="35"/>
        <v/>
      </c>
      <c r="O107" s="14" t="str">
        <f t="shared" si="35"/>
        <v/>
      </c>
      <c r="P107" s="14" t="str">
        <f t="shared" si="35"/>
        <v/>
      </c>
      <c r="Q107" s="14" t="str">
        <f t="shared" si="35"/>
        <v/>
      </c>
      <c r="R107" s="14">
        <f>SUM(Decsheets!$V$5:$V$13)-(SUM(J101:P107))</f>
        <v>21</v>
      </c>
      <c r="S107" s="8"/>
      <c r="Y107" s="116"/>
      <c r="AC107" s="116"/>
    </row>
    <row r="108" spans="1:29" hidden="1" x14ac:dyDescent="0.3">
      <c r="A108" s="11" t="s">
        <v>344</v>
      </c>
      <c r="B108" s="196"/>
      <c r="C108" s="19" t="s">
        <v>462</v>
      </c>
      <c r="D108" s="258" t="s">
        <v>366</v>
      </c>
      <c r="E108" s="184" t="s">
        <v>86</v>
      </c>
      <c r="F108" s="256"/>
      <c r="G108" s="8"/>
      <c r="H108" s="8"/>
      <c r="I108" s="8"/>
      <c r="J108" s="14"/>
      <c r="K108" s="14"/>
      <c r="L108" s="14"/>
      <c r="M108" s="14"/>
      <c r="N108" s="14"/>
      <c r="O108" s="14"/>
      <c r="P108" s="14"/>
      <c r="Q108" s="14"/>
      <c r="R108" s="14"/>
      <c r="S108" s="21" t="s">
        <v>349</v>
      </c>
      <c r="Y108" s="116"/>
      <c r="AC108" s="116"/>
    </row>
    <row r="109" spans="1:29" hidden="1" x14ac:dyDescent="0.3">
      <c r="A109" s="15"/>
      <c r="B109" s="185" t="s">
        <v>126</v>
      </c>
      <c r="C109" s="16" t="str">
        <f>IFERROR(IF(A109="","",VLOOKUP($A$108,IF(LEN(A109)=2,U18WB,U18WA),VLOOKUP(LEFT(A109,1),club,6,FALSE),FALSE)),"No athlete")</f>
        <v/>
      </c>
      <c r="D109" s="16" t="str">
        <f>IFERROR(IF(A109="","",VLOOKUP(LEFT(A109,1),club,2,FALSE)),"No club")</f>
        <v/>
      </c>
      <c r="E109" s="17" t="s">
        <v>86</v>
      </c>
      <c r="F109" s="261">
        <f>Decsheets!$V$5</f>
        <v>6</v>
      </c>
      <c r="G109" s="8"/>
      <c r="H109" s="8"/>
      <c r="I109" s="208" t="str">
        <f>IFERROR(IF(E109=".","",IF(E109&lt;Records!H15,"LR",IF(E109=Records!H15,"=LR","-"))),"???")</f>
        <v/>
      </c>
      <c r="J109" s="14" t="str">
        <f t="shared" ref="J109:Q115" si="36">IF($A109="","",IF(LEFT($A109,1)=J$12,$F109,""))</f>
        <v/>
      </c>
      <c r="K109" s="14" t="str">
        <f t="shared" si="36"/>
        <v/>
      </c>
      <c r="L109" s="14" t="str">
        <f t="shared" si="36"/>
        <v/>
      </c>
      <c r="M109" s="14" t="str">
        <f t="shared" si="36"/>
        <v/>
      </c>
      <c r="N109" s="14" t="str">
        <f t="shared" si="36"/>
        <v/>
      </c>
      <c r="O109" s="14" t="str">
        <f t="shared" si="36"/>
        <v/>
      </c>
      <c r="P109" s="14" t="str">
        <f t="shared" si="36"/>
        <v/>
      </c>
      <c r="Q109" s="14" t="str">
        <f t="shared" si="36"/>
        <v/>
      </c>
      <c r="R109" s="14"/>
      <c r="S109" s="8"/>
      <c r="Y109" s="116"/>
      <c r="AC109" s="116"/>
    </row>
    <row r="110" spans="1:29" hidden="1" x14ac:dyDescent="0.3">
      <c r="A110" s="15"/>
      <c r="B110" s="185" t="s">
        <v>127</v>
      </c>
      <c r="C110" s="16" t="str">
        <f t="shared" ref="C110:C115" si="37">IF(A110="","",VLOOKUP($A$108,IF(LEN(A110)=2,U18WB,U18WA),VLOOKUP(LEFT(A110,1),club,6,FALSE),FALSE))</f>
        <v/>
      </c>
      <c r="D110" s="16" t="str">
        <f t="shared" ref="D110:D115" si="38">IF(A110="","",VLOOKUP(LEFT(A110,1),club,2,FALSE))</f>
        <v/>
      </c>
      <c r="E110" s="17" t="s">
        <v>86</v>
      </c>
      <c r="F110" s="261">
        <f>Decsheets!$V$6</f>
        <v>5</v>
      </c>
      <c r="G110" s="8"/>
      <c r="H110" s="8"/>
      <c r="J110" s="14" t="str">
        <f t="shared" si="36"/>
        <v/>
      </c>
      <c r="K110" s="14" t="str">
        <f t="shared" si="36"/>
        <v/>
      </c>
      <c r="L110" s="14" t="str">
        <f t="shared" si="36"/>
        <v/>
      </c>
      <c r="M110" s="14" t="str">
        <f t="shared" si="36"/>
        <v/>
      </c>
      <c r="N110" s="14" t="str">
        <f t="shared" si="36"/>
        <v/>
      </c>
      <c r="O110" s="14" t="str">
        <f t="shared" si="36"/>
        <v/>
      </c>
      <c r="P110" s="14" t="str">
        <f t="shared" si="36"/>
        <v/>
      </c>
      <c r="Q110" s="14" t="str">
        <f t="shared" si="36"/>
        <v/>
      </c>
      <c r="R110" s="14"/>
      <c r="S110" s="8"/>
      <c r="Y110" s="116"/>
      <c r="AC110" s="116"/>
    </row>
    <row r="111" spans="1:29" hidden="1" x14ac:dyDescent="0.3">
      <c r="A111" s="15"/>
      <c r="B111" s="185" t="s">
        <v>128</v>
      </c>
      <c r="C111" s="16" t="str">
        <f t="shared" si="37"/>
        <v/>
      </c>
      <c r="D111" s="16" t="str">
        <f t="shared" si="38"/>
        <v/>
      </c>
      <c r="E111" s="17" t="s">
        <v>86</v>
      </c>
      <c r="F111" s="261">
        <f>Decsheets!$V$7</f>
        <v>4</v>
      </c>
      <c r="G111" s="8"/>
      <c r="H111" s="8"/>
      <c r="I111" s="18"/>
      <c r="J111" s="14" t="str">
        <f t="shared" si="36"/>
        <v/>
      </c>
      <c r="K111" s="14" t="str">
        <f t="shared" si="36"/>
        <v/>
      </c>
      <c r="L111" s="14" t="str">
        <f t="shared" si="36"/>
        <v/>
      </c>
      <c r="M111" s="14" t="str">
        <f t="shared" si="36"/>
        <v/>
      </c>
      <c r="N111" s="14" t="str">
        <f t="shared" si="36"/>
        <v/>
      </c>
      <c r="O111" s="14" t="str">
        <f t="shared" si="36"/>
        <v/>
      </c>
      <c r="P111" s="14" t="str">
        <f t="shared" si="36"/>
        <v/>
      </c>
      <c r="Q111" s="14" t="str">
        <f t="shared" si="36"/>
        <v/>
      </c>
      <c r="R111" s="14"/>
      <c r="S111" s="8"/>
      <c r="Y111" s="116"/>
      <c r="AC111" s="116"/>
    </row>
    <row r="112" spans="1:29" hidden="1" x14ac:dyDescent="0.3">
      <c r="A112" s="15"/>
      <c r="B112" s="185" t="s">
        <v>76</v>
      </c>
      <c r="C112" s="16" t="str">
        <f t="shared" si="37"/>
        <v/>
      </c>
      <c r="D112" s="16" t="str">
        <f t="shared" si="38"/>
        <v/>
      </c>
      <c r="E112" s="17" t="s">
        <v>86</v>
      </c>
      <c r="F112" s="261">
        <f>Decsheets!$V$8</f>
        <v>3</v>
      </c>
      <c r="G112" s="8"/>
      <c r="H112" s="8"/>
      <c r="I112" s="18"/>
      <c r="J112" s="14" t="str">
        <f t="shared" si="36"/>
        <v/>
      </c>
      <c r="K112" s="14" t="str">
        <f t="shared" si="36"/>
        <v/>
      </c>
      <c r="L112" s="14" t="str">
        <f t="shared" si="36"/>
        <v/>
      </c>
      <c r="M112" s="14" t="str">
        <f t="shared" si="36"/>
        <v/>
      </c>
      <c r="N112" s="14" t="str">
        <f t="shared" si="36"/>
        <v/>
      </c>
      <c r="O112" s="14" t="str">
        <f t="shared" si="36"/>
        <v/>
      </c>
      <c r="P112" s="14" t="str">
        <f t="shared" si="36"/>
        <v/>
      </c>
      <c r="Q112" s="14" t="str">
        <f t="shared" si="36"/>
        <v/>
      </c>
      <c r="R112" s="14"/>
      <c r="S112" s="8"/>
      <c r="Y112" s="116"/>
      <c r="AC112" s="116"/>
    </row>
    <row r="113" spans="1:29" hidden="1" x14ac:dyDescent="0.3">
      <c r="A113" s="15"/>
      <c r="B113" s="185" t="s">
        <v>77</v>
      </c>
      <c r="C113" s="16" t="str">
        <f t="shared" si="37"/>
        <v/>
      </c>
      <c r="D113" s="16" t="str">
        <f t="shared" si="38"/>
        <v/>
      </c>
      <c r="E113" s="17" t="s">
        <v>86</v>
      </c>
      <c r="F113" s="261">
        <f>Decsheets!$V$9</f>
        <v>2</v>
      </c>
      <c r="G113" s="8"/>
      <c r="H113" s="8"/>
      <c r="I113" s="18"/>
      <c r="J113" s="14" t="str">
        <f t="shared" si="36"/>
        <v/>
      </c>
      <c r="K113" s="14" t="str">
        <f t="shared" si="36"/>
        <v/>
      </c>
      <c r="L113" s="14" t="str">
        <f t="shared" si="36"/>
        <v/>
      </c>
      <c r="M113" s="14" t="str">
        <f t="shared" si="36"/>
        <v/>
      </c>
      <c r="N113" s="14" t="str">
        <f t="shared" si="36"/>
        <v/>
      </c>
      <c r="O113" s="14" t="str">
        <f t="shared" si="36"/>
        <v/>
      </c>
      <c r="P113" s="14" t="str">
        <f t="shared" si="36"/>
        <v/>
      </c>
      <c r="Q113" s="14" t="str">
        <f t="shared" si="36"/>
        <v/>
      </c>
      <c r="R113" s="14"/>
      <c r="S113" s="8"/>
      <c r="Y113" s="116"/>
      <c r="AC113" s="116"/>
    </row>
    <row r="114" spans="1:29" hidden="1" x14ac:dyDescent="0.3">
      <c r="A114" s="15"/>
      <c r="B114" s="185" t="s">
        <v>78</v>
      </c>
      <c r="C114" s="16" t="str">
        <f t="shared" si="37"/>
        <v/>
      </c>
      <c r="D114" s="16" t="str">
        <f t="shared" si="38"/>
        <v/>
      </c>
      <c r="E114" s="17" t="s">
        <v>86</v>
      </c>
      <c r="F114" s="261">
        <f>Decsheets!$V$10</f>
        <v>1</v>
      </c>
      <c r="G114" s="8"/>
      <c r="H114" s="8"/>
      <c r="I114" s="18"/>
      <c r="J114" s="14" t="str">
        <f t="shared" si="36"/>
        <v/>
      </c>
      <c r="K114" s="14" t="str">
        <f t="shared" si="36"/>
        <v/>
      </c>
      <c r="L114" s="14" t="str">
        <f t="shared" si="36"/>
        <v/>
      </c>
      <c r="M114" s="14" t="str">
        <f t="shared" si="36"/>
        <v/>
      </c>
      <c r="N114" s="14" t="str">
        <f t="shared" si="36"/>
        <v/>
      </c>
      <c r="O114" s="14" t="str">
        <f t="shared" si="36"/>
        <v/>
      </c>
      <c r="P114" s="14" t="str">
        <f t="shared" si="36"/>
        <v/>
      </c>
      <c r="Q114" s="14" t="str">
        <f t="shared" si="36"/>
        <v/>
      </c>
      <c r="R114" s="14"/>
      <c r="S114" s="8"/>
      <c r="Y114" s="116"/>
      <c r="AC114" s="116"/>
    </row>
    <row r="115" spans="1:29" hidden="1" x14ac:dyDescent="0.3">
      <c r="A115" s="15"/>
      <c r="B115" s="185" t="s">
        <v>79</v>
      </c>
      <c r="C115" s="16" t="str">
        <f t="shared" si="37"/>
        <v/>
      </c>
      <c r="D115" s="16" t="str">
        <f t="shared" si="38"/>
        <v/>
      </c>
      <c r="E115" s="17" t="s">
        <v>86</v>
      </c>
      <c r="F115" s="261">
        <f>Decsheets!$V$11</f>
        <v>0</v>
      </c>
      <c r="G115" s="8"/>
      <c r="H115" s="8"/>
      <c r="I115" s="18"/>
      <c r="J115" s="14" t="str">
        <f t="shared" si="36"/>
        <v/>
      </c>
      <c r="K115" s="14" t="str">
        <f t="shared" si="36"/>
        <v/>
      </c>
      <c r="L115" s="14" t="str">
        <f t="shared" si="36"/>
        <v/>
      </c>
      <c r="M115" s="14" t="str">
        <f t="shared" si="36"/>
        <v/>
      </c>
      <c r="N115" s="14" t="str">
        <f t="shared" si="36"/>
        <v/>
      </c>
      <c r="O115" s="14" t="str">
        <f t="shared" si="36"/>
        <v/>
      </c>
      <c r="P115" s="14" t="str">
        <f t="shared" si="36"/>
        <v/>
      </c>
      <c r="Q115" s="14" t="str">
        <f t="shared" si="36"/>
        <v/>
      </c>
      <c r="R115" s="14">
        <f>SUM(Decsheets!$V$5:$V$13)-(SUM(J109:P115))</f>
        <v>21</v>
      </c>
      <c r="S115" s="8"/>
      <c r="Y115" s="116"/>
      <c r="AC115" s="116"/>
    </row>
    <row r="116" spans="1:29" hidden="1" x14ac:dyDescent="0.3">
      <c r="A116" s="11" t="s">
        <v>344</v>
      </c>
      <c r="B116" s="196"/>
      <c r="C116" s="19" t="s">
        <v>463</v>
      </c>
      <c r="D116" s="258" t="s">
        <v>366</v>
      </c>
      <c r="E116" s="184" t="s">
        <v>86</v>
      </c>
      <c r="F116" s="256"/>
      <c r="G116" s="8"/>
      <c r="H116" s="8"/>
      <c r="I116" s="8"/>
      <c r="J116" s="14"/>
      <c r="K116" s="14"/>
      <c r="L116" s="14"/>
      <c r="M116" s="14"/>
      <c r="N116" s="14"/>
      <c r="O116" s="14"/>
      <c r="P116" s="14"/>
      <c r="Q116" s="14"/>
      <c r="R116" s="14"/>
      <c r="S116" s="21" t="s">
        <v>350</v>
      </c>
      <c r="Y116" s="116"/>
      <c r="AC116" s="116"/>
    </row>
    <row r="117" spans="1:29" hidden="1" x14ac:dyDescent="0.3">
      <c r="A117" s="15"/>
      <c r="B117" s="185" t="s">
        <v>126</v>
      </c>
      <c r="C117" s="16" t="str">
        <f t="shared" ref="C117:C123" si="39">IF(A117="","",VLOOKUP($A$116,IF(LEN(A117)=2,U18WB,U18WA),VLOOKUP(LEFT(A117,1),club,6,FALSE),FALSE))</f>
        <v/>
      </c>
      <c r="D117" s="16" t="str">
        <f t="shared" ref="D117:D123" si="40">IF(A117="","",VLOOKUP(LEFT(A117,1),club,2,FALSE))</f>
        <v/>
      </c>
      <c r="E117" s="17" t="s">
        <v>86</v>
      </c>
      <c r="F117" s="261">
        <f>Decsheets!$V$5</f>
        <v>6</v>
      </c>
      <c r="G117" s="8"/>
      <c r="H117" s="8"/>
      <c r="I117" s="208" t="str">
        <f>IFERROR(IF(E117=".","",IF(E117&lt;Records!H15,"LR",IF(E117=Records!H15,"=LR","-"))),"???")</f>
        <v/>
      </c>
      <c r="J117" s="14" t="str">
        <f t="shared" ref="J117:Q123" si="41">IF($A117="","",IF(LEFT($A117,1)=J$12,$F117,""))</f>
        <v/>
      </c>
      <c r="K117" s="14" t="str">
        <f t="shared" si="41"/>
        <v/>
      </c>
      <c r="L117" s="14" t="str">
        <f t="shared" si="41"/>
        <v/>
      </c>
      <c r="M117" s="14" t="str">
        <f t="shared" si="41"/>
        <v/>
      </c>
      <c r="N117" s="14" t="str">
        <f t="shared" si="41"/>
        <v/>
      </c>
      <c r="O117" s="14" t="str">
        <f t="shared" si="41"/>
        <v/>
      </c>
      <c r="P117" s="14" t="str">
        <f t="shared" si="41"/>
        <v/>
      </c>
      <c r="Q117" s="14" t="str">
        <f t="shared" si="41"/>
        <v/>
      </c>
      <c r="R117" s="14"/>
      <c r="S117" s="8"/>
      <c r="Y117" s="116"/>
      <c r="AC117" s="116"/>
    </row>
    <row r="118" spans="1:29" hidden="1" x14ac:dyDescent="0.3">
      <c r="A118" s="15"/>
      <c r="B118" s="185" t="s">
        <v>127</v>
      </c>
      <c r="C118" s="16" t="str">
        <f t="shared" si="39"/>
        <v/>
      </c>
      <c r="D118" s="16" t="str">
        <f t="shared" si="40"/>
        <v/>
      </c>
      <c r="E118" s="17" t="s">
        <v>86</v>
      </c>
      <c r="F118" s="261">
        <f>Decsheets!$V$6</f>
        <v>5</v>
      </c>
      <c r="G118" s="8"/>
      <c r="H118" s="8"/>
      <c r="I118" s="18"/>
      <c r="J118" s="14" t="str">
        <f t="shared" si="41"/>
        <v/>
      </c>
      <c r="K118" s="14" t="str">
        <f t="shared" si="41"/>
        <v/>
      </c>
      <c r="L118" s="14" t="str">
        <f t="shared" si="41"/>
        <v/>
      </c>
      <c r="M118" s="14" t="str">
        <f t="shared" si="41"/>
        <v/>
      </c>
      <c r="N118" s="14" t="str">
        <f t="shared" si="41"/>
        <v/>
      </c>
      <c r="O118" s="14" t="str">
        <f t="shared" si="41"/>
        <v/>
      </c>
      <c r="P118" s="14" t="str">
        <f t="shared" si="41"/>
        <v/>
      </c>
      <c r="Q118" s="14" t="str">
        <f t="shared" si="41"/>
        <v/>
      </c>
      <c r="R118" s="14"/>
      <c r="S118" s="8"/>
      <c r="Y118" s="116"/>
      <c r="AC118" s="116"/>
    </row>
    <row r="119" spans="1:29" hidden="1" x14ac:dyDescent="0.3">
      <c r="A119" s="15"/>
      <c r="B119" s="185" t="s">
        <v>128</v>
      </c>
      <c r="C119" s="16" t="str">
        <f t="shared" si="39"/>
        <v/>
      </c>
      <c r="D119" s="16" t="str">
        <f t="shared" si="40"/>
        <v/>
      </c>
      <c r="E119" s="17" t="s">
        <v>86</v>
      </c>
      <c r="F119" s="261">
        <f>Decsheets!$V$7</f>
        <v>4</v>
      </c>
      <c r="G119" s="8"/>
      <c r="H119" s="8"/>
      <c r="I119" s="18"/>
      <c r="J119" s="14" t="str">
        <f t="shared" si="41"/>
        <v/>
      </c>
      <c r="K119" s="14" t="str">
        <f t="shared" si="41"/>
        <v/>
      </c>
      <c r="L119" s="14" t="str">
        <f t="shared" si="41"/>
        <v/>
      </c>
      <c r="M119" s="14" t="str">
        <f t="shared" si="41"/>
        <v/>
      </c>
      <c r="N119" s="14" t="str">
        <f t="shared" si="41"/>
        <v/>
      </c>
      <c r="O119" s="14" t="str">
        <f t="shared" si="41"/>
        <v/>
      </c>
      <c r="P119" s="14" t="str">
        <f t="shared" si="41"/>
        <v/>
      </c>
      <c r="Q119" s="14" t="str">
        <f t="shared" si="41"/>
        <v/>
      </c>
      <c r="R119" s="14"/>
      <c r="S119" s="8"/>
      <c r="Y119" s="116"/>
      <c r="AC119" s="116"/>
    </row>
    <row r="120" spans="1:29" hidden="1" x14ac:dyDescent="0.3">
      <c r="A120" s="15"/>
      <c r="B120" s="185" t="s">
        <v>76</v>
      </c>
      <c r="C120" s="16" t="str">
        <f t="shared" si="39"/>
        <v/>
      </c>
      <c r="D120" s="16" t="str">
        <f t="shared" si="40"/>
        <v/>
      </c>
      <c r="E120" s="17" t="s">
        <v>86</v>
      </c>
      <c r="F120" s="261">
        <f>Decsheets!$V$8</f>
        <v>3</v>
      </c>
      <c r="G120" s="8"/>
      <c r="H120" s="8"/>
      <c r="I120" s="18"/>
      <c r="J120" s="14" t="str">
        <f t="shared" si="41"/>
        <v/>
      </c>
      <c r="K120" s="14" t="str">
        <f t="shared" si="41"/>
        <v/>
      </c>
      <c r="L120" s="14" t="str">
        <f t="shared" si="41"/>
        <v/>
      </c>
      <c r="M120" s="14" t="str">
        <f t="shared" si="41"/>
        <v/>
      </c>
      <c r="N120" s="14" t="str">
        <f t="shared" si="41"/>
        <v/>
      </c>
      <c r="O120" s="14" t="str">
        <f t="shared" si="41"/>
        <v/>
      </c>
      <c r="P120" s="14" t="str">
        <f t="shared" si="41"/>
        <v/>
      </c>
      <c r="Q120" s="14" t="str">
        <f t="shared" si="41"/>
        <v/>
      </c>
      <c r="R120" s="14"/>
      <c r="S120" s="8"/>
      <c r="Y120" s="116"/>
      <c r="AC120" s="116"/>
    </row>
    <row r="121" spans="1:29" hidden="1" x14ac:dyDescent="0.3">
      <c r="A121" s="15"/>
      <c r="B121" s="185" t="s">
        <v>77</v>
      </c>
      <c r="C121" s="16" t="str">
        <f t="shared" si="39"/>
        <v/>
      </c>
      <c r="D121" s="16" t="str">
        <f t="shared" si="40"/>
        <v/>
      </c>
      <c r="E121" s="17" t="s">
        <v>86</v>
      </c>
      <c r="F121" s="261">
        <f>Decsheets!$V$9</f>
        <v>2</v>
      </c>
      <c r="G121" s="8"/>
      <c r="H121" s="8"/>
      <c r="I121" s="18"/>
      <c r="J121" s="14" t="str">
        <f t="shared" si="41"/>
        <v/>
      </c>
      <c r="K121" s="14" t="str">
        <f t="shared" si="41"/>
        <v/>
      </c>
      <c r="L121" s="14" t="str">
        <f t="shared" si="41"/>
        <v/>
      </c>
      <c r="M121" s="14" t="str">
        <f t="shared" si="41"/>
        <v/>
      </c>
      <c r="N121" s="14" t="str">
        <f t="shared" si="41"/>
        <v/>
      </c>
      <c r="O121" s="14" t="str">
        <f t="shared" si="41"/>
        <v/>
      </c>
      <c r="P121" s="14" t="str">
        <f t="shared" si="41"/>
        <v/>
      </c>
      <c r="Q121" s="14" t="str">
        <f t="shared" si="41"/>
        <v/>
      </c>
      <c r="R121" s="14"/>
      <c r="S121" s="8"/>
      <c r="Y121" s="116"/>
      <c r="AC121" s="116"/>
    </row>
    <row r="122" spans="1:29" hidden="1" x14ac:dyDescent="0.3">
      <c r="A122" s="15"/>
      <c r="B122" s="185" t="s">
        <v>78</v>
      </c>
      <c r="C122" s="16" t="str">
        <f t="shared" si="39"/>
        <v/>
      </c>
      <c r="D122" s="16" t="str">
        <f t="shared" si="40"/>
        <v/>
      </c>
      <c r="E122" s="17" t="s">
        <v>86</v>
      </c>
      <c r="F122" s="261">
        <f>Decsheets!$V$10</f>
        <v>1</v>
      </c>
      <c r="G122" s="8"/>
      <c r="H122" s="8"/>
      <c r="I122" s="18"/>
      <c r="J122" s="14" t="str">
        <f t="shared" si="41"/>
        <v/>
      </c>
      <c r="K122" s="14" t="str">
        <f t="shared" si="41"/>
        <v/>
      </c>
      <c r="L122" s="14" t="str">
        <f t="shared" si="41"/>
        <v/>
      </c>
      <c r="M122" s="14" t="str">
        <f t="shared" si="41"/>
        <v/>
      </c>
      <c r="N122" s="14" t="str">
        <f t="shared" si="41"/>
        <v/>
      </c>
      <c r="O122" s="14" t="str">
        <f t="shared" si="41"/>
        <v/>
      </c>
      <c r="P122" s="14" t="str">
        <f t="shared" si="41"/>
        <v/>
      </c>
      <c r="Q122" s="14" t="str">
        <f t="shared" si="41"/>
        <v/>
      </c>
      <c r="R122" s="14"/>
      <c r="S122" s="8"/>
      <c r="Y122" s="116"/>
      <c r="AC122" s="116"/>
    </row>
    <row r="123" spans="1:29" hidden="1" x14ac:dyDescent="0.3">
      <c r="A123" s="15"/>
      <c r="B123" s="185" t="s">
        <v>79</v>
      </c>
      <c r="C123" s="16" t="str">
        <f t="shared" si="39"/>
        <v/>
      </c>
      <c r="D123" s="16" t="str">
        <f t="shared" si="40"/>
        <v/>
      </c>
      <c r="E123" s="17" t="s">
        <v>86</v>
      </c>
      <c r="F123" s="261">
        <f>Decsheets!$V$11</f>
        <v>0</v>
      </c>
      <c r="G123" s="8"/>
      <c r="H123" s="8"/>
      <c r="I123" s="18"/>
      <c r="J123" s="14" t="str">
        <f t="shared" si="41"/>
        <v/>
      </c>
      <c r="K123" s="14" t="str">
        <f t="shared" si="41"/>
        <v/>
      </c>
      <c r="L123" s="14" t="str">
        <f t="shared" si="41"/>
        <v/>
      </c>
      <c r="M123" s="14" t="str">
        <f t="shared" si="41"/>
        <v/>
      </c>
      <c r="N123" s="14" t="str">
        <f t="shared" si="41"/>
        <v/>
      </c>
      <c r="O123" s="14" t="str">
        <f t="shared" si="41"/>
        <v/>
      </c>
      <c r="P123" s="14" t="str">
        <f t="shared" si="41"/>
        <v/>
      </c>
      <c r="Q123" s="14" t="str">
        <f t="shared" si="41"/>
        <v/>
      </c>
      <c r="R123" s="14">
        <f>SUM(Decsheets!$V$5:$V$13)-(SUM(J117:P123))</f>
        <v>21</v>
      </c>
      <c r="S123" s="8"/>
      <c r="Y123" s="116"/>
      <c r="AC123" s="116"/>
    </row>
    <row r="124" spans="1:29" x14ac:dyDescent="0.3">
      <c r="A124" s="22" t="s">
        <v>124</v>
      </c>
      <c r="B124" s="196"/>
      <c r="C124" s="19" t="s">
        <v>321</v>
      </c>
      <c r="D124" s="18"/>
      <c r="E124" s="7" t="s">
        <v>86</v>
      </c>
      <c r="F124" s="256"/>
      <c r="G124" s="8"/>
      <c r="H124" s="8"/>
      <c r="I124" s="8"/>
      <c r="J124" s="14"/>
      <c r="K124" s="14"/>
      <c r="L124" s="14"/>
      <c r="M124" s="14"/>
      <c r="N124" s="14"/>
      <c r="O124" s="14"/>
      <c r="P124" s="14"/>
      <c r="Q124" s="14"/>
      <c r="R124" s="14"/>
      <c r="S124" s="8" t="s">
        <v>125</v>
      </c>
      <c r="Y124" s="116"/>
      <c r="AC124" s="116"/>
    </row>
    <row r="125" spans="1:29" x14ac:dyDescent="0.3">
      <c r="A125" s="15"/>
      <c r="B125" s="185" t="s">
        <v>126</v>
      </c>
      <c r="C125" s="16" t="str">
        <f>IFERROR(IF(A125="","",VLOOKUP($A$124,IF(LEN(A125)=2,U18WB,U18WA),VLOOKUP(LEFT(A125,1),club,6,FALSE),FALSE)),"No athlete")</f>
        <v/>
      </c>
      <c r="D125" s="16" t="str">
        <f>IFERROR(IF(A125="","",VLOOKUP(LEFT(A125,1),club,2,FALSE)),"No club")</f>
        <v/>
      </c>
      <c r="E125" s="17" t="s">
        <v>86</v>
      </c>
      <c r="F125" s="262">
        <f>Decsheets!$V$5</f>
        <v>6</v>
      </c>
      <c r="G125" s="8"/>
      <c r="H125" s="8"/>
      <c r="I125" s="208" t="str">
        <f>IFERROR(IF(E125=".","",IF(E125&gt;Records!H18,"LR",IF(E125=Records!H18,"=LR","-"))),"???")</f>
        <v/>
      </c>
      <c r="J125" s="14" t="str">
        <f t="shared" ref="J125:Q131" si="42">IF($A125="","",IF(LEFT($A125,1)=J$12,$F125,""))</f>
        <v/>
      </c>
      <c r="K125" s="14" t="str">
        <f t="shared" si="42"/>
        <v/>
      </c>
      <c r="L125" s="14" t="str">
        <f t="shared" si="42"/>
        <v/>
      </c>
      <c r="M125" s="14" t="str">
        <f t="shared" si="42"/>
        <v/>
      </c>
      <c r="N125" s="14" t="str">
        <f t="shared" si="42"/>
        <v/>
      </c>
      <c r="O125" s="14" t="str">
        <f t="shared" si="42"/>
        <v/>
      </c>
      <c r="P125" s="14" t="str">
        <f t="shared" si="42"/>
        <v/>
      </c>
      <c r="Q125" s="14" t="str">
        <f t="shared" si="42"/>
        <v/>
      </c>
      <c r="R125" s="14"/>
      <c r="S125" s="8"/>
      <c r="Y125" s="116"/>
      <c r="AC125" s="116"/>
    </row>
    <row r="126" spans="1:29" x14ac:dyDescent="0.3">
      <c r="A126" s="15"/>
      <c r="B126" s="185" t="s">
        <v>127</v>
      </c>
      <c r="C126" s="16" t="str">
        <f t="shared" ref="C126:C131" si="43">IF(A126="","",VLOOKUP($A$124,IF(LEN(A126)=2,U18WB,U18WA),VLOOKUP(LEFT(A126,1),club,6,FALSE),FALSE))</f>
        <v/>
      </c>
      <c r="D126" s="16" t="str">
        <f t="shared" ref="D126:D131" si="44">IF(A126="","",VLOOKUP(LEFT(A126,1),club,2,FALSE))</f>
        <v/>
      </c>
      <c r="E126" s="17" t="s">
        <v>86</v>
      </c>
      <c r="F126" s="262">
        <f>Decsheets!$V$6</f>
        <v>5</v>
      </c>
      <c r="G126" s="8"/>
      <c r="H126" s="8"/>
      <c r="I126" s="119" t="s">
        <v>100</v>
      </c>
      <c r="J126" s="14" t="str">
        <f t="shared" si="42"/>
        <v/>
      </c>
      <c r="K126" s="14" t="str">
        <f t="shared" si="42"/>
        <v/>
      </c>
      <c r="L126" s="14" t="str">
        <f t="shared" si="42"/>
        <v/>
      </c>
      <c r="M126" s="14" t="str">
        <f t="shared" si="42"/>
        <v/>
      </c>
      <c r="N126" s="14" t="str">
        <f t="shared" si="42"/>
        <v/>
      </c>
      <c r="O126" s="14" t="str">
        <f t="shared" si="42"/>
        <v/>
      </c>
      <c r="P126" s="14" t="str">
        <f t="shared" si="42"/>
        <v/>
      </c>
      <c r="Q126" s="14" t="str">
        <f t="shared" si="42"/>
        <v/>
      </c>
      <c r="R126" s="14"/>
      <c r="S126" s="8"/>
      <c r="Y126" s="116"/>
      <c r="AC126" s="116"/>
    </row>
    <row r="127" spans="1:29" x14ac:dyDescent="0.3">
      <c r="A127" s="15"/>
      <c r="B127" s="185" t="s">
        <v>128</v>
      </c>
      <c r="C127" s="16" t="str">
        <f t="shared" si="43"/>
        <v/>
      </c>
      <c r="D127" s="16" t="str">
        <f t="shared" si="44"/>
        <v/>
      </c>
      <c r="E127" s="17" t="s">
        <v>86</v>
      </c>
      <c r="F127" s="262">
        <f>Decsheets!$V$7</f>
        <v>4</v>
      </c>
      <c r="G127" s="8"/>
      <c r="H127" s="8"/>
      <c r="I127" s="119" t="s">
        <v>101</v>
      </c>
      <c r="J127" s="14" t="str">
        <f t="shared" si="42"/>
        <v/>
      </c>
      <c r="K127" s="14" t="str">
        <f t="shared" si="42"/>
        <v/>
      </c>
      <c r="L127" s="14" t="str">
        <f t="shared" si="42"/>
        <v/>
      </c>
      <c r="M127" s="14" t="str">
        <f t="shared" si="42"/>
        <v/>
      </c>
      <c r="N127" s="14" t="str">
        <f t="shared" si="42"/>
        <v/>
      </c>
      <c r="O127" s="14" t="str">
        <f t="shared" si="42"/>
        <v/>
      </c>
      <c r="P127" s="14" t="str">
        <f t="shared" si="42"/>
        <v/>
      </c>
      <c r="Q127" s="14" t="str">
        <f t="shared" si="42"/>
        <v/>
      </c>
      <c r="R127" s="14"/>
      <c r="S127" s="8"/>
      <c r="Y127" s="116"/>
      <c r="AC127" s="116"/>
    </row>
    <row r="128" spans="1:29" x14ac:dyDescent="0.3">
      <c r="A128" s="15"/>
      <c r="B128" s="185" t="s">
        <v>76</v>
      </c>
      <c r="C128" s="16" t="str">
        <f t="shared" si="43"/>
        <v/>
      </c>
      <c r="D128" s="16" t="str">
        <f t="shared" si="44"/>
        <v/>
      </c>
      <c r="E128" s="17" t="s">
        <v>86</v>
      </c>
      <c r="F128" s="262">
        <f>Decsheets!$V$8</f>
        <v>3</v>
      </c>
      <c r="G128" s="8"/>
      <c r="H128" s="8"/>
      <c r="I128" s="119" t="s">
        <v>102</v>
      </c>
      <c r="J128" s="14" t="str">
        <f t="shared" si="42"/>
        <v/>
      </c>
      <c r="K128" s="14" t="str">
        <f t="shared" si="42"/>
        <v/>
      </c>
      <c r="L128" s="14" t="str">
        <f t="shared" si="42"/>
        <v/>
      </c>
      <c r="M128" s="14" t="str">
        <f t="shared" si="42"/>
        <v/>
      </c>
      <c r="N128" s="14" t="str">
        <f t="shared" si="42"/>
        <v/>
      </c>
      <c r="O128" s="14" t="str">
        <f t="shared" si="42"/>
        <v/>
      </c>
      <c r="P128" s="14" t="str">
        <f t="shared" si="42"/>
        <v/>
      </c>
      <c r="Q128" s="14" t="str">
        <f t="shared" si="42"/>
        <v/>
      </c>
      <c r="R128" s="14"/>
      <c r="S128" s="8"/>
      <c r="Y128" s="116"/>
      <c r="AC128" s="116"/>
    </row>
    <row r="129" spans="1:29" x14ac:dyDescent="0.3">
      <c r="A129" s="15"/>
      <c r="B129" s="185" t="s">
        <v>77</v>
      </c>
      <c r="C129" s="16" t="str">
        <f t="shared" si="43"/>
        <v/>
      </c>
      <c r="D129" s="16" t="str">
        <f t="shared" si="44"/>
        <v/>
      </c>
      <c r="E129" s="17" t="s">
        <v>86</v>
      </c>
      <c r="F129" s="262">
        <f>Decsheets!$V$9</f>
        <v>2</v>
      </c>
      <c r="G129" s="8"/>
      <c r="H129" s="8"/>
      <c r="I129" s="119" t="s">
        <v>103</v>
      </c>
      <c r="J129" s="14" t="str">
        <f t="shared" si="42"/>
        <v/>
      </c>
      <c r="K129" s="14" t="str">
        <f t="shared" si="42"/>
        <v/>
      </c>
      <c r="L129" s="14" t="str">
        <f t="shared" si="42"/>
        <v/>
      </c>
      <c r="M129" s="14" t="str">
        <f t="shared" si="42"/>
        <v/>
      </c>
      <c r="N129" s="14" t="str">
        <f t="shared" si="42"/>
        <v/>
      </c>
      <c r="O129" s="14" t="str">
        <f t="shared" si="42"/>
        <v/>
      </c>
      <c r="P129" s="14" t="str">
        <f t="shared" si="42"/>
        <v/>
      </c>
      <c r="Q129" s="14" t="str">
        <f t="shared" si="42"/>
        <v/>
      </c>
      <c r="R129" s="14"/>
      <c r="S129" s="8"/>
      <c r="Y129" s="116"/>
      <c r="AC129" s="116"/>
    </row>
    <row r="130" spans="1:29" x14ac:dyDescent="0.3">
      <c r="A130" s="15"/>
      <c r="B130" s="185" t="s">
        <v>78</v>
      </c>
      <c r="C130" s="16" t="str">
        <f t="shared" si="43"/>
        <v/>
      </c>
      <c r="D130" s="16" t="str">
        <f t="shared" si="44"/>
        <v/>
      </c>
      <c r="E130" s="17" t="s">
        <v>86</v>
      </c>
      <c r="F130" s="262">
        <f>Decsheets!$V$10</f>
        <v>1</v>
      </c>
      <c r="G130" s="8"/>
      <c r="H130" s="8"/>
      <c r="I130" s="18"/>
      <c r="J130" s="14" t="str">
        <f t="shared" si="42"/>
        <v/>
      </c>
      <c r="K130" s="14" t="str">
        <f t="shared" si="42"/>
        <v/>
      </c>
      <c r="L130" s="14" t="str">
        <f t="shared" si="42"/>
        <v/>
      </c>
      <c r="M130" s="14" t="str">
        <f t="shared" si="42"/>
        <v/>
      </c>
      <c r="N130" s="14" t="str">
        <f t="shared" si="42"/>
        <v/>
      </c>
      <c r="O130" s="14" t="str">
        <f t="shared" si="42"/>
        <v/>
      </c>
      <c r="P130" s="14" t="str">
        <f t="shared" si="42"/>
        <v/>
      </c>
      <c r="Q130" s="14" t="str">
        <f t="shared" si="42"/>
        <v/>
      </c>
      <c r="R130" s="14"/>
      <c r="S130" s="8"/>
      <c r="Y130" s="116"/>
      <c r="AC130" s="116"/>
    </row>
    <row r="131" spans="1:29" x14ac:dyDescent="0.3">
      <c r="A131" s="15"/>
      <c r="B131" s="185" t="s">
        <v>79</v>
      </c>
      <c r="C131" s="16" t="str">
        <f t="shared" si="43"/>
        <v/>
      </c>
      <c r="D131" s="16" t="str">
        <f t="shared" si="44"/>
        <v/>
      </c>
      <c r="E131" s="17" t="s">
        <v>86</v>
      </c>
      <c r="F131" s="262">
        <f>Decsheets!$V$11</f>
        <v>0</v>
      </c>
      <c r="G131" s="8"/>
      <c r="H131" s="8"/>
      <c r="I131" s="18"/>
      <c r="J131" s="14" t="str">
        <f t="shared" si="42"/>
        <v/>
      </c>
      <c r="K131" s="14" t="str">
        <f t="shared" si="42"/>
        <v/>
      </c>
      <c r="L131" s="14" t="str">
        <f t="shared" si="42"/>
        <v/>
      </c>
      <c r="M131" s="14" t="str">
        <f t="shared" si="42"/>
        <v/>
      </c>
      <c r="N131" s="14" t="str">
        <f t="shared" si="42"/>
        <v/>
      </c>
      <c r="O131" s="14" t="str">
        <f t="shared" si="42"/>
        <v/>
      </c>
      <c r="P131" s="14" t="str">
        <f t="shared" si="42"/>
        <v/>
      </c>
      <c r="Q131" s="14" t="str">
        <f t="shared" si="42"/>
        <v/>
      </c>
      <c r="R131" s="14">
        <f>SUM(Decsheets!$V$5:$V$13)-(SUM(J125:P131))</f>
        <v>21</v>
      </c>
      <c r="S131" s="8"/>
      <c r="Y131" s="116"/>
      <c r="AC131" s="116"/>
    </row>
    <row r="132" spans="1:29" x14ac:dyDescent="0.3">
      <c r="A132" s="22" t="s">
        <v>98</v>
      </c>
      <c r="B132" s="196"/>
      <c r="C132" s="19" t="s">
        <v>322</v>
      </c>
      <c r="D132" s="18"/>
      <c r="E132" s="7" t="s">
        <v>86</v>
      </c>
      <c r="F132" s="256"/>
      <c r="G132" s="8"/>
      <c r="H132" s="8"/>
      <c r="I132" s="8"/>
      <c r="J132" s="14"/>
      <c r="K132" s="14"/>
      <c r="L132" s="14"/>
      <c r="M132" s="14"/>
      <c r="N132" s="14"/>
      <c r="O132" s="14"/>
      <c r="P132" s="14"/>
      <c r="Q132" s="14"/>
      <c r="R132" s="14"/>
      <c r="S132" s="8" t="s">
        <v>99</v>
      </c>
      <c r="Y132" s="116"/>
      <c r="AC132" s="116"/>
    </row>
    <row r="133" spans="1:29" x14ac:dyDescent="0.3">
      <c r="A133" s="15"/>
      <c r="B133" s="185" t="s">
        <v>126</v>
      </c>
      <c r="C133" s="16" t="str">
        <f>IFERROR(IF(A133="","",VLOOKUP($A$132,IF(LEN(A133)=2,U18WB,U18WA),VLOOKUP(LEFT(A133,1),club,6,FALSE),FALSE)),"No athlete")</f>
        <v/>
      </c>
      <c r="D133" s="16" t="str">
        <f>IFERROR(IF(A133="","",VLOOKUP(LEFT(A133,1),club,2,FALSE)),"No club")</f>
        <v/>
      </c>
      <c r="E133" s="17" t="s">
        <v>86</v>
      </c>
      <c r="F133" s="262">
        <f>Decsheets!$V$5</f>
        <v>6</v>
      </c>
      <c r="G133" s="8"/>
      <c r="H133" s="8"/>
      <c r="I133" s="208" t="str">
        <f>IFERROR(IF(E133=".","",IF(E133&gt;Records!H16,"LR",IF(E133=Records!H16,"=LR","-"))),"???")</f>
        <v/>
      </c>
      <c r="J133" s="14" t="str">
        <f t="shared" ref="J133:Q139" si="45">IF($A133="","",IF(LEFT($A133,1)=J$12,$F133,""))</f>
        <v/>
      </c>
      <c r="K133" s="14" t="str">
        <f t="shared" si="45"/>
        <v/>
      </c>
      <c r="L133" s="14" t="str">
        <f t="shared" si="45"/>
        <v/>
      </c>
      <c r="M133" s="14" t="str">
        <f t="shared" si="45"/>
        <v/>
      </c>
      <c r="N133" s="14" t="str">
        <f t="shared" si="45"/>
        <v/>
      </c>
      <c r="O133" s="14" t="str">
        <f t="shared" si="45"/>
        <v/>
      </c>
      <c r="P133" s="14" t="str">
        <f t="shared" si="45"/>
        <v/>
      </c>
      <c r="Q133" s="14" t="str">
        <f t="shared" si="45"/>
        <v/>
      </c>
      <c r="R133" s="14"/>
      <c r="S133" s="8"/>
      <c r="Y133" s="116"/>
      <c r="AC133" s="116"/>
    </row>
    <row r="134" spans="1:29" x14ac:dyDescent="0.3">
      <c r="A134" s="15"/>
      <c r="B134" s="185" t="s">
        <v>127</v>
      </c>
      <c r="C134" s="16" t="str">
        <f t="shared" ref="C134:C139" si="46">IF(A134="","",VLOOKUP($A$132,IF(LEN(A134)=2,U18WB,U18WA),VLOOKUP(LEFT(A134,1),club,6,FALSE),FALSE))</f>
        <v/>
      </c>
      <c r="D134" s="16" t="str">
        <f t="shared" ref="D134:D139" si="47">IF(A134="","",VLOOKUP(LEFT(A134,1),club,2,FALSE))</f>
        <v/>
      </c>
      <c r="E134" s="17" t="s">
        <v>86</v>
      </c>
      <c r="F134" s="262">
        <f>Decsheets!$V$6</f>
        <v>5</v>
      </c>
      <c r="G134" s="8"/>
      <c r="H134" s="8"/>
      <c r="I134" s="119" t="s">
        <v>100</v>
      </c>
      <c r="J134" s="14" t="str">
        <f t="shared" si="45"/>
        <v/>
      </c>
      <c r="K134" s="14" t="str">
        <f t="shared" si="45"/>
        <v/>
      </c>
      <c r="L134" s="14" t="str">
        <f t="shared" si="45"/>
        <v/>
      </c>
      <c r="M134" s="14" t="str">
        <f t="shared" si="45"/>
        <v/>
      </c>
      <c r="N134" s="14" t="str">
        <f t="shared" si="45"/>
        <v/>
      </c>
      <c r="O134" s="14" t="str">
        <f t="shared" si="45"/>
        <v/>
      </c>
      <c r="P134" s="14" t="str">
        <f t="shared" si="45"/>
        <v/>
      </c>
      <c r="Q134" s="14" t="str">
        <f t="shared" si="45"/>
        <v/>
      </c>
      <c r="R134" s="14"/>
      <c r="S134" s="8"/>
      <c r="Y134" s="116"/>
      <c r="AC134" s="116"/>
    </row>
    <row r="135" spans="1:29" x14ac:dyDescent="0.3">
      <c r="A135" s="15"/>
      <c r="B135" s="185" t="s">
        <v>128</v>
      </c>
      <c r="C135" s="16" t="str">
        <f t="shared" si="46"/>
        <v/>
      </c>
      <c r="D135" s="16" t="str">
        <f t="shared" si="47"/>
        <v/>
      </c>
      <c r="E135" s="17" t="s">
        <v>86</v>
      </c>
      <c r="F135" s="262">
        <f>Decsheets!$V$7</f>
        <v>4</v>
      </c>
      <c r="G135" s="8"/>
      <c r="H135" s="8"/>
      <c r="I135" s="119" t="s">
        <v>101</v>
      </c>
      <c r="J135" s="14" t="str">
        <f t="shared" si="45"/>
        <v/>
      </c>
      <c r="K135" s="14" t="str">
        <f t="shared" si="45"/>
        <v/>
      </c>
      <c r="L135" s="14" t="str">
        <f t="shared" si="45"/>
        <v/>
      </c>
      <c r="M135" s="14" t="str">
        <f t="shared" si="45"/>
        <v/>
      </c>
      <c r="N135" s="14" t="str">
        <f t="shared" si="45"/>
        <v/>
      </c>
      <c r="O135" s="14" t="str">
        <f t="shared" si="45"/>
        <v/>
      </c>
      <c r="P135" s="14" t="str">
        <f t="shared" si="45"/>
        <v/>
      </c>
      <c r="Q135" s="14" t="str">
        <f t="shared" si="45"/>
        <v/>
      </c>
      <c r="R135" s="14"/>
      <c r="S135" s="8"/>
      <c r="Y135" s="116"/>
      <c r="AC135" s="116"/>
    </row>
    <row r="136" spans="1:29" x14ac:dyDescent="0.3">
      <c r="A136" s="15"/>
      <c r="B136" s="185" t="s">
        <v>76</v>
      </c>
      <c r="C136" s="16" t="str">
        <f t="shared" si="46"/>
        <v/>
      </c>
      <c r="D136" s="16" t="str">
        <f t="shared" si="47"/>
        <v/>
      </c>
      <c r="E136" s="17" t="s">
        <v>86</v>
      </c>
      <c r="F136" s="262">
        <f>Decsheets!$V$8</f>
        <v>3</v>
      </c>
      <c r="G136" s="8"/>
      <c r="H136" s="8"/>
      <c r="I136" s="119" t="s">
        <v>102</v>
      </c>
      <c r="J136" s="14" t="str">
        <f t="shared" si="45"/>
        <v/>
      </c>
      <c r="K136" s="14" t="str">
        <f t="shared" si="45"/>
        <v/>
      </c>
      <c r="L136" s="14" t="str">
        <f t="shared" si="45"/>
        <v/>
      </c>
      <c r="M136" s="14" t="str">
        <f t="shared" si="45"/>
        <v/>
      </c>
      <c r="N136" s="14" t="str">
        <f t="shared" si="45"/>
        <v/>
      </c>
      <c r="O136" s="14" t="str">
        <f t="shared" si="45"/>
        <v/>
      </c>
      <c r="P136" s="14" t="str">
        <f t="shared" si="45"/>
        <v/>
      </c>
      <c r="Q136" s="14" t="str">
        <f t="shared" si="45"/>
        <v/>
      </c>
      <c r="R136" s="14"/>
      <c r="S136" s="8"/>
      <c r="Y136" s="116"/>
      <c r="AC136" s="116"/>
    </row>
    <row r="137" spans="1:29" x14ac:dyDescent="0.3">
      <c r="A137" s="15"/>
      <c r="B137" s="185" t="s">
        <v>77</v>
      </c>
      <c r="C137" s="16" t="str">
        <f t="shared" si="46"/>
        <v/>
      </c>
      <c r="D137" s="16" t="str">
        <f t="shared" si="47"/>
        <v/>
      </c>
      <c r="E137" s="17" t="s">
        <v>86</v>
      </c>
      <c r="F137" s="262">
        <f>Decsheets!$V$9</f>
        <v>2</v>
      </c>
      <c r="G137" s="8"/>
      <c r="H137" s="8"/>
      <c r="I137" s="119" t="s">
        <v>103</v>
      </c>
      <c r="J137" s="14" t="str">
        <f t="shared" si="45"/>
        <v/>
      </c>
      <c r="K137" s="14" t="str">
        <f t="shared" si="45"/>
        <v/>
      </c>
      <c r="L137" s="14" t="str">
        <f t="shared" si="45"/>
        <v/>
      </c>
      <c r="M137" s="14" t="str">
        <f t="shared" si="45"/>
        <v/>
      </c>
      <c r="N137" s="14" t="str">
        <f t="shared" si="45"/>
        <v/>
      </c>
      <c r="O137" s="14" t="str">
        <f t="shared" si="45"/>
        <v/>
      </c>
      <c r="P137" s="14" t="str">
        <f t="shared" si="45"/>
        <v/>
      </c>
      <c r="Q137" s="14" t="str">
        <f t="shared" si="45"/>
        <v/>
      </c>
      <c r="R137" s="14"/>
      <c r="S137" s="8"/>
      <c r="Y137" s="116"/>
      <c r="AC137" s="116"/>
    </row>
    <row r="138" spans="1:29" x14ac:dyDescent="0.3">
      <c r="A138" s="15"/>
      <c r="B138" s="185" t="s">
        <v>78</v>
      </c>
      <c r="C138" s="16" t="str">
        <f t="shared" si="46"/>
        <v/>
      </c>
      <c r="D138" s="16" t="str">
        <f t="shared" si="47"/>
        <v/>
      </c>
      <c r="E138" s="17" t="s">
        <v>86</v>
      </c>
      <c r="F138" s="262">
        <f>Decsheets!$V$10</f>
        <v>1</v>
      </c>
      <c r="G138" s="8"/>
      <c r="H138" s="8"/>
      <c r="I138" s="18"/>
      <c r="J138" s="14" t="str">
        <f t="shared" si="45"/>
        <v/>
      </c>
      <c r="K138" s="14" t="str">
        <f t="shared" si="45"/>
        <v/>
      </c>
      <c r="L138" s="14" t="str">
        <f t="shared" si="45"/>
        <v/>
      </c>
      <c r="M138" s="14" t="str">
        <f t="shared" si="45"/>
        <v/>
      </c>
      <c r="N138" s="14" t="str">
        <f t="shared" si="45"/>
        <v/>
      </c>
      <c r="O138" s="14" t="str">
        <f t="shared" si="45"/>
        <v/>
      </c>
      <c r="P138" s="14" t="str">
        <f t="shared" si="45"/>
        <v/>
      </c>
      <c r="Q138" s="14" t="str">
        <f t="shared" si="45"/>
        <v/>
      </c>
      <c r="R138" s="14"/>
      <c r="S138" s="8"/>
      <c r="Y138" s="116"/>
      <c r="AC138" s="116"/>
    </row>
    <row r="139" spans="1:29" x14ac:dyDescent="0.3">
      <c r="A139" s="15"/>
      <c r="B139" s="185" t="s">
        <v>79</v>
      </c>
      <c r="C139" s="16" t="str">
        <f t="shared" si="46"/>
        <v/>
      </c>
      <c r="D139" s="16" t="str">
        <f t="shared" si="47"/>
        <v/>
      </c>
      <c r="E139" s="17" t="s">
        <v>86</v>
      </c>
      <c r="F139" s="262">
        <f>Decsheets!$V$11</f>
        <v>0</v>
      </c>
      <c r="G139" s="8"/>
      <c r="H139" s="8"/>
      <c r="I139" s="18"/>
      <c r="J139" s="14" t="str">
        <f t="shared" si="45"/>
        <v/>
      </c>
      <c r="K139" s="14" t="str">
        <f t="shared" si="45"/>
        <v/>
      </c>
      <c r="L139" s="14" t="str">
        <f t="shared" si="45"/>
        <v/>
      </c>
      <c r="M139" s="14" t="str">
        <f t="shared" si="45"/>
        <v/>
      </c>
      <c r="N139" s="14" t="str">
        <f t="shared" si="45"/>
        <v/>
      </c>
      <c r="O139" s="14" t="str">
        <f t="shared" si="45"/>
        <v/>
      </c>
      <c r="P139" s="14" t="str">
        <f t="shared" si="45"/>
        <v/>
      </c>
      <c r="Q139" s="14" t="str">
        <f t="shared" si="45"/>
        <v/>
      </c>
      <c r="R139" s="14">
        <f>SUM(Decsheets!$V$5:$V$13)-(SUM(J133:P139))</f>
        <v>21</v>
      </c>
      <c r="S139" s="8"/>
      <c r="Y139" s="116"/>
      <c r="AC139" s="116"/>
    </row>
    <row r="140" spans="1:29" x14ac:dyDescent="0.3">
      <c r="A140" s="22" t="s">
        <v>98</v>
      </c>
      <c r="B140" s="196"/>
      <c r="C140" s="19" t="s">
        <v>323</v>
      </c>
      <c r="D140" s="18"/>
      <c r="E140" s="7" t="s">
        <v>86</v>
      </c>
      <c r="F140" s="256"/>
      <c r="G140" s="8"/>
      <c r="H140" s="8"/>
      <c r="I140" s="8"/>
      <c r="J140" s="14"/>
      <c r="K140" s="14"/>
      <c r="L140" s="14"/>
      <c r="M140" s="14"/>
      <c r="N140" s="14"/>
      <c r="O140" s="14"/>
      <c r="P140" s="14"/>
      <c r="Q140" s="14"/>
      <c r="R140" s="14"/>
      <c r="S140" s="8" t="s">
        <v>104</v>
      </c>
      <c r="Y140" s="116"/>
      <c r="AC140" s="116"/>
    </row>
    <row r="141" spans="1:29" x14ac:dyDescent="0.3">
      <c r="A141" s="15"/>
      <c r="B141" s="185" t="s">
        <v>126</v>
      </c>
      <c r="C141" s="16" t="str">
        <f t="shared" ref="C141:C147" si="48">IF(A141="","",VLOOKUP($A$140,IF(LEN(A141)=2,U18WB,U18WA),VLOOKUP(LEFT(A141,1),club,6,FALSE),FALSE))</f>
        <v/>
      </c>
      <c r="D141" s="16" t="str">
        <f t="shared" ref="D141:D147" si="49">IF(A141="","",VLOOKUP(LEFT(A141,1),club,2,FALSE))</f>
        <v/>
      </c>
      <c r="E141" s="17" t="s">
        <v>86</v>
      </c>
      <c r="F141" s="262">
        <f>Decsheets!$V$5</f>
        <v>6</v>
      </c>
      <c r="G141" s="8"/>
      <c r="H141" s="8"/>
      <c r="I141" s="208" t="str">
        <f>IFERROR(IF(E141=".","",IF(E141&gt;Records!H16,"LR",IF(E141=Records!H16,"=LR","-"))),"???")</f>
        <v/>
      </c>
      <c r="J141" s="14" t="str">
        <f t="shared" ref="J141:Q147" si="50">IF($A141="","",IF(LEFT($A141,1)=J$12,$F141,""))</f>
        <v/>
      </c>
      <c r="K141" s="14" t="str">
        <f t="shared" si="50"/>
        <v/>
      </c>
      <c r="L141" s="14" t="str">
        <f t="shared" si="50"/>
        <v/>
      </c>
      <c r="M141" s="14" t="str">
        <f t="shared" si="50"/>
        <v/>
      </c>
      <c r="N141" s="14" t="str">
        <f t="shared" si="50"/>
        <v/>
      </c>
      <c r="O141" s="14" t="str">
        <f t="shared" si="50"/>
        <v/>
      </c>
      <c r="P141" s="14" t="str">
        <f t="shared" si="50"/>
        <v/>
      </c>
      <c r="Q141" s="14" t="str">
        <f t="shared" si="50"/>
        <v/>
      </c>
      <c r="R141" s="14"/>
      <c r="S141" s="8"/>
      <c r="Y141" s="116"/>
      <c r="AC141" s="116"/>
    </row>
    <row r="142" spans="1:29" x14ac:dyDescent="0.3">
      <c r="A142" s="15"/>
      <c r="B142" s="185" t="s">
        <v>127</v>
      </c>
      <c r="C142" s="16" t="str">
        <f t="shared" si="48"/>
        <v/>
      </c>
      <c r="D142" s="16" t="str">
        <f t="shared" si="49"/>
        <v/>
      </c>
      <c r="E142" s="17" t="s">
        <v>86</v>
      </c>
      <c r="F142" s="262">
        <f>Decsheets!$V$6</f>
        <v>5</v>
      </c>
      <c r="G142" s="8"/>
      <c r="H142" s="8"/>
      <c r="I142" s="119" t="s">
        <v>100</v>
      </c>
      <c r="J142" s="14" t="str">
        <f t="shared" si="50"/>
        <v/>
      </c>
      <c r="K142" s="14" t="str">
        <f t="shared" si="50"/>
        <v/>
      </c>
      <c r="L142" s="14" t="str">
        <f t="shared" si="50"/>
        <v/>
      </c>
      <c r="M142" s="14" t="str">
        <f t="shared" si="50"/>
        <v/>
      </c>
      <c r="N142" s="14" t="str">
        <f t="shared" si="50"/>
        <v/>
      </c>
      <c r="O142" s="14" t="str">
        <f t="shared" si="50"/>
        <v/>
      </c>
      <c r="P142" s="14" t="str">
        <f t="shared" si="50"/>
        <v/>
      </c>
      <c r="Q142" s="14" t="str">
        <f t="shared" si="50"/>
        <v/>
      </c>
      <c r="R142" s="14"/>
      <c r="S142" s="8"/>
      <c r="Y142" s="116"/>
      <c r="AC142" s="116"/>
    </row>
    <row r="143" spans="1:29" x14ac:dyDescent="0.3">
      <c r="A143" s="15"/>
      <c r="B143" s="185" t="s">
        <v>128</v>
      </c>
      <c r="C143" s="16" t="str">
        <f t="shared" si="48"/>
        <v/>
      </c>
      <c r="D143" s="16" t="str">
        <f t="shared" si="49"/>
        <v/>
      </c>
      <c r="E143" s="17" t="s">
        <v>86</v>
      </c>
      <c r="F143" s="262">
        <f>Decsheets!$V$7</f>
        <v>4</v>
      </c>
      <c r="G143" s="8"/>
      <c r="H143" s="8"/>
      <c r="I143" s="119" t="s">
        <v>101</v>
      </c>
      <c r="J143" s="14" t="str">
        <f t="shared" si="50"/>
        <v/>
      </c>
      <c r="K143" s="14" t="str">
        <f t="shared" si="50"/>
        <v/>
      </c>
      <c r="L143" s="14" t="str">
        <f t="shared" si="50"/>
        <v/>
      </c>
      <c r="M143" s="14" t="str">
        <f t="shared" si="50"/>
        <v/>
      </c>
      <c r="N143" s="14" t="str">
        <f t="shared" si="50"/>
        <v/>
      </c>
      <c r="O143" s="14" t="str">
        <f t="shared" si="50"/>
        <v/>
      </c>
      <c r="P143" s="14" t="str">
        <f t="shared" si="50"/>
        <v/>
      </c>
      <c r="Q143" s="14" t="str">
        <f t="shared" si="50"/>
        <v/>
      </c>
      <c r="R143" s="14"/>
      <c r="S143" s="8"/>
      <c r="Y143" s="116"/>
      <c r="AC143" s="116"/>
    </row>
    <row r="144" spans="1:29" x14ac:dyDescent="0.3">
      <c r="A144" s="15"/>
      <c r="B144" s="185" t="s">
        <v>76</v>
      </c>
      <c r="C144" s="16" t="str">
        <f t="shared" si="48"/>
        <v/>
      </c>
      <c r="D144" s="16" t="str">
        <f t="shared" si="49"/>
        <v/>
      </c>
      <c r="E144" s="17" t="s">
        <v>86</v>
      </c>
      <c r="F144" s="262">
        <f>Decsheets!$V$8</f>
        <v>3</v>
      </c>
      <c r="G144" s="8"/>
      <c r="H144" s="8"/>
      <c r="I144" s="119" t="s">
        <v>102</v>
      </c>
      <c r="J144" s="14" t="str">
        <f t="shared" si="50"/>
        <v/>
      </c>
      <c r="K144" s="14" t="str">
        <f t="shared" si="50"/>
        <v/>
      </c>
      <c r="L144" s="14" t="str">
        <f t="shared" si="50"/>
        <v/>
      </c>
      <c r="M144" s="14" t="str">
        <f t="shared" si="50"/>
        <v/>
      </c>
      <c r="N144" s="14" t="str">
        <f t="shared" si="50"/>
        <v/>
      </c>
      <c r="O144" s="14" t="str">
        <f t="shared" si="50"/>
        <v/>
      </c>
      <c r="P144" s="14" t="str">
        <f t="shared" si="50"/>
        <v/>
      </c>
      <c r="Q144" s="14" t="str">
        <f t="shared" si="50"/>
        <v/>
      </c>
      <c r="R144" s="14"/>
      <c r="S144" s="8"/>
      <c r="Y144" s="116"/>
      <c r="AC144" s="116"/>
    </row>
    <row r="145" spans="1:29" x14ac:dyDescent="0.3">
      <c r="A145" s="15"/>
      <c r="B145" s="185" t="s">
        <v>77</v>
      </c>
      <c r="C145" s="16" t="str">
        <f t="shared" si="48"/>
        <v/>
      </c>
      <c r="D145" s="16" t="str">
        <f t="shared" si="49"/>
        <v/>
      </c>
      <c r="E145" s="17" t="s">
        <v>86</v>
      </c>
      <c r="F145" s="262">
        <f>Decsheets!$V$9</f>
        <v>2</v>
      </c>
      <c r="G145" s="8"/>
      <c r="H145" s="8"/>
      <c r="I145" s="119" t="s">
        <v>103</v>
      </c>
      <c r="J145" s="14" t="str">
        <f t="shared" si="50"/>
        <v/>
      </c>
      <c r="K145" s="14" t="str">
        <f t="shared" si="50"/>
        <v/>
      </c>
      <c r="L145" s="14" t="str">
        <f t="shared" si="50"/>
        <v/>
      </c>
      <c r="M145" s="14" t="str">
        <f t="shared" si="50"/>
        <v/>
      </c>
      <c r="N145" s="14" t="str">
        <f t="shared" si="50"/>
        <v/>
      </c>
      <c r="O145" s="14" t="str">
        <f t="shared" si="50"/>
        <v/>
      </c>
      <c r="P145" s="14" t="str">
        <f t="shared" si="50"/>
        <v/>
      </c>
      <c r="Q145" s="14" t="str">
        <f t="shared" si="50"/>
        <v/>
      </c>
      <c r="R145" s="14"/>
      <c r="S145" s="8"/>
      <c r="Y145" s="116"/>
      <c r="AC145" s="116"/>
    </row>
    <row r="146" spans="1:29" x14ac:dyDescent="0.3">
      <c r="A146" s="15"/>
      <c r="B146" s="185" t="s">
        <v>78</v>
      </c>
      <c r="C146" s="16" t="str">
        <f t="shared" si="48"/>
        <v/>
      </c>
      <c r="D146" s="16" t="str">
        <f t="shared" si="49"/>
        <v/>
      </c>
      <c r="E146" s="17" t="s">
        <v>86</v>
      </c>
      <c r="F146" s="262">
        <f>Decsheets!$V$10</f>
        <v>1</v>
      </c>
      <c r="G146" s="8"/>
      <c r="H146" s="8"/>
      <c r="I146" s="18"/>
      <c r="J146" s="14" t="str">
        <f t="shared" si="50"/>
        <v/>
      </c>
      <c r="K146" s="14" t="str">
        <f t="shared" si="50"/>
        <v/>
      </c>
      <c r="L146" s="14" t="str">
        <f t="shared" si="50"/>
        <v/>
      </c>
      <c r="M146" s="14" t="str">
        <f t="shared" si="50"/>
        <v/>
      </c>
      <c r="N146" s="14" t="str">
        <f t="shared" si="50"/>
        <v/>
      </c>
      <c r="O146" s="14" t="str">
        <f t="shared" si="50"/>
        <v/>
      </c>
      <c r="P146" s="14" t="str">
        <f t="shared" si="50"/>
        <v/>
      </c>
      <c r="Q146" s="14" t="str">
        <f t="shared" si="50"/>
        <v/>
      </c>
      <c r="R146" s="14"/>
      <c r="S146" s="8"/>
      <c r="Y146" s="116"/>
      <c r="AC146" s="116"/>
    </row>
    <row r="147" spans="1:29" x14ac:dyDescent="0.3">
      <c r="A147" s="15"/>
      <c r="B147" s="185" t="s">
        <v>79</v>
      </c>
      <c r="C147" s="16" t="str">
        <f t="shared" si="48"/>
        <v/>
      </c>
      <c r="D147" s="16" t="str">
        <f t="shared" si="49"/>
        <v/>
      </c>
      <c r="E147" s="17" t="s">
        <v>86</v>
      </c>
      <c r="F147" s="262">
        <f>Decsheets!$V$11</f>
        <v>0</v>
      </c>
      <c r="G147" s="8"/>
      <c r="H147" s="8"/>
      <c r="I147" s="18"/>
      <c r="J147" s="14" t="str">
        <f t="shared" si="50"/>
        <v/>
      </c>
      <c r="K147" s="14" t="str">
        <f t="shared" si="50"/>
        <v/>
      </c>
      <c r="L147" s="14" t="str">
        <f t="shared" si="50"/>
        <v/>
      </c>
      <c r="M147" s="14" t="str">
        <f t="shared" si="50"/>
        <v/>
      </c>
      <c r="N147" s="14" t="str">
        <f t="shared" si="50"/>
        <v/>
      </c>
      <c r="O147" s="14" t="str">
        <f t="shared" si="50"/>
        <v/>
      </c>
      <c r="P147" s="14" t="str">
        <f t="shared" si="50"/>
        <v/>
      </c>
      <c r="Q147" s="14" t="str">
        <f t="shared" si="50"/>
        <v/>
      </c>
      <c r="R147" s="14">
        <f>SUM(Decsheets!$V$5:$V$13)-(SUM(J141:P147))</f>
        <v>21</v>
      </c>
      <c r="S147" s="8"/>
      <c r="Y147" s="116"/>
      <c r="AC147" s="116"/>
    </row>
    <row r="148" spans="1:29" x14ac:dyDescent="0.3">
      <c r="A148" s="22" t="s">
        <v>105</v>
      </c>
      <c r="B148" s="196"/>
      <c r="C148" s="205" t="s">
        <v>324</v>
      </c>
      <c r="D148" s="18"/>
      <c r="E148" s="7" t="s">
        <v>86</v>
      </c>
      <c r="F148" s="256"/>
      <c r="H148" s="8"/>
      <c r="I148" s="8"/>
      <c r="J148" s="14"/>
      <c r="K148" s="14"/>
      <c r="L148" s="14"/>
      <c r="M148" s="14"/>
      <c r="N148" s="14"/>
      <c r="O148" s="14"/>
      <c r="P148" s="14"/>
      <c r="Q148" s="14"/>
      <c r="R148" s="14"/>
      <c r="S148" s="8" t="s">
        <v>106</v>
      </c>
    </row>
    <row r="149" spans="1:29" x14ac:dyDescent="0.3">
      <c r="A149" s="15"/>
      <c r="B149" s="185" t="s">
        <v>126</v>
      </c>
      <c r="C149" s="16" t="str">
        <f>IFERROR(IF(A149="","",VLOOKUP($A$148,IF(LEN(A149)=2,U18WB,U18WA),VLOOKUP(LEFT(A149,1),club,6,FALSE),FALSE)),"No athlete")</f>
        <v/>
      </c>
      <c r="D149" s="16" t="str">
        <f>IFERROR(IF(A149="","",VLOOKUP(LEFT(A149,1),club,2,FALSE)),"No club")</f>
        <v/>
      </c>
      <c r="E149" s="17" t="s">
        <v>86</v>
      </c>
      <c r="F149" s="261">
        <f>Decsheets!$V$5</f>
        <v>6</v>
      </c>
      <c r="H149" s="8"/>
      <c r="I149" s="208" t="str">
        <f>IFERROR(IF(E149=".","",IF(E149&gt;Records!H17,"LR",IF(E149=Records!H17,"=LR","-"))),"???")</f>
        <v/>
      </c>
      <c r="J149" s="14" t="str">
        <f t="shared" ref="J149:Q155" si="51">IF($A149="","",IF(LEFT($A149,1)=J$12,$F149,""))</f>
        <v/>
      </c>
      <c r="K149" s="14" t="str">
        <f t="shared" si="51"/>
        <v/>
      </c>
      <c r="L149" s="14" t="str">
        <f t="shared" si="51"/>
        <v/>
      </c>
      <c r="M149" s="14" t="str">
        <f t="shared" si="51"/>
        <v/>
      </c>
      <c r="N149" s="14" t="str">
        <f t="shared" si="51"/>
        <v/>
      </c>
      <c r="O149" s="14" t="str">
        <f t="shared" si="51"/>
        <v/>
      </c>
      <c r="P149" s="14" t="str">
        <f t="shared" si="51"/>
        <v/>
      </c>
      <c r="Q149" s="14" t="str">
        <f t="shared" si="51"/>
        <v/>
      </c>
      <c r="R149" s="14"/>
      <c r="S149" s="8"/>
    </row>
    <row r="150" spans="1:29" x14ac:dyDescent="0.3">
      <c r="A150" s="15"/>
      <c r="B150" s="185" t="s">
        <v>127</v>
      </c>
      <c r="C150" s="16" t="str">
        <f t="shared" ref="C150:C155" si="52">IF(A150="","",VLOOKUP($A$148,IF(LEN(A150)=2,U18WB,U18WA),VLOOKUP(LEFT(A150,1),club,6,FALSE),FALSE))</f>
        <v/>
      </c>
      <c r="D150" s="16" t="str">
        <f t="shared" ref="D150:D155" si="53">IF(A150="","",VLOOKUP(LEFT(A150,1),club,2,FALSE))</f>
        <v/>
      </c>
      <c r="E150" s="17" t="s">
        <v>86</v>
      </c>
      <c r="F150" s="261">
        <f>Decsheets!$V$6</f>
        <v>5</v>
      </c>
      <c r="H150" s="8"/>
      <c r="I150" s="18"/>
      <c r="J150" s="14" t="str">
        <f t="shared" si="51"/>
        <v/>
      </c>
      <c r="K150" s="14" t="str">
        <f t="shared" si="51"/>
        <v/>
      </c>
      <c r="L150" s="14" t="str">
        <f t="shared" si="51"/>
        <v/>
      </c>
      <c r="M150" s="14" t="str">
        <f t="shared" si="51"/>
        <v/>
      </c>
      <c r="N150" s="14" t="str">
        <f t="shared" si="51"/>
        <v/>
      </c>
      <c r="O150" s="14" t="str">
        <f t="shared" si="51"/>
        <v/>
      </c>
      <c r="P150" s="14" t="str">
        <f t="shared" si="51"/>
        <v/>
      </c>
      <c r="Q150" s="14" t="str">
        <f t="shared" si="51"/>
        <v/>
      </c>
      <c r="R150" s="14"/>
      <c r="S150" s="8"/>
    </row>
    <row r="151" spans="1:29" x14ac:dyDescent="0.3">
      <c r="A151" s="15"/>
      <c r="B151" s="185" t="s">
        <v>128</v>
      </c>
      <c r="C151" s="16" t="str">
        <f t="shared" si="52"/>
        <v/>
      </c>
      <c r="D151" s="16" t="str">
        <f t="shared" si="53"/>
        <v/>
      </c>
      <c r="E151" s="17" t="s">
        <v>86</v>
      </c>
      <c r="F151" s="261">
        <f>Decsheets!$V$7</f>
        <v>4</v>
      </c>
      <c r="H151" s="8"/>
      <c r="I151" s="18"/>
      <c r="J151" s="14" t="str">
        <f t="shared" si="51"/>
        <v/>
      </c>
      <c r="K151" s="14" t="str">
        <f t="shared" si="51"/>
        <v/>
      </c>
      <c r="L151" s="14" t="str">
        <f t="shared" si="51"/>
        <v/>
      </c>
      <c r="M151" s="14" t="str">
        <f t="shared" si="51"/>
        <v/>
      </c>
      <c r="N151" s="14" t="str">
        <f t="shared" si="51"/>
        <v/>
      </c>
      <c r="O151" s="14" t="str">
        <f t="shared" si="51"/>
        <v/>
      </c>
      <c r="P151" s="14" t="str">
        <f t="shared" si="51"/>
        <v/>
      </c>
      <c r="Q151" s="14" t="str">
        <f t="shared" si="51"/>
        <v/>
      </c>
      <c r="R151" s="14"/>
      <c r="S151" s="8"/>
    </row>
    <row r="152" spans="1:29" x14ac:dyDescent="0.3">
      <c r="A152" s="15"/>
      <c r="B152" s="185" t="s">
        <v>76</v>
      </c>
      <c r="C152" s="16" t="str">
        <f t="shared" si="52"/>
        <v/>
      </c>
      <c r="D152" s="16" t="str">
        <f t="shared" si="53"/>
        <v/>
      </c>
      <c r="E152" s="17" t="s">
        <v>86</v>
      </c>
      <c r="F152" s="261">
        <f>Decsheets!$V$8</f>
        <v>3</v>
      </c>
      <c r="H152" s="8"/>
      <c r="I152" s="18"/>
      <c r="J152" s="14" t="str">
        <f t="shared" si="51"/>
        <v/>
      </c>
      <c r="K152" s="14" t="str">
        <f t="shared" si="51"/>
        <v/>
      </c>
      <c r="L152" s="14" t="str">
        <f t="shared" si="51"/>
        <v/>
      </c>
      <c r="M152" s="14" t="str">
        <f t="shared" si="51"/>
        <v/>
      </c>
      <c r="N152" s="14" t="str">
        <f t="shared" si="51"/>
        <v/>
      </c>
      <c r="O152" s="14" t="str">
        <f t="shared" si="51"/>
        <v/>
      </c>
      <c r="P152" s="14" t="str">
        <f t="shared" si="51"/>
        <v/>
      </c>
      <c r="Q152" s="14" t="str">
        <f t="shared" si="51"/>
        <v/>
      </c>
      <c r="R152" s="14"/>
      <c r="S152" s="8"/>
    </row>
    <row r="153" spans="1:29" x14ac:dyDescent="0.3">
      <c r="A153" s="15"/>
      <c r="B153" s="185" t="s">
        <v>77</v>
      </c>
      <c r="C153" s="16" t="str">
        <f t="shared" si="52"/>
        <v/>
      </c>
      <c r="D153" s="16" t="str">
        <f t="shared" si="53"/>
        <v/>
      </c>
      <c r="E153" s="17" t="s">
        <v>86</v>
      </c>
      <c r="F153" s="261">
        <f>Decsheets!$V$9</f>
        <v>2</v>
      </c>
      <c r="H153" s="8"/>
      <c r="I153" s="18"/>
      <c r="J153" s="14" t="str">
        <f t="shared" si="51"/>
        <v/>
      </c>
      <c r="K153" s="14" t="str">
        <f t="shared" si="51"/>
        <v/>
      </c>
      <c r="L153" s="14" t="str">
        <f t="shared" si="51"/>
        <v/>
      </c>
      <c r="M153" s="14" t="str">
        <f t="shared" si="51"/>
        <v/>
      </c>
      <c r="N153" s="14" t="str">
        <f t="shared" si="51"/>
        <v/>
      </c>
      <c r="O153" s="14" t="str">
        <f t="shared" si="51"/>
        <v/>
      </c>
      <c r="P153" s="14" t="str">
        <f t="shared" si="51"/>
        <v/>
      </c>
      <c r="Q153" s="14" t="str">
        <f t="shared" si="51"/>
        <v/>
      </c>
      <c r="R153" s="14"/>
      <c r="S153" s="8"/>
    </row>
    <row r="154" spans="1:29" x14ac:dyDescent="0.3">
      <c r="A154" s="15"/>
      <c r="B154" s="185" t="s">
        <v>78</v>
      </c>
      <c r="C154" s="16" t="str">
        <f t="shared" si="52"/>
        <v/>
      </c>
      <c r="D154" s="16" t="str">
        <f t="shared" si="53"/>
        <v/>
      </c>
      <c r="E154" s="17" t="s">
        <v>86</v>
      </c>
      <c r="F154" s="261">
        <f>Decsheets!$V$10</f>
        <v>1</v>
      </c>
      <c r="H154" s="8"/>
      <c r="I154" s="18"/>
      <c r="J154" s="14" t="str">
        <f t="shared" si="51"/>
        <v/>
      </c>
      <c r="K154" s="14" t="str">
        <f t="shared" si="51"/>
        <v/>
      </c>
      <c r="L154" s="14" t="str">
        <f t="shared" si="51"/>
        <v/>
      </c>
      <c r="M154" s="14" t="str">
        <f t="shared" si="51"/>
        <v/>
      </c>
      <c r="N154" s="14" t="str">
        <f t="shared" si="51"/>
        <v/>
      </c>
      <c r="O154" s="14" t="str">
        <f t="shared" si="51"/>
        <v/>
      </c>
      <c r="P154" s="14" t="str">
        <f t="shared" si="51"/>
        <v/>
      </c>
      <c r="Q154" s="14" t="str">
        <f t="shared" si="51"/>
        <v/>
      </c>
      <c r="R154" s="14"/>
      <c r="S154" s="8"/>
    </row>
    <row r="155" spans="1:29" x14ac:dyDescent="0.3">
      <c r="A155" s="15"/>
      <c r="B155" s="185" t="s">
        <v>79</v>
      </c>
      <c r="C155" s="16" t="str">
        <f t="shared" si="52"/>
        <v/>
      </c>
      <c r="D155" s="16" t="str">
        <f t="shared" si="53"/>
        <v/>
      </c>
      <c r="E155" s="17" t="s">
        <v>86</v>
      </c>
      <c r="F155" s="261">
        <f>Decsheets!$V$11</f>
        <v>0</v>
      </c>
      <c r="H155" s="8"/>
      <c r="I155" s="18"/>
      <c r="J155" s="14" t="str">
        <f t="shared" si="51"/>
        <v/>
      </c>
      <c r="K155" s="14" t="str">
        <f t="shared" si="51"/>
        <v/>
      </c>
      <c r="L155" s="14" t="str">
        <f t="shared" si="51"/>
        <v/>
      </c>
      <c r="M155" s="14" t="str">
        <f t="shared" si="51"/>
        <v/>
      </c>
      <c r="N155" s="14" t="str">
        <f t="shared" si="51"/>
        <v/>
      </c>
      <c r="O155" s="14" t="str">
        <f t="shared" si="51"/>
        <v/>
      </c>
      <c r="P155" s="14" t="str">
        <f t="shared" si="51"/>
        <v/>
      </c>
      <c r="Q155" s="14" t="str">
        <f t="shared" si="51"/>
        <v/>
      </c>
      <c r="R155" s="14">
        <f>SUM(Decsheets!$V$5:$V$13)-(SUM(J149:P155))</f>
        <v>21</v>
      </c>
      <c r="S155" s="8"/>
    </row>
    <row r="156" spans="1:29" x14ac:dyDescent="0.3">
      <c r="A156" s="22" t="s">
        <v>105</v>
      </c>
      <c r="B156" s="196"/>
      <c r="C156" s="19" t="s">
        <v>325</v>
      </c>
      <c r="D156" s="18"/>
      <c r="E156" s="7" t="s">
        <v>86</v>
      </c>
      <c r="F156" s="256"/>
      <c r="H156" s="8"/>
      <c r="I156" s="8"/>
      <c r="J156" s="14"/>
      <c r="K156" s="14"/>
      <c r="L156" s="14"/>
      <c r="M156" s="14"/>
      <c r="N156" s="14"/>
      <c r="O156" s="14"/>
      <c r="P156" s="14"/>
      <c r="Q156" s="14"/>
      <c r="R156" s="14"/>
      <c r="S156" s="8" t="s">
        <v>107</v>
      </c>
    </row>
    <row r="157" spans="1:29" x14ac:dyDescent="0.3">
      <c r="A157" s="15"/>
      <c r="B157" s="185" t="s">
        <v>126</v>
      </c>
      <c r="C157" s="16" t="str">
        <f t="shared" ref="C157:C163" si="54">IF(A157="","",VLOOKUP($A$156,IF(LEN(A157)=2,U18WB,U18WA),VLOOKUP(LEFT(A157,1),club,6,FALSE),FALSE))</f>
        <v/>
      </c>
      <c r="D157" s="16" t="str">
        <f t="shared" ref="D157:D163" si="55">IF(A157="","",VLOOKUP(LEFT(A157,1),club,2,FALSE))</f>
        <v/>
      </c>
      <c r="E157" s="17" t="s">
        <v>86</v>
      </c>
      <c r="F157" s="261">
        <f>Decsheets!$V$5</f>
        <v>6</v>
      </c>
      <c r="H157" s="8"/>
      <c r="I157" s="208" t="str">
        <f>IFERROR(IF(E157=".","",IF(E157&gt;Records!H17,"LR",IF(E157=Records!H17,"=LR","-"))),"???")</f>
        <v/>
      </c>
      <c r="J157" s="14" t="str">
        <f t="shared" ref="J157:Q163" si="56">IF($A157="","",IF(LEFT($A157,1)=J$12,$F157,""))</f>
        <v/>
      </c>
      <c r="K157" s="14" t="str">
        <f t="shared" si="56"/>
        <v/>
      </c>
      <c r="L157" s="14" t="str">
        <f t="shared" si="56"/>
        <v/>
      </c>
      <c r="M157" s="14" t="str">
        <f t="shared" si="56"/>
        <v/>
      </c>
      <c r="N157" s="14" t="str">
        <f t="shared" si="56"/>
        <v/>
      </c>
      <c r="O157" s="14" t="str">
        <f t="shared" si="56"/>
        <v/>
      </c>
      <c r="P157" s="14" t="str">
        <f t="shared" si="56"/>
        <v/>
      </c>
      <c r="Q157" s="14" t="str">
        <f t="shared" si="56"/>
        <v/>
      </c>
      <c r="R157" s="14"/>
      <c r="S157" s="8"/>
    </row>
    <row r="158" spans="1:29" x14ac:dyDescent="0.3">
      <c r="A158" s="15"/>
      <c r="B158" s="185" t="s">
        <v>127</v>
      </c>
      <c r="C158" s="16" t="str">
        <f t="shared" si="54"/>
        <v/>
      </c>
      <c r="D158" s="16" t="str">
        <f t="shared" si="55"/>
        <v/>
      </c>
      <c r="E158" s="17" t="s">
        <v>86</v>
      </c>
      <c r="F158" s="261">
        <f>Decsheets!$V$6</f>
        <v>5</v>
      </c>
      <c r="H158" s="8"/>
      <c r="I158" s="18"/>
      <c r="J158" s="14" t="str">
        <f t="shared" si="56"/>
        <v/>
      </c>
      <c r="K158" s="14" t="str">
        <f t="shared" si="56"/>
        <v/>
      </c>
      <c r="L158" s="14" t="str">
        <f t="shared" si="56"/>
        <v/>
      </c>
      <c r="M158" s="14" t="str">
        <f t="shared" si="56"/>
        <v/>
      </c>
      <c r="N158" s="14" t="str">
        <f t="shared" si="56"/>
        <v/>
      </c>
      <c r="O158" s="14" t="str">
        <f t="shared" si="56"/>
        <v/>
      </c>
      <c r="P158" s="14" t="str">
        <f t="shared" si="56"/>
        <v/>
      </c>
      <c r="Q158" s="14" t="str">
        <f t="shared" si="56"/>
        <v/>
      </c>
      <c r="R158" s="14"/>
      <c r="S158" s="8"/>
    </row>
    <row r="159" spans="1:29" x14ac:dyDescent="0.3">
      <c r="A159" s="15"/>
      <c r="B159" s="185" t="s">
        <v>128</v>
      </c>
      <c r="C159" s="16" t="str">
        <f t="shared" si="54"/>
        <v/>
      </c>
      <c r="D159" s="16" t="str">
        <f t="shared" si="55"/>
        <v/>
      </c>
      <c r="E159" s="17" t="s">
        <v>86</v>
      </c>
      <c r="F159" s="261">
        <f>Decsheets!$V$7</f>
        <v>4</v>
      </c>
      <c r="H159" s="8"/>
      <c r="I159" s="18"/>
      <c r="J159" s="14" t="str">
        <f t="shared" si="56"/>
        <v/>
      </c>
      <c r="K159" s="14" t="str">
        <f t="shared" si="56"/>
        <v/>
      </c>
      <c r="L159" s="14" t="str">
        <f t="shared" si="56"/>
        <v/>
      </c>
      <c r="M159" s="14" t="str">
        <f t="shared" si="56"/>
        <v/>
      </c>
      <c r="N159" s="14" t="str">
        <f t="shared" si="56"/>
        <v/>
      </c>
      <c r="O159" s="14" t="str">
        <f t="shared" si="56"/>
        <v/>
      </c>
      <c r="P159" s="14" t="str">
        <f t="shared" si="56"/>
        <v/>
      </c>
      <c r="Q159" s="14" t="str">
        <f t="shared" si="56"/>
        <v/>
      </c>
      <c r="R159" s="14"/>
      <c r="S159" s="8"/>
    </row>
    <row r="160" spans="1:29" x14ac:dyDescent="0.3">
      <c r="A160" s="15"/>
      <c r="B160" s="185" t="s">
        <v>76</v>
      </c>
      <c r="C160" s="16" t="str">
        <f t="shared" si="54"/>
        <v/>
      </c>
      <c r="D160" s="16" t="str">
        <f t="shared" si="55"/>
        <v/>
      </c>
      <c r="E160" s="17" t="s">
        <v>86</v>
      </c>
      <c r="F160" s="261">
        <f>Decsheets!$V$8</f>
        <v>3</v>
      </c>
      <c r="H160" s="8"/>
      <c r="I160" s="18"/>
      <c r="J160" s="14" t="str">
        <f t="shared" si="56"/>
        <v/>
      </c>
      <c r="K160" s="14" t="str">
        <f t="shared" si="56"/>
        <v/>
      </c>
      <c r="L160" s="14" t="str">
        <f t="shared" si="56"/>
        <v/>
      </c>
      <c r="M160" s="14" t="str">
        <f t="shared" si="56"/>
        <v/>
      </c>
      <c r="N160" s="14" t="str">
        <f t="shared" si="56"/>
        <v/>
      </c>
      <c r="O160" s="14" t="str">
        <f t="shared" si="56"/>
        <v/>
      </c>
      <c r="P160" s="14" t="str">
        <f t="shared" si="56"/>
        <v/>
      </c>
      <c r="Q160" s="14" t="str">
        <f t="shared" si="56"/>
        <v/>
      </c>
      <c r="R160" s="14"/>
      <c r="S160" s="8"/>
    </row>
    <row r="161" spans="1:19" x14ac:dyDescent="0.3">
      <c r="A161" s="15"/>
      <c r="B161" s="185" t="s">
        <v>77</v>
      </c>
      <c r="C161" s="16" t="str">
        <f t="shared" si="54"/>
        <v/>
      </c>
      <c r="D161" s="16" t="str">
        <f t="shared" si="55"/>
        <v/>
      </c>
      <c r="E161" s="17" t="s">
        <v>86</v>
      </c>
      <c r="F161" s="261">
        <f>Decsheets!$V$9</f>
        <v>2</v>
      </c>
      <c r="H161" s="8"/>
      <c r="I161" s="18"/>
      <c r="J161" s="14" t="str">
        <f t="shared" si="56"/>
        <v/>
      </c>
      <c r="K161" s="14" t="str">
        <f t="shared" si="56"/>
        <v/>
      </c>
      <c r="L161" s="14" t="str">
        <f t="shared" si="56"/>
        <v/>
      </c>
      <c r="M161" s="14" t="str">
        <f t="shared" si="56"/>
        <v/>
      </c>
      <c r="N161" s="14" t="str">
        <f t="shared" si="56"/>
        <v/>
      </c>
      <c r="O161" s="14" t="str">
        <f t="shared" si="56"/>
        <v/>
      </c>
      <c r="P161" s="14" t="str">
        <f t="shared" si="56"/>
        <v/>
      </c>
      <c r="Q161" s="14" t="str">
        <f t="shared" si="56"/>
        <v/>
      </c>
      <c r="R161" s="14"/>
      <c r="S161" s="8"/>
    </row>
    <row r="162" spans="1:19" x14ac:dyDescent="0.3">
      <c r="A162" s="15"/>
      <c r="B162" s="185" t="s">
        <v>78</v>
      </c>
      <c r="C162" s="16" t="str">
        <f t="shared" si="54"/>
        <v/>
      </c>
      <c r="D162" s="16" t="str">
        <f t="shared" si="55"/>
        <v/>
      </c>
      <c r="E162" s="17" t="s">
        <v>86</v>
      </c>
      <c r="F162" s="261">
        <f>Decsheets!$V$10</f>
        <v>1</v>
      </c>
      <c r="H162" s="8"/>
      <c r="I162" s="18"/>
      <c r="J162" s="14" t="str">
        <f t="shared" si="56"/>
        <v/>
      </c>
      <c r="K162" s="14" t="str">
        <f t="shared" si="56"/>
        <v/>
      </c>
      <c r="L162" s="14" t="str">
        <f t="shared" si="56"/>
        <v/>
      </c>
      <c r="M162" s="14" t="str">
        <f t="shared" si="56"/>
        <v/>
      </c>
      <c r="N162" s="14" t="str">
        <f t="shared" si="56"/>
        <v/>
      </c>
      <c r="O162" s="14" t="str">
        <f t="shared" si="56"/>
        <v/>
      </c>
      <c r="P162" s="14" t="str">
        <f t="shared" si="56"/>
        <v/>
      </c>
      <c r="Q162" s="14" t="str">
        <f t="shared" si="56"/>
        <v/>
      </c>
      <c r="R162" s="14"/>
      <c r="S162" s="8"/>
    </row>
    <row r="163" spans="1:19" x14ac:dyDescent="0.3">
      <c r="A163" s="15"/>
      <c r="B163" s="185" t="s">
        <v>79</v>
      </c>
      <c r="C163" s="16" t="str">
        <f t="shared" si="54"/>
        <v/>
      </c>
      <c r="D163" s="16" t="str">
        <f t="shared" si="55"/>
        <v/>
      </c>
      <c r="E163" s="17" t="s">
        <v>86</v>
      </c>
      <c r="F163" s="261">
        <f>Decsheets!$V$11</f>
        <v>0</v>
      </c>
      <c r="H163" s="8"/>
      <c r="I163" s="18"/>
      <c r="J163" s="14" t="str">
        <f t="shared" si="56"/>
        <v/>
      </c>
      <c r="K163" s="14" t="str">
        <f t="shared" si="56"/>
        <v/>
      </c>
      <c r="L163" s="14" t="str">
        <f t="shared" si="56"/>
        <v/>
      </c>
      <c r="M163" s="14" t="str">
        <f t="shared" si="56"/>
        <v/>
      </c>
      <c r="N163" s="14" t="str">
        <f t="shared" si="56"/>
        <v/>
      </c>
      <c r="O163" s="14" t="str">
        <f t="shared" si="56"/>
        <v/>
      </c>
      <c r="P163" s="14" t="str">
        <f t="shared" si="56"/>
        <v/>
      </c>
      <c r="Q163" s="14" t="str">
        <f t="shared" si="56"/>
        <v/>
      </c>
      <c r="R163" s="14">
        <f>SUM(Decsheets!$V$5:$V$13)-(SUM(J157:P163))</f>
        <v>21</v>
      </c>
      <c r="S163" s="8"/>
    </row>
    <row r="164" spans="1:19" x14ac:dyDescent="0.3">
      <c r="A164" s="22" t="s">
        <v>134</v>
      </c>
      <c r="B164" s="196"/>
      <c r="C164" s="19" t="s">
        <v>326</v>
      </c>
      <c r="D164" s="18"/>
      <c r="E164" s="7" t="s">
        <v>86</v>
      </c>
      <c r="F164" s="256"/>
      <c r="H164" s="8"/>
      <c r="I164" s="8"/>
      <c r="J164" s="14"/>
      <c r="K164" s="14"/>
      <c r="L164" s="14"/>
      <c r="M164" s="14"/>
      <c r="N164" s="14"/>
      <c r="O164" s="14"/>
      <c r="P164" s="14"/>
      <c r="Q164" s="14"/>
      <c r="R164" s="14"/>
      <c r="S164" s="8" t="s">
        <v>135</v>
      </c>
    </row>
    <row r="165" spans="1:19" x14ac:dyDescent="0.3">
      <c r="A165" s="15"/>
      <c r="B165" s="185" t="s">
        <v>126</v>
      </c>
      <c r="C165" s="16" t="str">
        <f>IFERROR(IF(A165="","",VLOOKUP($A$164,IF(LEN(A165)=2,U18WB,U18WA),VLOOKUP(LEFT(A165,1),club,6,FALSE),FALSE)),"No athlete")</f>
        <v/>
      </c>
      <c r="D165" s="16" t="str">
        <f>IFERROR(IF(A165="","",VLOOKUP(LEFT(A165,1),club,2,FALSE)),"No club")</f>
        <v/>
      </c>
      <c r="E165" s="17" t="s">
        <v>86</v>
      </c>
      <c r="F165" s="261">
        <f>Decsheets!$V$5</f>
        <v>6</v>
      </c>
      <c r="H165" s="8"/>
      <c r="I165" s="208" t="str">
        <f>IFERROR(IF(E165=".","",IF(E165&gt;Records!H19,"LR",IF(E165=Records!H19,"=LR","-"))),"???")</f>
        <v/>
      </c>
      <c r="J165" s="14" t="str">
        <f t="shared" ref="J165:Q171" si="57">IF($A165="","",IF(LEFT($A165,1)=J$12,$F165,""))</f>
        <v/>
      </c>
      <c r="K165" s="14" t="str">
        <f t="shared" si="57"/>
        <v/>
      </c>
      <c r="L165" s="14" t="str">
        <f t="shared" si="57"/>
        <v/>
      </c>
      <c r="M165" s="14" t="str">
        <f t="shared" si="57"/>
        <v/>
      </c>
      <c r="N165" s="14" t="str">
        <f t="shared" si="57"/>
        <v/>
      </c>
      <c r="O165" s="14" t="str">
        <f t="shared" si="57"/>
        <v/>
      </c>
      <c r="P165" s="14" t="str">
        <f t="shared" si="57"/>
        <v/>
      </c>
      <c r="Q165" s="14" t="str">
        <f t="shared" si="57"/>
        <v/>
      </c>
      <c r="R165" s="14"/>
      <c r="S165" s="8"/>
    </row>
    <row r="166" spans="1:19" x14ac:dyDescent="0.3">
      <c r="A166" s="15"/>
      <c r="B166" s="185" t="s">
        <v>127</v>
      </c>
      <c r="C166" s="16" t="str">
        <f t="shared" ref="C166:C171" si="58">IF(A166="","",VLOOKUP($A$164,IF(LEN(A166)=2,U18WB,U18WA),VLOOKUP(LEFT(A166,1),club,6,FALSE),FALSE))</f>
        <v/>
      </c>
      <c r="D166" s="16" t="str">
        <f t="shared" ref="D166:D171" si="59">IF(A166="","",VLOOKUP(LEFT(A166,1),club,2,FALSE))</f>
        <v/>
      </c>
      <c r="E166" s="17" t="s">
        <v>86</v>
      </c>
      <c r="F166" s="261">
        <f>Decsheets!$V$6</f>
        <v>5</v>
      </c>
      <c r="H166" s="8"/>
      <c r="I166" s="18"/>
      <c r="J166" s="14" t="str">
        <f t="shared" si="57"/>
        <v/>
      </c>
      <c r="K166" s="14" t="str">
        <f t="shared" si="57"/>
        <v/>
      </c>
      <c r="L166" s="14" t="str">
        <f t="shared" si="57"/>
        <v/>
      </c>
      <c r="M166" s="14" t="str">
        <f t="shared" si="57"/>
        <v/>
      </c>
      <c r="N166" s="14" t="str">
        <f t="shared" si="57"/>
        <v/>
      </c>
      <c r="O166" s="14" t="str">
        <f t="shared" si="57"/>
        <v/>
      </c>
      <c r="P166" s="14" t="str">
        <f t="shared" si="57"/>
        <v/>
      </c>
      <c r="Q166" s="14" t="str">
        <f t="shared" si="57"/>
        <v/>
      </c>
      <c r="R166" s="14"/>
      <c r="S166" s="8"/>
    </row>
    <row r="167" spans="1:19" x14ac:dyDescent="0.3">
      <c r="A167" s="15"/>
      <c r="B167" s="185" t="s">
        <v>128</v>
      </c>
      <c r="C167" s="16" t="str">
        <f t="shared" si="58"/>
        <v/>
      </c>
      <c r="D167" s="16" t="str">
        <f t="shared" si="59"/>
        <v/>
      </c>
      <c r="E167" s="17" t="s">
        <v>86</v>
      </c>
      <c r="F167" s="261">
        <f>Decsheets!$V$7</f>
        <v>4</v>
      </c>
      <c r="H167" s="8"/>
      <c r="I167" s="18"/>
      <c r="J167" s="14" t="str">
        <f t="shared" si="57"/>
        <v/>
      </c>
      <c r="K167" s="14" t="str">
        <f t="shared" si="57"/>
        <v/>
      </c>
      <c r="L167" s="14" t="str">
        <f t="shared" si="57"/>
        <v/>
      </c>
      <c r="M167" s="14" t="str">
        <f t="shared" si="57"/>
        <v/>
      </c>
      <c r="N167" s="14" t="str">
        <f t="shared" si="57"/>
        <v/>
      </c>
      <c r="O167" s="14" t="str">
        <f t="shared" si="57"/>
        <v/>
      </c>
      <c r="P167" s="14" t="str">
        <f t="shared" si="57"/>
        <v/>
      </c>
      <c r="Q167" s="14" t="str">
        <f t="shared" si="57"/>
        <v/>
      </c>
      <c r="R167" s="14"/>
      <c r="S167" s="8"/>
    </row>
    <row r="168" spans="1:19" x14ac:dyDescent="0.3">
      <c r="A168" s="15"/>
      <c r="B168" s="185" t="s">
        <v>76</v>
      </c>
      <c r="C168" s="16" t="str">
        <f t="shared" si="58"/>
        <v/>
      </c>
      <c r="D168" s="16" t="str">
        <f t="shared" si="59"/>
        <v/>
      </c>
      <c r="E168" s="17" t="s">
        <v>86</v>
      </c>
      <c r="F168" s="261">
        <f>Decsheets!$V$8</f>
        <v>3</v>
      </c>
      <c r="H168" s="8"/>
      <c r="I168" s="18"/>
      <c r="J168" s="14" t="str">
        <f t="shared" si="57"/>
        <v/>
      </c>
      <c r="K168" s="14" t="str">
        <f t="shared" si="57"/>
        <v/>
      </c>
      <c r="L168" s="14" t="str">
        <f t="shared" si="57"/>
        <v/>
      </c>
      <c r="M168" s="14" t="str">
        <f t="shared" si="57"/>
        <v/>
      </c>
      <c r="N168" s="14" t="str">
        <f t="shared" si="57"/>
        <v/>
      </c>
      <c r="O168" s="14" t="str">
        <f t="shared" si="57"/>
        <v/>
      </c>
      <c r="P168" s="14" t="str">
        <f t="shared" si="57"/>
        <v/>
      </c>
      <c r="Q168" s="14" t="str">
        <f t="shared" si="57"/>
        <v/>
      </c>
      <c r="R168" s="14"/>
      <c r="S168" s="8"/>
    </row>
    <row r="169" spans="1:19" x14ac:dyDescent="0.3">
      <c r="A169" s="15"/>
      <c r="B169" s="185" t="s">
        <v>77</v>
      </c>
      <c r="C169" s="16" t="str">
        <f t="shared" si="58"/>
        <v/>
      </c>
      <c r="D169" s="16" t="str">
        <f t="shared" si="59"/>
        <v/>
      </c>
      <c r="E169" s="17" t="s">
        <v>86</v>
      </c>
      <c r="F169" s="261">
        <f>Decsheets!$V$9</f>
        <v>2</v>
      </c>
      <c r="H169" s="8"/>
      <c r="I169" s="18"/>
      <c r="J169" s="14" t="str">
        <f t="shared" si="57"/>
        <v/>
      </c>
      <c r="K169" s="14" t="str">
        <f t="shared" si="57"/>
        <v/>
      </c>
      <c r="L169" s="14" t="str">
        <f t="shared" si="57"/>
        <v/>
      </c>
      <c r="M169" s="14" t="str">
        <f t="shared" si="57"/>
        <v/>
      </c>
      <c r="N169" s="14" t="str">
        <f t="shared" si="57"/>
        <v/>
      </c>
      <c r="O169" s="14" t="str">
        <f t="shared" si="57"/>
        <v/>
      </c>
      <c r="P169" s="14" t="str">
        <f t="shared" si="57"/>
        <v/>
      </c>
      <c r="Q169" s="14" t="str">
        <f t="shared" si="57"/>
        <v/>
      </c>
      <c r="R169" s="14"/>
      <c r="S169" s="8"/>
    </row>
    <row r="170" spans="1:19" x14ac:dyDescent="0.3">
      <c r="A170" s="15"/>
      <c r="B170" s="185" t="s">
        <v>78</v>
      </c>
      <c r="C170" s="16" t="str">
        <f t="shared" si="58"/>
        <v/>
      </c>
      <c r="D170" s="16" t="str">
        <f t="shared" si="59"/>
        <v/>
      </c>
      <c r="E170" s="17" t="s">
        <v>86</v>
      </c>
      <c r="F170" s="261">
        <f>Decsheets!$V$10</f>
        <v>1</v>
      </c>
      <c r="H170" s="8"/>
      <c r="I170" s="18"/>
      <c r="J170" s="14" t="str">
        <f t="shared" si="57"/>
        <v/>
      </c>
      <c r="K170" s="14" t="str">
        <f t="shared" si="57"/>
        <v/>
      </c>
      <c r="L170" s="14" t="str">
        <f t="shared" si="57"/>
        <v/>
      </c>
      <c r="M170" s="14" t="str">
        <f t="shared" si="57"/>
        <v/>
      </c>
      <c r="N170" s="14" t="str">
        <f t="shared" si="57"/>
        <v/>
      </c>
      <c r="O170" s="14" t="str">
        <f t="shared" si="57"/>
        <v/>
      </c>
      <c r="P170" s="14" t="str">
        <f t="shared" si="57"/>
        <v/>
      </c>
      <c r="Q170" s="14" t="str">
        <f t="shared" si="57"/>
        <v/>
      </c>
      <c r="R170" s="14"/>
      <c r="S170" s="8"/>
    </row>
    <row r="171" spans="1:19" x14ac:dyDescent="0.3">
      <c r="A171" s="15"/>
      <c r="B171" s="185" t="s">
        <v>79</v>
      </c>
      <c r="C171" s="16" t="str">
        <f t="shared" si="58"/>
        <v/>
      </c>
      <c r="D171" s="16" t="str">
        <f t="shared" si="59"/>
        <v/>
      </c>
      <c r="E171" s="17" t="s">
        <v>86</v>
      </c>
      <c r="F171" s="261">
        <f>Decsheets!$V$11</f>
        <v>0</v>
      </c>
      <c r="H171" s="8"/>
      <c r="I171" s="18"/>
      <c r="J171" s="14" t="str">
        <f t="shared" si="57"/>
        <v/>
      </c>
      <c r="K171" s="14" t="str">
        <f t="shared" si="57"/>
        <v/>
      </c>
      <c r="L171" s="14" t="str">
        <f t="shared" si="57"/>
        <v/>
      </c>
      <c r="M171" s="14" t="str">
        <f t="shared" si="57"/>
        <v/>
      </c>
      <c r="N171" s="14" t="str">
        <f t="shared" si="57"/>
        <v/>
      </c>
      <c r="O171" s="14" t="str">
        <f t="shared" si="57"/>
        <v/>
      </c>
      <c r="P171" s="14" t="str">
        <f t="shared" si="57"/>
        <v/>
      </c>
      <c r="Q171" s="14" t="str">
        <f t="shared" si="57"/>
        <v/>
      </c>
      <c r="R171" s="14">
        <f>SUM(Decsheets!$V$5:$V$13)-(SUM(J165:P171))</f>
        <v>21</v>
      </c>
      <c r="S171" s="8"/>
    </row>
    <row r="172" spans="1:19" x14ac:dyDescent="0.3">
      <c r="A172" s="22" t="s">
        <v>108</v>
      </c>
      <c r="B172" s="196"/>
      <c r="C172" s="19" t="s">
        <v>327</v>
      </c>
      <c r="D172" s="18"/>
      <c r="E172" s="7" t="s">
        <v>86</v>
      </c>
      <c r="F172" s="256"/>
      <c r="G172" s="8"/>
      <c r="H172" s="8"/>
      <c r="I172" s="8"/>
      <c r="J172" s="14"/>
      <c r="K172" s="14"/>
      <c r="L172" s="14"/>
      <c r="M172" s="14"/>
      <c r="N172" s="14"/>
      <c r="O172" s="14"/>
      <c r="P172" s="14"/>
      <c r="Q172" s="14"/>
      <c r="R172" s="14"/>
      <c r="S172" s="8" t="s">
        <v>109</v>
      </c>
    </row>
    <row r="173" spans="1:19" x14ac:dyDescent="0.3">
      <c r="A173" s="15"/>
      <c r="B173" s="185" t="s">
        <v>126</v>
      </c>
      <c r="C173" s="16" t="str">
        <f>IFERROR(IF(A173="","",VLOOKUP($A$172,IF(LEN(A173)=2,U18WB,U18WA),VLOOKUP(LEFT(A173,1),club,6,FALSE),FALSE)),"No athlete")</f>
        <v/>
      </c>
      <c r="D173" s="16" t="str">
        <f>IFERROR(IF(A173="","",VLOOKUP(LEFT(A173,1),club,2,FALSE)),"No club")</f>
        <v/>
      </c>
      <c r="E173" s="17" t="s">
        <v>86</v>
      </c>
      <c r="F173" s="261">
        <f>Decsheets!$V$5</f>
        <v>6</v>
      </c>
      <c r="G173" s="8"/>
      <c r="H173" s="8"/>
      <c r="I173" s="208" t="str">
        <f>IFERROR(IF(E173=".","",IF(E173&gt;Records!H23,"LR",IF(E173=Records!H23,"=LR","-"))),"???")</f>
        <v/>
      </c>
      <c r="J173" s="14" t="str">
        <f t="shared" ref="J173:Q179" si="60">IF($A173="","",IF(LEFT($A173,1)=J$12,$F173,""))</f>
        <v/>
      </c>
      <c r="K173" s="14" t="str">
        <f t="shared" si="60"/>
        <v/>
      </c>
      <c r="L173" s="14" t="str">
        <f t="shared" si="60"/>
        <v/>
      </c>
      <c r="M173" s="14" t="str">
        <f t="shared" si="60"/>
        <v/>
      </c>
      <c r="N173" s="14" t="str">
        <f t="shared" si="60"/>
        <v/>
      </c>
      <c r="O173" s="14" t="str">
        <f t="shared" si="60"/>
        <v/>
      </c>
      <c r="P173" s="14" t="str">
        <f t="shared" si="60"/>
        <v/>
      </c>
      <c r="Q173" s="14" t="str">
        <f t="shared" si="60"/>
        <v/>
      </c>
      <c r="R173" s="14"/>
      <c r="S173" s="8"/>
    </row>
    <row r="174" spans="1:19" x14ac:dyDescent="0.3">
      <c r="A174" s="15"/>
      <c r="B174" s="185" t="s">
        <v>127</v>
      </c>
      <c r="C174" s="16" t="str">
        <f t="shared" ref="C174:C179" si="61">IF(A174="","",VLOOKUP($A$172,IF(LEN(A174)=2,U18WB,U18WA),VLOOKUP(LEFT(A174,1),club,6,FALSE),FALSE))</f>
        <v/>
      </c>
      <c r="D174" s="16" t="str">
        <f t="shared" ref="D174:D179" si="62">IF(A174="","",VLOOKUP(LEFT(A174,1),club,2,FALSE))</f>
        <v/>
      </c>
      <c r="E174" s="17" t="s">
        <v>86</v>
      </c>
      <c r="F174" s="261">
        <f>Decsheets!$V$6</f>
        <v>5</v>
      </c>
      <c r="G174" s="8"/>
      <c r="H174" s="8"/>
      <c r="I174" s="18"/>
      <c r="J174" s="14" t="str">
        <f t="shared" si="60"/>
        <v/>
      </c>
      <c r="K174" s="14" t="str">
        <f t="shared" si="60"/>
        <v/>
      </c>
      <c r="L174" s="14" t="str">
        <f t="shared" si="60"/>
        <v/>
      </c>
      <c r="M174" s="14" t="str">
        <f t="shared" si="60"/>
        <v/>
      </c>
      <c r="N174" s="14" t="str">
        <f t="shared" si="60"/>
        <v/>
      </c>
      <c r="O174" s="14" t="str">
        <f t="shared" si="60"/>
        <v/>
      </c>
      <c r="P174" s="14" t="str">
        <f t="shared" si="60"/>
        <v/>
      </c>
      <c r="Q174" s="14" t="str">
        <f t="shared" si="60"/>
        <v/>
      </c>
      <c r="R174" s="14"/>
      <c r="S174" s="8"/>
    </row>
    <row r="175" spans="1:19" x14ac:dyDescent="0.3">
      <c r="A175" s="15"/>
      <c r="B175" s="185" t="s">
        <v>128</v>
      </c>
      <c r="C175" s="16" t="str">
        <f t="shared" si="61"/>
        <v/>
      </c>
      <c r="D175" s="16" t="str">
        <f t="shared" si="62"/>
        <v/>
      </c>
      <c r="E175" s="17" t="s">
        <v>86</v>
      </c>
      <c r="F175" s="261">
        <f>Decsheets!$V$7</f>
        <v>4</v>
      </c>
      <c r="G175" s="8"/>
      <c r="H175" s="8"/>
      <c r="I175" s="18"/>
      <c r="J175" s="14" t="str">
        <f t="shared" si="60"/>
        <v/>
      </c>
      <c r="K175" s="14" t="str">
        <f t="shared" si="60"/>
        <v/>
      </c>
      <c r="L175" s="14" t="str">
        <f t="shared" si="60"/>
        <v/>
      </c>
      <c r="M175" s="14" t="str">
        <f t="shared" si="60"/>
        <v/>
      </c>
      <c r="N175" s="14" t="str">
        <f t="shared" si="60"/>
        <v/>
      </c>
      <c r="O175" s="14" t="str">
        <f t="shared" si="60"/>
        <v/>
      </c>
      <c r="P175" s="14" t="str">
        <f t="shared" si="60"/>
        <v/>
      </c>
      <c r="Q175" s="14" t="str">
        <f t="shared" si="60"/>
        <v/>
      </c>
      <c r="R175" s="14"/>
      <c r="S175" s="8"/>
    </row>
    <row r="176" spans="1:19" x14ac:dyDescent="0.3">
      <c r="A176" s="15"/>
      <c r="B176" s="185" t="s">
        <v>76</v>
      </c>
      <c r="C176" s="16" t="str">
        <f t="shared" si="61"/>
        <v/>
      </c>
      <c r="D176" s="16" t="str">
        <f t="shared" si="62"/>
        <v/>
      </c>
      <c r="E176" s="17" t="s">
        <v>86</v>
      </c>
      <c r="F176" s="261">
        <f>Decsheets!$V$8</f>
        <v>3</v>
      </c>
      <c r="G176" s="8"/>
      <c r="H176" s="8"/>
      <c r="I176" s="18"/>
      <c r="J176" s="14" t="str">
        <f t="shared" si="60"/>
        <v/>
      </c>
      <c r="K176" s="14" t="str">
        <f t="shared" si="60"/>
        <v/>
      </c>
      <c r="L176" s="14" t="str">
        <f t="shared" si="60"/>
        <v/>
      </c>
      <c r="M176" s="14" t="str">
        <f t="shared" si="60"/>
        <v/>
      </c>
      <c r="N176" s="14" t="str">
        <f t="shared" si="60"/>
        <v/>
      </c>
      <c r="O176" s="14" t="str">
        <f t="shared" si="60"/>
        <v/>
      </c>
      <c r="P176" s="14" t="str">
        <f t="shared" si="60"/>
        <v/>
      </c>
      <c r="Q176" s="14" t="str">
        <f t="shared" si="60"/>
        <v/>
      </c>
      <c r="R176" s="14"/>
      <c r="S176" s="8"/>
    </row>
    <row r="177" spans="1:19" x14ac:dyDescent="0.3">
      <c r="A177" s="15"/>
      <c r="B177" s="185" t="s">
        <v>77</v>
      </c>
      <c r="C177" s="16" t="str">
        <f t="shared" si="61"/>
        <v/>
      </c>
      <c r="D177" s="16" t="str">
        <f t="shared" si="62"/>
        <v/>
      </c>
      <c r="E177" s="17" t="s">
        <v>86</v>
      </c>
      <c r="F177" s="261">
        <f>Decsheets!$V$9</f>
        <v>2</v>
      </c>
      <c r="G177" s="8"/>
      <c r="H177" s="8"/>
      <c r="I177" s="18"/>
      <c r="J177" s="14" t="str">
        <f t="shared" si="60"/>
        <v/>
      </c>
      <c r="K177" s="14" t="str">
        <f t="shared" si="60"/>
        <v/>
      </c>
      <c r="L177" s="14" t="str">
        <f t="shared" si="60"/>
        <v/>
      </c>
      <c r="M177" s="14" t="str">
        <f t="shared" si="60"/>
        <v/>
      </c>
      <c r="N177" s="14" t="str">
        <f t="shared" si="60"/>
        <v/>
      </c>
      <c r="O177" s="14" t="str">
        <f t="shared" si="60"/>
        <v/>
      </c>
      <c r="P177" s="14" t="str">
        <f t="shared" si="60"/>
        <v/>
      </c>
      <c r="Q177" s="14" t="str">
        <f t="shared" si="60"/>
        <v/>
      </c>
      <c r="R177" s="14"/>
      <c r="S177" s="8"/>
    </row>
    <row r="178" spans="1:19" x14ac:dyDescent="0.3">
      <c r="A178" s="15"/>
      <c r="B178" s="185" t="s">
        <v>78</v>
      </c>
      <c r="C178" s="16" t="str">
        <f t="shared" si="61"/>
        <v/>
      </c>
      <c r="D178" s="16" t="str">
        <f t="shared" si="62"/>
        <v/>
      </c>
      <c r="E178" s="17" t="s">
        <v>86</v>
      </c>
      <c r="F178" s="261">
        <f>Decsheets!$V$10</f>
        <v>1</v>
      </c>
      <c r="G178" s="8"/>
      <c r="H178" s="8"/>
      <c r="I178" s="18"/>
      <c r="J178" s="14" t="str">
        <f t="shared" si="60"/>
        <v/>
      </c>
      <c r="K178" s="14" t="str">
        <f t="shared" si="60"/>
        <v/>
      </c>
      <c r="L178" s="14" t="str">
        <f t="shared" si="60"/>
        <v/>
      </c>
      <c r="M178" s="14" t="str">
        <f t="shared" si="60"/>
        <v/>
      </c>
      <c r="N178" s="14" t="str">
        <f t="shared" si="60"/>
        <v/>
      </c>
      <c r="O178" s="14" t="str">
        <f t="shared" si="60"/>
        <v/>
      </c>
      <c r="P178" s="14" t="str">
        <f t="shared" si="60"/>
        <v/>
      </c>
      <c r="Q178" s="14" t="str">
        <f t="shared" si="60"/>
        <v/>
      </c>
      <c r="R178" s="14"/>
      <c r="S178" s="8"/>
    </row>
    <row r="179" spans="1:19" x14ac:dyDescent="0.3">
      <c r="A179" s="15"/>
      <c r="B179" s="185" t="s">
        <v>79</v>
      </c>
      <c r="C179" s="16" t="str">
        <f t="shared" si="61"/>
        <v/>
      </c>
      <c r="D179" s="16" t="str">
        <f t="shared" si="62"/>
        <v/>
      </c>
      <c r="E179" s="17" t="s">
        <v>86</v>
      </c>
      <c r="F179" s="261">
        <f>Decsheets!$V$11</f>
        <v>0</v>
      </c>
      <c r="G179" s="8"/>
      <c r="H179" s="8"/>
      <c r="I179" s="18"/>
      <c r="J179" s="14" t="str">
        <f t="shared" si="60"/>
        <v/>
      </c>
      <c r="K179" s="14" t="str">
        <f t="shared" si="60"/>
        <v/>
      </c>
      <c r="L179" s="14" t="str">
        <f t="shared" si="60"/>
        <v/>
      </c>
      <c r="M179" s="14" t="str">
        <f t="shared" si="60"/>
        <v/>
      </c>
      <c r="N179" s="14" t="str">
        <f t="shared" si="60"/>
        <v/>
      </c>
      <c r="O179" s="14" t="str">
        <f t="shared" si="60"/>
        <v/>
      </c>
      <c r="P179" s="14" t="str">
        <f t="shared" si="60"/>
        <v/>
      </c>
      <c r="Q179" s="14" t="str">
        <f t="shared" si="60"/>
        <v/>
      </c>
      <c r="R179" s="14">
        <f>SUM(Decsheets!$V$5:$V$13)-(SUM(J173:P179))</f>
        <v>21</v>
      </c>
      <c r="S179" s="8"/>
    </row>
    <row r="180" spans="1:19" x14ac:dyDescent="0.3">
      <c r="A180" s="22" t="s">
        <v>108</v>
      </c>
      <c r="B180" s="196"/>
      <c r="C180" s="19" t="s">
        <v>328</v>
      </c>
      <c r="D180" s="18"/>
      <c r="E180" s="7" t="s">
        <v>86</v>
      </c>
      <c r="F180" s="256"/>
      <c r="G180" s="8"/>
      <c r="H180" s="8"/>
      <c r="I180" s="8"/>
      <c r="J180" s="14"/>
      <c r="K180" s="14"/>
      <c r="L180" s="14"/>
      <c r="M180" s="14"/>
      <c r="N180" s="14"/>
      <c r="O180" s="14"/>
      <c r="P180" s="14"/>
      <c r="Q180" s="14"/>
      <c r="R180" s="14"/>
      <c r="S180" s="8" t="s">
        <v>110</v>
      </c>
    </row>
    <row r="181" spans="1:19" x14ac:dyDescent="0.3">
      <c r="A181" s="15"/>
      <c r="B181" s="185" t="s">
        <v>126</v>
      </c>
      <c r="C181" s="16" t="str">
        <f>IFERROR(IF(A181="","",VLOOKUP($A$180,IF(LEN(A181)=2,U18WB,U18WA),VLOOKUP(LEFT(A181,1),club,6,FALSE),FALSE)),"No athlete")</f>
        <v/>
      </c>
      <c r="D181" s="16" t="str">
        <f>IFERROR(IF(A181="","",VLOOKUP(LEFT(A181,1),club,2,FALSE)),"No club")</f>
        <v/>
      </c>
      <c r="E181" s="17" t="s">
        <v>86</v>
      </c>
      <c r="F181" s="261">
        <f>Decsheets!$V$5</f>
        <v>6</v>
      </c>
      <c r="G181" s="8"/>
      <c r="H181" s="8"/>
      <c r="I181" s="208" t="str">
        <f>IFERROR(IF(E181=".","",IF(E181&gt;Records!H23,"LR",IF(E181=Records!H23,"=LR","-"))),"???")</f>
        <v/>
      </c>
      <c r="J181" s="14" t="str">
        <f t="shared" ref="J181:Q187" si="63">IF($A181="","",IF(LEFT($A181,1)=J$12,$F181,""))</f>
        <v/>
      </c>
      <c r="K181" s="14" t="str">
        <f t="shared" si="63"/>
        <v/>
      </c>
      <c r="L181" s="14" t="str">
        <f t="shared" si="63"/>
        <v/>
      </c>
      <c r="M181" s="14" t="str">
        <f t="shared" si="63"/>
        <v/>
      </c>
      <c r="N181" s="14" t="str">
        <f t="shared" si="63"/>
        <v/>
      </c>
      <c r="O181" s="14" t="str">
        <f t="shared" si="63"/>
        <v/>
      </c>
      <c r="P181" s="14" t="str">
        <f t="shared" si="63"/>
        <v/>
      </c>
      <c r="Q181" s="14" t="str">
        <f t="shared" si="63"/>
        <v/>
      </c>
      <c r="R181" s="14"/>
      <c r="S181" s="8"/>
    </row>
    <row r="182" spans="1:19" x14ac:dyDescent="0.3">
      <c r="A182" s="15"/>
      <c r="B182" s="185" t="s">
        <v>127</v>
      </c>
      <c r="C182" s="16" t="str">
        <f t="shared" ref="C182:C187" si="64">IF(A182="","",VLOOKUP($A$180,IF(LEN(A182)=2,U18WB,U18WA),VLOOKUP(LEFT(A182,1),club,6,FALSE),FALSE))</f>
        <v/>
      </c>
      <c r="D182" s="16" t="str">
        <f t="shared" ref="D182:D187" si="65">IF(A182="","",VLOOKUP(LEFT(A182,1),club,2,FALSE))</f>
        <v/>
      </c>
      <c r="E182" s="17" t="s">
        <v>86</v>
      </c>
      <c r="F182" s="261">
        <f>Decsheets!$V$6</f>
        <v>5</v>
      </c>
      <c r="G182" s="8"/>
      <c r="H182" s="8"/>
      <c r="I182" s="18"/>
      <c r="J182" s="14" t="str">
        <f t="shared" si="63"/>
        <v/>
      </c>
      <c r="K182" s="14" t="str">
        <f t="shared" si="63"/>
        <v/>
      </c>
      <c r="L182" s="14" t="str">
        <f t="shared" si="63"/>
        <v/>
      </c>
      <c r="M182" s="14" t="str">
        <f t="shared" si="63"/>
        <v/>
      </c>
      <c r="N182" s="14" t="str">
        <f t="shared" si="63"/>
        <v/>
      </c>
      <c r="O182" s="14" t="str">
        <f t="shared" si="63"/>
        <v/>
      </c>
      <c r="P182" s="14" t="str">
        <f t="shared" si="63"/>
        <v/>
      </c>
      <c r="Q182" s="14" t="str">
        <f t="shared" si="63"/>
        <v/>
      </c>
      <c r="R182" s="14"/>
      <c r="S182" s="8"/>
    </row>
    <row r="183" spans="1:19" x14ac:dyDescent="0.3">
      <c r="A183" s="15"/>
      <c r="B183" s="185" t="s">
        <v>128</v>
      </c>
      <c r="C183" s="16" t="str">
        <f t="shared" si="64"/>
        <v/>
      </c>
      <c r="D183" s="16" t="str">
        <f t="shared" si="65"/>
        <v/>
      </c>
      <c r="E183" s="17" t="s">
        <v>86</v>
      </c>
      <c r="F183" s="261">
        <f>Decsheets!$V$7</f>
        <v>4</v>
      </c>
      <c r="G183" s="8"/>
      <c r="H183" s="8"/>
      <c r="I183" s="18"/>
      <c r="J183" s="14" t="str">
        <f t="shared" si="63"/>
        <v/>
      </c>
      <c r="K183" s="14" t="str">
        <f t="shared" si="63"/>
        <v/>
      </c>
      <c r="L183" s="14" t="str">
        <f t="shared" si="63"/>
        <v/>
      </c>
      <c r="M183" s="14" t="str">
        <f t="shared" si="63"/>
        <v/>
      </c>
      <c r="N183" s="14" t="str">
        <f t="shared" si="63"/>
        <v/>
      </c>
      <c r="O183" s="14" t="str">
        <f t="shared" si="63"/>
        <v/>
      </c>
      <c r="P183" s="14" t="str">
        <f t="shared" si="63"/>
        <v/>
      </c>
      <c r="Q183" s="14" t="str">
        <f t="shared" si="63"/>
        <v/>
      </c>
      <c r="R183" s="14"/>
      <c r="S183" s="8"/>
    </row>
    <row r="184" spans="1:19" x14ac:dyDescent="0.3">
      <c r="A184" s="15"/>
      <c r="B184" s="185" t="s">
        <v>76</v>
      </c>
      <c r="C184" s="16" t="str">
        <f t="shared" si="64"/>
        <v/>
      </c>
      <c r="D184" s="16" t="str">
        <f t="shared" si="65"/>
        <v/>
      </c>
      <c r="E184" s="17" t="s">
        <v>86</v>
      </c>
      <c r="F184" s="261">
        <f>Decsheets!$V$8</f>
        <v>3</v>
      </c>
      <c r="G184" s="8"/>
      <c r="H184" s="8"/>
      <c r="I184" s="18"/>
      <c r="J184" s="14" t="str">
        <f t="shared" si="63"/>
        <v/>
      </c>
      <c r="K184" s="14" t="str">
        <f t="shared" si="63"/>
        <v/>
      </c>
      <c r="L184" s="14" t="str">
        <f t="shared" si="63"/>
        <v/>
      </c>
      <c r="M184" s="14" t="str">
        <f t="shared" si="63"/>
        <v/>
      </c>
      <c r="N184" s="14" t="str">
        <f t="shared" si="63"/>
        <v/>
      </c>
      <c r="O184" s="14" t="str">
        <f t="shared" si="63"/>
        <v/>
      </c>
      <c r="P184" s="14" t="str">
        <f t="shared" si="63"/>
        <v/>
      </c>
      <c r="Q184" s="14" t="str">
        <f t="shared" si="63"/>
        <v/>
      </c>
      <c r="R184" s="14"/>
      <c r="S184" s="8"/>
    </row>
    <row r="185" spans="1:19" x14ac:dyDescent="0.3">
      <c r="A185" s="15"/>
      <c r="B185" s="185" t="s">
        <v>77</v>
      </c>
      <c r="C185" s="16" t="str">
        <f t="shared" si="64"/>
        <v/>
      </c>
      <c r="D185" s="16" t="str">
        <f t="shared" si="65"/>
        <v/>
      </c>
      <c r="E185" s="17" t="s">
        <v>86</v>
      </c>
      <c r="F185" s="261">
        <f>Decsheets!$V$9</f>
        <v>2</v>
      </c>
      <c r="G185" s="8"/>
      <c r="H185" s="8"/>
      <c r="I185" s="18"/>
      <c r="J185" s="14" t="str">
        <f t="shared" si="63"/>
        <v/>
      </c>
      <c r="K185" s="14" t="str">
        <f t="shared" si="63"/>
        <v/>
      </c>
      <c r="L185" s="14" t="str">
        <f t="shared" si="63"/>
        <v/>
      </c>
      <c r="M185" s="14" t="str">
        <f t="shared" si="63"/>
        <v/>
      </c>
      <c r="N185" s="14" t="str">
        <f t="shared" si="63"/>
        <v/>
      </c>
      <c r="O185" s="14" t="str">
        <f t="shared" si="63"/>
        <v/>
      </c>
      <c r="P185" s="14" t="str">
        <f t="shared" si="63"/>
        <v/>
      </c>
      <c r="Q185" s="14" t="str">
        <f t="shared" si="63"/>
        <v/>
      </c>
      <c r="R185" s="14"/>
      <c r="S185" s="8"/>
    </row>
    <row r="186" spans="1:19" x14ac:dyDescent="0.3">
      <c r="A186" s="15"/>
      <c r="B186" s="185" t="s">
        <v>78</v>
      </c>
      <c r="C186" s="16" t="str">
        <f t="shared" si="64"/>
        <v/>
      </c>
      <c r="D186" s="16" t="str">
        <f t="shared" si="65"/>
        <v/>
      </c>
      <c r="E186" s="17" t="s">
        <v>86</v>
      </c>
      <c r="F186" s="261">
        <f>Decsheets!$V$10</f>
        <v>1</v>
      </c>
      <c r="G186" s="8"/>
      <c r="H186" s="8"/>
      <c r="I186" s="18"/>
      <c r="J186" s="14" t="str">
        <f t="shared" si="63"/>
        <v/>
      </c>
      <c r="K186" s="14" t="str">
        <f t="shared" si="63"/>
        <v/>
      </c>
      <c r="L186" s="14" t="str">
        <f t="shared" si="63"/>
        <v/>
      </c>
      <c r="M186" s="14" t="str">
        <f t="shared" si="63"/>
        <v/>
      </c>
      <c r="N186" s="14" t="str">
        <f t="shared" si="63"/>
        <v/>
      </c>
      <c r="O186" s="14" t="str">
        <f t="shared" si="63"/>
        <v/>
      </c>
      <c r="P186" s="14" t="str">
        <f t="shared" si="63"/>
        <v/>
      </c>
      <c r="Q186" s="14" t="str">
        <f t="shared" si="63"/>
        <v/>
      </c>
      <c r="R186" s="14"/>
      <c r="S186" s="8"/>
    </row>
    <row r="187" spans="1:19" x14ac:dyDescent="0.3">
      <c r="A187" s="15"/>
      <c r="B187" s="185" t="s">
        <v>79</v>
      </c>
      <c r="C187" s="16" t="str">
        <f t="shared" si="64"/>
        <v/>
      </c>
      <c r="D187" s="16" t="str">
        <f t="shared" si="65"/>
        <v/>
      </c>
      <c r="E187" s="17" t="s">
        <v>86</v>
      </c>
      <c r="F187" s="261">
        <v>1</v>
      </c>
      <c r="G187" s="8"/>
      <c r="H187" s="8"/>
      <c r="I187" s="18"/>
      <c r="J187" s="14" t="str">
        <f t="shared" si="63"/>
        <v/>
      </c>
      <c r="K187" s="14" t="str">
        <f t="shared" si="63"/>
        <v/>
      </c>
      <c r="L187" s="14" t="str">
        <f t="shared" si="63"/>
        <v/>
      </c>
      <c r="M187" s="14" t="str">
        <f t="shared" si="63"/>
        <v/>
      </c>
      <c r="N187" s="14" t="str">
        <f t="shared" si="63"/>
        <v/>
      </c>
      <c r="O187" s="14" t="str">
        <f t="shared" si="63"/>
        <v/>
      </c>
      <c r="P187" s="14" t="str">
        <f t="shared" si="63"/>
        <v/>
      </c>
      <c r="Q187" s="14" t="str">
        <f t="shared" si="63"/>
        <v/>
      </c>
      <c r="R187" s="14">
        <f>SUM(Decsheets!$V$5:$V$13)-(SUM(J181:P187))</f>
        <v>21</v>
      </c>
      <c r="S187" s="8"/>
    </row>
    <row r="188" spans="1:19" x14ac:dyDescent="0.3">
      <c r="A188" s="22" t="s">
        <v>111</v>
      </c>
      <c r="B188" s="196"/>
      <c r="C188" s="19" t="s">
        <v>329</v>
      </c>
      <c r="D188" s="18"/>
      <c r="E188" s="7" t="s">
        <v>86</v>
      </c>
      <c r="F188" s="256"/>
      <c r="G188" s="8"/>
      <c r="H188" s="8"/>
      <c r="I188" s="8"/>
      <c r="J188" s="14"/>
      <c r="K188" s="14"/>
      <c r="L188" s="14"/>
      <c r="M188" s="14"/>
      <c r="N188" s="14"/>
      <c r="O188" s="14"/>
      <c r="P188" s="14"/>
      <c r="Q188" s="14"/>
      <c r="R188" s="14"/>
      <c r="S188" s="8" t="s">
        <v>112</v>
      </c>
    </row>
    <row r="189" spans="1:19" x14ac:dyDescent="0.3">
      <c r="A189" s="15"/>
      <c r="B189" s="185" t="s">
        <v>126</v>
      </c>
      <c r="C189" s="16" t="str">
        <f>IFERROR(IF(A189="","",VLOOKUP($A$188,IF(LEN(A189)=2,U18WB,U18WA),VLOOKUP(LEFT(A189,1),club,6,FALSE),FALSE)),"No club")</f>
        <v/>
      </c>
      <c r="D189" s="16" t="str">
        <f>IFERROR(IF(A189="","",VLOOKUP(LEFT(A189,1),club,2,FALSE)),"No club")</f>
        <v/>
      </c>
      <c r="E189" s="17" t="s">
        <v>86</v>
      </c>
      <c r="F189" s="261">
        <f>Decsheets!$V$5</f>
        <v>6</v>
      </c>
      <c r="G189" s="8"/>
      <c r="H189" s="8"/>
      <c r="I189" s="208" t="str">
        <f>IFERROR(IF(E189=".","",IF(E189&gt;Records!H20,"LR",IF(E189=Records!H20,"=LR","-"))),"???")</f>
        <v/>
      </c>
      <c r="J189" s="14" t="str">
        <f t="shared" ref="J189:Q195" si="66">IF($A189="","",IF(LEFT($A189,1)=J$12,$F189,""))</f>
        <v/>
      </c>
      <c r="K189" s="14" t="str">
        <f t="shared" si="66"/>
        <v/>
      </c>
      <c r="L189" s="14" t="str">
        <f t="shared" si="66"/>
        <v/>
      </c>
      <c r="M189" s="14" t="str">
        <f t="shared" si="66"/>
        <v/>
      </c>
      <c r="N189" s="14" t="str">
        <f t="shared" si="66"/>
        <v/>
      </c>
      <c r="O189" s="14" t="str">
        <f t="shared" si="66"/>
        <v/>
      </c>
      <c r="P189" s="14" t="str">
        <f t="shared" si="66"/>
        <v/>
      </c>
      <c r="Q189" s="14" t="str">
        <f t="shared" si="66"/>
        <v/>
      </c>
      <c r="R189" s="14"/>
      <c r="S189" s="8"/>
    </row>
    <row r="190" spans="1:19" x14ac:dyDescent="0.3">
      <c r="A190" s="15"/>
      <c r="B190" s="185" t="s">
        <v>127</v>
      </c>
      <c r="C190" s="16" t="str">
        <f t="shared" ref="C190:C195" si="67">IF(A190="","",VLOOKUP($A$188,IF(LEN(A190)=2,U18WB,U18WA),VLOOKUP(LEFT(A190,1),club,6,FALSE),FALSE))</f>
        <v/>
      </c>
      <c r="D190" s="16" t="str">
        <f t="shared" ref="D190:D195" si="68">IF(A190="","",VLOOKUP(LEFT(A190,1),club,2,FALSE))</f>
        <v/>
      </c>
      <c r="E190" s="17" t="s">
        <v>86</v>
      </c>
      <c r="F190" s="261">
        <f>Decsheets!$V$6</f>
        <v>5</v>
      </c>
      <c r="G190" s="8"/>
      <c r="H190" s="8"/>
      <c r="I190" s="18"/>
      <c r="J190" s="14" t="str">
        <f t="shared" si="66"/>
        <v/>
      </c>
      <c r="K190" s="14" t="str">
        <f t="shared" si="66"/>
        <v/>
      </c>
      <c r="L190" s="14" t="str">
        <f t="shared" si="66"/>
        <v/>
      </c>
      <c r="M190" s="14" t="str">
        <f t="shared" si="66"/>
        <v/>
      </c>
      <c r="N190" s="14" t="str">
        <f t="shared" si="66"/>
        <v/>
      </c>
      <c r="O190" s="14" t="str">
        <f t="shared" si="66"/>
        <v/>
      </c>
      <c r="P190" s="14" t="str">
        <f t="shared" si="66"/>
        <v/>
      </c>
      <c r="Q190" s="14" t="str">
        <f t="shared" si="66"/>
        <v/>
      </c>
      <c r="R190" s="14"/>
      <c r="S190" s="8"/>
    </row>
    <row r="191" spans="1:19" x14ac:dyDescent="0.3">
      <c r="A191" s="15"/>
      <c r="B191" s="185" t="s">
        <v>128</v>
      </c>
      <c r="C191" s="16" t="str">
        <f t="shared" si="67"/>
        <v/>
      </c>
      <c r="D191" s="16" t="str">
        <f t="shared" si="68"/>
        <v/>
      </c>
      <c r="E191" s="17" t="s">
        <v>86</v>
      </c>
      <c r="F191" s="261">
        <f>Decsheets!$V$7</f>
        <v>4</v>
      </c>
      <c r="G191" s="8"/>
      <c r="H191" s="8"/>
      <c r="I191" s="18"/>
      <c r="J191" s="14" t="str">
        <f t="shared" si="66"/>
        <v/>
      </c>
      <c r="K191" s="14" t="str">
        <f t="shared" si="66"/>
        <v/>
      </c>
      <c r="L191" s="14" t="str">
        <f t="shared" si="66"/>
        <v/>
      </c>
      <c r="M191" s="14" t="str">
        <f t="shared" si="66"/>
        <v/>
      </c>
      <c r="N191" s="14" t="str">
        <f t="shared" si="66"/>
        <v/>
      </c>
      <c r="O191" s="14" t="str">
        <f t="shared" si="66"/>
        <v/>
      </c>
      <c r="P191" s="14" t="str">
        <f t="shared" si="66"/>
        <v/>
      </c>
      <c r="Q191" s="14" t="str">
        <f t="shared" si="66"/>
        <v/>
      </c>
      <c r="R191" s="14"/>
      <c r="S191" s="8"/>
    </row>
    <row r="192" spans="1:19" x14ac:dyDescent="0.3">
      <c r="A192" s="15"/>
      <c r="B192" s="185" t="s">
        <v>76</v>
      </c>
      <c r="C192" s="16" t="str">
        <f t="shared" si="67"/>
        <v/>
      </c>
      <c r="D192" s="16" t="str">
        <f t="shared" si="68"/>
        <v/>
      </c>
      <c r="E192" s="17" t="s">
        <v>86</v>
      </c>
      <c r="F192" s="261">
        <f>Decsheets!$V$8</f>
        <v>3</v>
      </c>
      <c r="G192" s="8"/>
      <c r="H192" s="8"/>
      <c r="I192" s="18"/>
      <c r="J192" s="14" t="str">
        <f t="shared" si="66"/>
        <v/>
      </c>
      <c r="K192" s="14" t="str">
        <f t="shared" si="66"/>
        <v/>
      </c>
      <c r="L192" s="14" t="str">
        <f t="shared" si="66"/>
        <v/>
      </c>
      <c r="M192" s="14" t="str">
        <f t="shared" si="66"/>
        <v/>
      </c>
      <c r="N192" s="14" t="str">
        <f t="shared" si="66"/>
        <v/>
      </c>
      <c r="O192" s="14" t="str">
        <f t="shared" si="66"/>
        <v/>
      </c>
      <c r="P192" s="14" t="str">
        <f t="shared" si="66"/>
        <v/>
      </c>
      <c r="Q192" s="14" t="str">
        <f t="shared" si="66"/>
        <v/>
      </c>
      <c r="R192" s="14"/>
      <c r="S192" s="8"/>
    </row>
    <row r="193" spans="1:19" x14ac:dyDescent="0.3">
      <c r="A193" s="15"/>
      <c r="B193" s="185" t="s">
        <v>77</v>
      </c>
      <c r="C193" s="16" t="str">
        <f t="shared" si="67"/>
        <v/>
      </c>
      <c r="D193" s="16" t="str">
        <f t="shared" si="68"/>
        <v/>
      </c>
      <c r="E193" s="17" t="s">
        <v>86</v>
      </c>
      <c r="F193" s="261">
        <f>Decsheets!$V$9</f>
        <v>2</v>
      </c>
      <c r="G193" s="8"/>
      <c r="H193" s="8"/>
      <c r="I193" s="18"/>
      <c r="J193" s="14" t="str">
        <f t="shared" si="66"/>
        <v/>
      </c>
      <c r="K193" s="14" t="str">
        <f t="shared" si="66"/>
        <v/>
      </c>
      <c r="L193" s="14" t="str">
        <f t="shared" si="66"/>
        <v/>
      </c>
      <c r="M193" s="14" t="str">
        <f t="shared" si="66"/>
        <v/>
      </c>
      <c r="N193" s="14" t="str">
        <f t="shared" si="66"/>
        <v/>
      </c>
      <c r="O193" s="14" t="str">
        <f t="shared" si="66"/>
        <v/>
      </c>
      <c r="P193" s="14" t="str">
        <f t="shared" si="66"/>
        <v/>
      </c>
      <c r="Q193" s="14" t="str">
        <f t="shared" si="66"/>
        <v/>
      </c>
      <c r="R193" s="14"/>
      <c r="S193" s="8"/>
    </row>
    <row r="194" spans="1:19" x14ac:dyDescent="0.3">
      <c r="A194" s="15"/>
      <c r="B194" s="185" t="s">
        <v>78</v>
      </c>
      <c r="C194" s="16" t="str">
        <f t="shared" si="67"/>
        <v/>
      </c>
      <c r="D194" s="16" t="str">
        <f t="shared" si="68"/>
        <v/>
      </c>
      <c r="E194" s="17" t="s">
        <v>86</v>
      </c>
      <c r="F194" s="261">
        <f>Decsheets!$V$10</f>
        <v>1</v>
      </c>
      <c r="G194" s="8"/>
      <c r="H194" s="8"/>
      <c r="I194" s="18"/>
      <c r="J194" s="14" t="str">
        <f t="shared" si="66"/>
        <v/>
      </c>
      <c r="K194" s="14" t="str">
        <f t="shared" si="66"/>
        <v/>
      </c>
      <c r="L194" s="14" t="str">
        <f t="shared" si="66"/>
        <v/>
      </c>
      <c r="M194" s="14" t="str">
        <f t="shared" si="66"/>
        <v/>
      </c>
      <c r="N194" s="14" t="str">
        <f t="shared" si="66"/>
        <v/>
      </c>
      <c r="O194" s="14" t="str">
        <f t="shared" si="66"/>
        <v/>
      </c>
      <c r="P194" s="14" t="str">
        <f t="shared" si="66"/>
        <v/>
      </c>
      <c r="Q194" s="14" t="str">
        <f t="shared" si="66"/>
        <v/>
      </c>
      <c r="R194" s="14"/>
      <c r="S194" s="8"/>
    </row>
    <row r="195" spans="1:19" x14ac:dyDescent="0.3">
      <c r="A195" s="15"/>
      <c r="B195" s="185" t="s">
        <v>79</v>
      </c>
      <c r="C195" s="16" t="str">
        <f t="shared" si="67"/>
        <v/>
      </c>
      <c r="D195" s="16" t="str">
        <f t="shared" si="68"/>
        <v/>
      </c>
      <c r="E195" s="17" t="s">
        <v>86</v>
      </c>
      <c r="F195" s="261">
        <f>Decsheets!$V$11</f>
        <v>0</v>
      </c>
      <c r="G195" s="8"/>
      <c r="H195" s="8"/>
      <c r="I195" s="18"/>
      <c r="J195" s="14" t="str">
        <f t="shared" si="66"/>
        <v/>
      </c>
      <c r="K195" s="14" t="str">
        <f t="shared" si="66"/>
        <v/>
      </c>
      <c r="L195" s="14" t="str">
        <f t="shared" si="66"/>
        <v/>
      </c>
      <c r="M195" s="14" t="str">
        <f t="shared" si="66"/>
        <v/>
      </c>
      <c r="N195" s="14" t="str">
        <f t="shared" si="66"/>
        <v/>
      </c>
      <c r="O195" s="14" t="str">
        <f t="shared" si="66"/>
        <v/>
      </c>
      <c r="P195" s="14" t="str">
        <f t="shared" si="66"/>
        <v/>
      </c>
      <c r="Q195" s="14" t="str">
        <f t="shared" si="66"/>
        <v/>
      </c>
      <c r="R195" s="14">
        <f>SUM(Decsheets!$V$5:$V$13)-(SUM(J189:P195))</f>
        <v>21</v>
      </c>
      <c r="S195" s="8"/>
    </row>
    <row r="196" spans="1:19" x14ac:dyDescent="0.3">
      <c r="A196" s="22" t="s">
        <v>111</v>
      </c>
      <c r="B196" s="196"/>
      <c r="C196" s="19" t="s">
        <v>330</v>
      </c>
      <c r="D196" s="18"/>
      <c r="E196" s="7" t="s">
        <v>86</v>
      </c>
      <c r="F196" s="256"/>
      <c r="G196" s="8"/>
      <c r="H196" s="8"/>
      <c r="I196" s="18"/>
      <c r="J196" s="14"/>
      <c r="K196" s="14"/>
      <c r="L196" s="14"/>
      <c r="M196" s="14"/>
      <c r="N196" s="14"/>
      <c r="O196" s="14"/>
      <c r="P196" s="14"/>
      <c r="Q196" s="14"/>
      <c r="R196" s="14"/>
      <c r="S196" s="8" t="s">
        <v>113</v>
      </c>
    </row>
    <row r="197" spans="1:19" x14ac:dyDescent="0.3">
      <c r="A197" s="15"/>
      <c r="B197" s="185" t="s">
        <v>126</v>
      </c>
      <c r="C197" s="16" t="str">
        <f t="shared" ref="C197:C203" si="69">IF(A197="","",VLOOKUP($A$196,IF(LEN(A197)=2,U18WB,U18WA),VLOOKUP(LEFT(A197,1),club,6,FALSE),FALSE))</f>
        <v/>
      </c>
      <c r="D197" s="16" t="str">
        <f t="shared" ref="D197:D203" si="70">IF(A197="","",VLOOKUP(LEFT(A197,1),club,2,FALSE))</f>
        <v/>
      </c>
      <c r="E197" s="17" t="s">
        <v>86</v>
      </c>
      <c r="F197" s="261">
        <f>Decsheets!$V$5</f>
        <v>6</v>
      </c>
      <c r="G197" s="8"/>
      <c r="H197" s="8"/>
      <c r="I197" s="208" t="str">
        <f>IFERROR(IF(E197=".","",IF(E197&gt;Records!H20,"LR",IF(E197=Records!H20,"=LR","-"))),"???")</f>
        <v/>
      </c>
      <c r="J197" s="14" t="str">
        <f t="shared" ref="J197:Q203" si="71">IF($A197="","",IF(LEFT($A197,1)=J$12,$F197,""))</f>
        <v/>
      </c>
      <c r="K197" s="14" t="str">
        <f t="shared" si="71"/>
        <v/>
      </c>
      <c r="L197" s="14" t="str">
        <f t="shared" si="71"/>
        <v/>
      </c>
      <c r="M197" s="14" t="str">
        <f t="shared" si="71"/>
        <v/>
      </c>
      <c r="N197" s="14" t="str">
        <f t="shared" si="71"/>
        <v/>
      </c>
      <c r="O197" s="14" t="str">
        <f t="shared" si="71"/>
        <v/>
      </c>
      <c r="P197" s="14" t="str">
        <f t="shared" si="71"/>
        <v/>
      </c>
      <c r="Q197" s="14" t="str">
        <f t="shared" si="71"/>
        <v/>
      </c>
      <c r="R197" s="14"/>
      <c r="S197" s="8"/>
    </row>
    <row r="198" spans="1:19" x14ac:dyDescent="0.3">
      <c r="A198" s="15"/>
      <c r="B198" s="185" t="s">
        <v>127</v>
      </c>
      <c r="C198" s="16" t="str">
        <f t="shared" si="69"/>
        <v/>
      </c>
      <c r="D198" s="16" t="str">
        <f t="shared" si="70"/>
        <v/>
      </c>
      <c r="E198" s="17" t="s">
        <v>86</v>
      </c>
      <c r="F198" s="261">
        <f>Decsheets!$V$6</f>
        <v>5</v>
      </c>
      <c r="G198" s="8"/>
      <c r="H198" s="8"/>
      <c r="I198" s="18"/>
      <c r="J198" s="14" t="str">
        <f t="shared" si="71"/>
        <v/>
      </c>
      <c r="K198" s="14" t="str">
        <f t="shared" si="71"/>
        <v/>
      </c>
      <c r="L198" s="14" t="str">
        <f t="shared" si="71"/>
        <v/>
      </c>
      <c r="M198" s="14" t="str">
        <f t="shared" si="71"/>
        <v/>
      </c>
      <c r="N198" s="14" t="str">
        <f t="shared" si="71"/>
        <v/>
      </c>
      <c r="O198" s="14" t="str">
        <f t="shared" si="71"/>
        <v/>
      </c>
      <c r="P198" s="14" t="str">
        <f t="shared" si="71"/>
        <v/>
      </c>
      <c r="Q198" s="14" t="str">
        <f t="shared" si="71"/>
        <v/>
      </c>
      <c r="R198" s="14"/>
      <c r="S198" s="8"/>
    </row>
    <row r="199" spans="1:19" x14ac:dyDescent="0.3">
      <c r="A199" s="15"/>
      <c r="B199" s="185" t="s">
        <v>128</v>
      </c>
      <c r="C199" s="16" t="str">
        <f t="shared" si="69"/>
        <v/>
      </c>
      <c r="D199" s="16" t="str">
        <f t="shared" si="70"/>
        <v/>
      </c>
      <c r="E199" s="17" t="s">
        <v>86</v>
      </c>
      <c r="F199" s="261">
        <f>Decsheets!$V$7</f>
        <v>4</v>
      </c>
      <c r="G199" s="8"/>
      <c r="H199" s="8"/>
      <c r="I199" s="18"/>
      <c r="J199" s="14" t="str">
        <f t="shared" si="71"/>
        <v/>
      </c>
      <c r="K199" s="14" t="str">
        <f t="shared" si="71"/>
        <v/>
      </c>
      <c r="L199" s="14" t="str">
        <f t="shared" si="71"/>
        <v/>
      </c>
      <c r="M199" s="14" t="str">
        <f t="shared" si="71"/>
        <v/>
      </c>
      <c r="N199" s="14" t="str">
        <f t="shared" si="71"/>
        <v/>
      </c>
      <c r="O199" s="14" t="str">
        <f t="shared" si="71"/>
        <v/>
      </c>
      <c r="P199" s="14" t="str">
        <f t="shared" si="71"/>
        <v/>
      </c>
      <c r="Q199" s="14" t="str">
        <f t="shared" si="71"/>
        <v/>
      </c>
      <c r="R199" s="14"/>
      <c r="S199" s="8"/>
    </row>
    <row r="200" spans="1:19" x14ac:dyDescent="0.3">
      <c r="A200" s="15"/>
      <c r="B200" s="185" t="s">
        <v>76</v>
      </c>
      <c r="C200" s="16" t="str">
        <f t="shared" si="69"/>
        <v/>
      </c>
      <c r="D200" s="16" t="str">
        <f t="shared" si="70"/>
        <v/>
      </c>
      <c r="E200" s="17" t="s">
        <v>86</v>
      </c>
      <c r="F200" s="261">
        <f>Decsheets!$V$8</f>
        <v>3</v>
      </c>
      <c r="G200" s="8"/>
      <c r="H200" s="8"/>
      <c r="I200" s="18"/>
      <c r="J200" s="14" t="str">
        <f t="shared" si="71"/>
        <v/>
      </c>
      <c r="K200" s="14" t="str">
        <f t="shared" si="71"/>
        <v/>
      </c>
      <c r="L200" s="14" t="str">
        <f t="shared" si="71"/>
        <v/>
      </c>
      <c r="M200" s="14" t="str">
        <f t="shared" si="71"/>
        <v/>
      </c>
      <c r="N200" s="14" t="str">
        <f t="shared" si="71"/>
        <v/>
      </c>
      <c r="O200" s="14" t="str">
        <f t="shared" si="71"/>
        <v/>
      </c>
      <c r="P200" s="14" t="str">
        <f t="shared" si="71"/>
        <v/>
      </c>
      <c r="Q200" s="14" t="str">
        <f t="shared" si="71"/>
        <v/>
      </c>
      <c r="R200" s="14"/>
      <c r="S200" s="8"/>
    </row>
    <row r="201" spans="1:19" x14ac:dyDescent="0.3">
      <c r="A201" s="15"/>
      <c r="B201" s="185" t="s">
        <v>77</v>
      </c>
      <c r="C201" s="16" t="str">
        <f t="shared" si="69"/>
        <v/>
      </c>
      <c r="D201" s="16" t="str">
        <f t="shared" si="70"/>
        <v/>
      </c>
      <c r="E201" s="17" t="s">
        <v>86</v>
      </c>
      <c r="F201" s="261">
        <f>Decsheets!$V$9</f>
        <v>2</v>
      </c>
      <c r="G201" s="8"/>
      <c r="H201" s="8"/>
      <c r="I201" s="18"/>
      <c r="J201" s="14" t="str">
        <f t="shared" si="71"/>
        <v/>
      </c>
      <c r="K201" s="14" t="str">
        <f t="shared" si="71"/>
        <v/>
      </c>
      <c r="L201" s="14" t="str">
        <f t="shared" si="71"/>
        <v/>
      </c>
      <c r="M201" s="14" t="str">
        <f t="shared" si="71"/>
        <v/>
      </c>
      <c r="N201" s="14" t="str">
        <f t="shared" si="71"/>
        <v/>
      </c>
      <c r="O201" s="14" t="str">
        <f t="shared" si="71"/>
        <v/>
      </c>
      <c r="P201" s="14" t="str">
        <f t="shared" si="71"/>
        <v/>
      </c>
      <c r="Q201" s="14" t="str">
        <f t="shared" si="71"/>
        <v/>
      </c>
      <c r="R201" s="14"/>
      <c r="S201" s="8"/>
    </row>
    <row r="202" spans="1:19" x14ac:dyDescent="0.3">
      <c r="A202" s="15"/>
      <c r="B202" s="185" t="s">
        <v>78</v>
      </c>
      <c r="C202" s="16" t="str">
        <f t="shared" si="69"/>
        <v/>
      </c>
      <c r="D202" s="16" t="str">
        <f t="shared" si="70"/>
        <v/>
      </c>
      <c r="E202" s="17" t="s">
        <v>86</v>
      </c>
      <c r="F202" s="261">
        <f>Decsheets!$V$10</f>
        <v>1</v>
      </c>
      <c r="G202" s="8"/>
      <c r="H202" s="8"/>
      <c r="I202" s="18"/>
      <c r="J202" s="14" t="str">
        <f t="shared" si="71"/>
        <v/>
      </c>
      <c r="K202" s="14" t="str">
        <f t="shared" si="71"/>
        <v/>
      </c>
      <c r="L202" s="14" t="str">
        <f t="shared" si="71"/>
        <v/>
      </c>
      <c r="M202" s="14" t="str">
        <f t="shared" si="71"/>
        <v/>
      </c>
      <c r="N202" s="14" t="str">
        <f t="shared" si="71"/>
        <v/>
      </c>
      <c r="O202" s="14" t="str">
        <f t="shared" si="71"/>
        <v/>
      </c>
      <c r="P202" s="14" t="str">
        <f t="shared" si="71"/>
        <v/>
      </c>
      <c r="Q202" s="14" t="str">
        <f t="shared" si="71"/>
        <v/>
      </c>
      <c r="R202" s="14"/>
      <c r="S202" s="8"/>
    </row>
    <row r="203" spans="1:19" x14ac:dyDescent="0.3">
      <c r="A203" s="15"/>
      <c r="B203" s="185" t="s">
        <v>79</v>
      </c>
      <c r="C203" s="16" t="str">
        <f t="shared" si="69"/>
        <v/>
      </c>
      <c r="D203" s="16" t="str">
        <f t="shared" si="70"/>
        <v/>
      </c>
      <c r="E203" s="17" t="s">
        <v>86</v>
      </c>
      <c r="F203" s="261">
        <f>Decsheets!$V$11</f>
        <v>0</v>
      </c>
      <c r="G203" s="8"/>
      <c r="H203" s="8"/>
      <c r="I203" s="18"/>
      <c r="J203" s="14" t="str">
        <f t="shared" si="71"/>
        <v/>
      </c>
      <c r="K203" s="14" t="str">
        <f t="shared" si="71"/>
        <v/>
      </c>
      <c r="L203" s="14" t="str">
        <f t="shared" si="71"/>
        <v/>
      </c>
      <c r="M203" s="14" t="str">
        <f t="shared" si="71"/>
        <v/>
      </c>
      <c r="N203" s="14" t="str">
        <f t="shared" si="71"/>
        <v/>
      </c>
      <c r="O203" s="14" t="str">
        <f t="shared" si="71"/>
        <v/>
      </c>
      <c r="P203" s="14" t="str">
        <f t="shared" si="71"/>
        <v/>
      </c>
      <c r="Q203" s="14" t="str">
        <f t="shared" si="71"/>
        <v/>
      </c>
      <c r="R203" s="14">
        <f>SUM(Decsheets!$V$5:$V$13)-(SUM(J197:P203))</f>
        <v>21</v>
      </c>
      <c r="S203" s="8"/>
    </row>
    <row r="204" spans="1:19" x14ac:dyDescent="0.3">
      <c r="A204" s="22" t="s">
        <v>129</v>
      </c>
      <c r="B204" s="196"/>
      <c r="C204" s="19" t="s">
        <v>331</v>
      </c>
      <c r="D204" s="18"/>
      <c r="E204" s="7" t="s">
        <v>86</v>
      </c>
      <c r="F204" s="256"/>
      <c r="G204" s="8"/>
      <c r="H204" s="8"/>
      <c r="I204" s="8"/>
      <c r="J204" s="14"/>
      <c r="K204" s="14"/>
      <c r="L204" s="14"/>
      <c r="M204" s="14"/>
      <c r="N204" s="14"/>
      <c r="O204" s="14"/>
      <c r="P204" s="14"/>
      <c r="Q204" s="14"/>
      <c r="R204" s="14"/>
      <c r="S204" s="8" t="s">
        <v>130</v>
      </c>
    </row>
    <row r="205" spans="1:19" x14ac:dyDescent="0.3">
      <c r="A205" s="15"/>
      <c r="B205" s="185" t="s">
        <v>126</v>
      </c>
      <c r="C205" s="16" t="str">
        <f>IFERROR(IF(A205="","",VLOOKUP($A$204,IF(LEN(A205)=2,U18WB,U18WA),VLOOKUP(LEFT(A205,1),club,6,FALSE),FALSE)),"No club")</f>
        <v/>
      </c>
      <c r="D205" s="16" t="str">
        <f>IFERROR(IF(A205="","",VLOOKUP(LEFT(A205,1),club,2,FALSE)),"No club")</f>
        <v/>
      </c>
      <c r="E205" s="17" t="s">
        <v>86</v>
      </c>
      <c r="F205" s="261">
        <f>Decsheets!$V$5</f>
        <v>6</v>
      </c>
      <c r="G205" s="8"/>
      <c r="H205" s="8"/>
      <c r="I205" s="208" t="str">
        <f>IFERROR(IF(E205=".","",IF(E205&gt;Records!H21,"LR",IF(E205=Records!H21,"=LR","-"))),"???")</f>
        <v/>
      </c>
      <c r="J205" s="14" t="str">
        <f t="shared" ref="J205:Q211" si="72">IF($A205="","",IF(LEFT($A205,1)=J$12,$F205,""))</f>
        <v/>
      </c>
      <c r="K205" s="14" t="str">
        <f t="shared" si="72"/>
        <v/>
      </c>
      <c r="L205" s="14" t="str">
        <f t="shared" si="72"/>
        <v/>
      </c>
      <c r="M205" s="14" t="str">
        <f t="shared" si="72"/>
        <v/>
      </c>
      <c r="N205" s="14" t="str">
        <f t="shared" si="72"/>
        <v/>
      </c>
      <c r="O205" s="14" t="str">
        <f t="shared" si="72"/>
        <v/>
      </c>
      <c r="P205" s="14" t="str">
        <f t="shared" si="72"/>
        <v/>
      </c>
      <c r="Q205" s="14" t="str">
        <f t="shared" si="72"/>
        <v/>
      </c>
      <c r="R205" s="14"/>
      <c r="S205" s="8"/>
    </row>
    <row r="206" spans="1:19" x14ac:dyDescent="0.3">
      <c r="A206" s="15"/>
      <c r="B206" s="185" t="s">
        <v>127</v>
      </c>
      <c r="C206" s="16" t="str">
        <f t="shared" ref="C206:C211" si="73">IF(A206="","",VLOOKUP($A$204,IF(LEN(A206)=2,U18WB,U18WA),VLOOKUP(LEFT(A206,1),club,6,FALSE),FALSE))</f>
        <v/>
      </c>
      <c r="D206" s="16" t="str">
        <f t="shared" ref="D206:D211" si="74">IF(A206="","",VLOOKUP(LEFT(A206,1),club,2,FALSE))</f>
        <v/>
      </c>
      <c r="E206" s="17" t="s">
        <v>86</v>
      </c>
      <c r="F206" s="261">
        <f>Decsheets!$V$6</f>
        <v>5</v>
      </c>
      <c r="G206" s="8"/>
      <c r="H206" s="8"/>
      <c r="I206" s="18"/>
      <c r="J206" s="14" t="str">
        <f t="shared" si="72"/>
        <v/>
      </c>
      <c r="K206" s="14" t="str">
        <f t="shared" si="72"/>
        <v/>
      </c>
      <c r="L206" s="14" t="str">
        <f t="shared" si="72"/>
        <v/>
      </c>
      <c r="M206" s="14" t="str">
        <f t="shared" si="72"/>
        <v/>
      </c>
      <c r="N206" s="14" t="str">
        <f t="shared" si="72"/>
        <v/>
      </c>
      <c r="O206" s="14" t="str">
        <f t="shared" si="72"/>
        <v/>
      </c>
      <c r="P206" s="14" t="str">
        <f t="shared" si="72"/>
        <v/>
      </c>
      <c r="Q206" s="14" t="str">
        <f t="shared" si="72"/>
        <v/>
      </c>
      <c r="R206" s="14"/>
      <c r="S206" s="8"/>
    </row>
    <row r="207" spans="1:19" x14ac:dyDescent="0.3">
      <c r="A207" s="15"/>
      <c r="B207" s="185" t="s">
        <v>128</v>
      </c>
      <c r="C207" s="16" t="str">
        <f t="shared" si="73"/>
        <v/>
      </c>
      <c r="D207" s="16" t="str">
        <f t="shared" si="74"/>
        <v/>
      </c>
      <c r="E207" s="17" t="s">
        <v>86</v>
      </c>
      <c r="F207" s="261">
        <f>Decsheets!$V$7</f>
        <v>4</v>
      </c>
      <c r="G207" s="8"/>
      <c r="H207" s="8"/>
      <c r="I207" s="18"/>
      <c r="J207" s="14" t="str">
        <f t="shared" si="72"/>
        <v/>
      </c>
      <c r="K207" s="14" t="str">
        <f t="shared" si="72"/>
        <v/>
      </c>
      <c r="L207" s="14" t="str">
        <f t="shared" si="72"/>
        <v/>
      </c>
      <c r="M207" s="14" t="str">
        <f t="shared" si="72"/>
        <v/>
      </c>
      <c r="N207" s="14" t="str">
        <f t="shared" si="72"/>
        <v/>
      </c>
      <c r="O207" s="14" t="str">
        <f t="shared" si="72"/>
        <v/>
      </c>
      <c r="P207" s="14" t="str">
        <f t="shared" si="72"/>
        <v/>
      </c>
      <c r="Q207" s="14" t="str">
        <f t="shared" si="72"/>
        <v/>
      </c>
      <c r="R207" s="14"/>
      <c r="S207" s="8"/>
    </row>
    <row r="208" spans="1:19" x14ac:dyDescent="0.3">
      <c r="A208" s="15"/>
      <c r="B208" s="185" t="s">
        <v>76</v>
      </c>
      <c r="C208" s="16" t="str">
        <f t="shared" si="73"/>
        <v/>
      </c>
      <c r="D208" s="16" t="str">
        <f t="shared" si="74"/>
        <v/>
      </c>
      <c r="E208" s="17" t="s">
        <v>86</v>
      </c>
      <c r="F208" s="261">
        <f>Decsheets!$V$8</f>
        <v>3</v>
      </c>
      <c r="G208" s="8"/>
      <c r="H208" s="8"/>
      <c r="I208" s="18"/>
      <c r="J208" s="14" t="str">
        <f t="shared" si="72"/>
        <v/>
      </c>
      <c r="K208" s="14" t="str">
        <f t="shared" si="72"/>
        <v/>
      </c>
      <c r="L208" s="14" t="str">
        <f t="shared" si="72"/>
        <v/>
      </c>
      <c r="M208" s="14" t="str">
        <f t="shared" si="72"/>
        <v/>
      </c>
      <c r="N208" s="14" t="str">
        <f t="shared" si="72"/>
        <v/>
      </c>
      <c r="O208" s="14" t="str">
        <f t="shared" si="72"/>
        <v/>
      </c>
      <c r="P208" s="14" t="str">
        <f t="shared" si="72"/>
        <v/>
      </c>
      <c r="Q208" s="14" t="str">
        <f t="shared" si="72"/>
        <v/>
      </c>
      <c r="R208" s="14"/>
      <c r="S208" s="8"/>
    </row>
    <row r="209" spans="1:19" x14ac:dyDescent="0.3">
      <c r="A209" s="15"/>
      <c r="B209" s="185" t="s">
        <v>77</v>
      </c>
      <c r="C209" s="16" t="str">
        <f t="shared" si="73"/>
        <v/>
      </c>
      <c r="D209" s="16" t="str">
        <f t="shared" si="74"/>
        <v/>
      </c>
      <c r="E209" s="17" t="s">
        <v>86</v>
      </c>
      <c r="F209" s="261">
        <f>Decsheets!$V$9</f>
        <v>2</v>
      </c>
      <c r="G209" s="8"/>
      <c r="H209" s="8"/>
      <c r="I209" s="18"/>
      <c r="J209" s="14" t="str">
        <f t="shared" si="72"/>
        <v/>
      </c>
      <c r="K209" s="14" t="str">
        <f t="shared" si="72"/>
        <v/>
      </c>
      <c r="L209" s="14" t="str">
        <f t="shared" si="72"/>
        <v/>
      </c>
      <c r="M209" s="14" t="str">
        <f t="shared" si="72"/>
        <v/>
      </c>
      <c r="N209" s="14" t="str">
        <f t="shared" si="72"/>
        <v/>
      </c>
      <c r="O209" s="14" t="str">
        <f t="shared" si="72"/>
        <v/>
      </c>
      <c r="P209" s="14" t="str">
        <f t="shared" si="72"/>
        <v/>
      </c>
      <c r="Q209" s="14" t="str">
        <f t="shared" si="72"/>
        <v/>
      </c>
      <c r="R209" s="14"/>
      <c r="S209" s="8"/>
    </row>
    <row r="210" spans="1:19" x14ac:dyDescent="0.3">
      <c r="A210" s="15"/>
      <c r="B210" s="185" t="s">
        <v>78</v>
      </c>
      <c r="C210" s="16" t="str">
        <f t="shared" si="73"/>
        <v/>
      </c>
      <c r="D210" s="16" t="str">
        <f t="shared" si="74"/>
        <v/>
      </c>
      <c r="E210" s="17" t="s">
        <v>86</v>
      </c>
      <c r="F210" s="261">
        <f>Decsheets!$V$10</f>
        <v>1</v>
      </c>
      <c r="G210" s="8"/>
      <c r="H210" s="8"/>
      <c r="I210" s="18"/>
      <c r="J210" s="14" t="str">
        <f t="shared" si="72"/>
        <v/>
      </c>
      <c r="K210" s="14" t="str">
        <f t="shared" si="72"/>
        <v/>
      </c>
      <c r="L210" s="14" t="str">
        <f t="shared" si="72"/>
        <v/>
      </c>
      <c r="M210" s="14" t="str">
        <f t="shared" si="72"/>
        <v/>
      </c>
      <c r="N210" s="14" t="str">
        <f t="shared" si="72"/>
        <v/>
      </c>
      <c r="O210" s="14" t="str">
        <f t="shared" si="72"/>
        <v/>
      </c>
      <c r="P210" s="14" t="str">
        <f t="shared" si="72"/>
        <v/>
      </c>
      <c r="Q210" s="14" t="str">
        <f t="shared" si="72"/>
        <v/>
      </c>
      <c r="R210" s="14"/>
      <c r="S210" s="8"/>
    </row>
    <row r="211" spans="1:19" x14ac:dyDescent="0.3">
      <c r="A211" s="15"/>
      <c r="B211" s="185" t="s">
        <v>79</v>
      </c>
      <c r="C211" s="16" t="str">
        <f t="shared" si="73"/>
        <v/>
      </c>
      <c r="D211" s="16" t="str">
        <f t="shared" si="74"/>
        <v/>
      </c>
      <c r="E211" s="17" t="s">
        <v>86</v>
      </c>
      <c r="F211" s="261">
        <f>Decsheets!$V$11</f>
        <v>0</v>
      </c>
      <c r="G211" s="8"/>
      <c r="H211" s="8"/>
      <c r="I211" s="18"/>
      <c r="J211" s="14" t="str">
        <f t="shared" si="72"/>
        <v/>
      </c>
      <c r="K211" s="14" t="str">
        <f t="shared" si="72"/>
        <v/>
      </c>
      <c r="L211" s="14" t="str">
        <f t="shared" si="72"/>
        <v/>
      </c>
      <c r="M211" s="14" t="str">
        <f t="shared" si="72"/>
        <v/>
      </c>
      <c r="N211" s="14" t="str">
        <f t="shared" si="72"/>
        <v/>
      </c>
      <c r="O211" s="14" t="str">
        <f t="shared" si="72"/>
        <v/>
      </c>
      <c r="P211" s="14" t="str">
        <f t="shared" si="72"/>
        <v/>
      </c>
      <c r="Q211" s="14" t="str">
        <f t="shared" si="72"/>
        <v/>
      </c>
      <c r="R211" s="14">
        <f>SUM(Decsheets!$V$5:$V$13)-(SUM(J205:P211))</f>
        <v>21</v>
      </c>
      <c r="S211" s="8"/>
    </row>
    <row r="212" spans="1:19" x14ac:dyDescent="0.3">
      <c r="A212" s="22" t="s">
        <v>114</v>
      </c>
      <c r="B212" s="196"/>
      <c r="C212" s="19" t="s">
        <v>332</v>
      </c>
      <c r="D212" s="18"/>
      <c r="E212" s="7" t="s">
        <v>86</v>
      </c>
      <c r="F212" s="256"/>
      <c r="G212" s="8"/>
      <c r="H212" s="8"/>
      <c r="I212" s="8"/>
      <c r="J212" s="14"/>
      <c r="K212" s="14"/>
      <c r="L212" s="14"/>
      <c r="M212" s="14"/>
      <c r="N212" s="14"/>
      <c r="O212" s="14"/>
      <c r="P212" s="14"/>
      <c r="Q212" s="14"/>
      <c r="R212" s="14"/>
      <c r="S212" s="8" t="s">
        <v>115</v>
      </c>
    </row>
    <row r="213" spans="1:19" x14ac:dyDescent="0.3">
      <c r="A213" s="15"/>
      <c r="B213" s="185" t="s">
        <v>126</v>
      </c>
      <c r="C213" s="16" t="str">
        <f>IFERROR(IF(A213="","",VLOOKUP($A$212,IF(LEN(A213)=2,U18WB,U18WA),VLOOKUP(LEFT(A213,1),club,6,FALSE),FALSE)),"No athlete")</f>
        <v/>
      </c>
      <c r="D213" s="16" t="str">
        <f>IFERROR(IF(A213="","",VLOOKUP(LEFT(A213,1),club,2,FALSE)),"No club")</f>
        <v/>
      </c>
      <c r="E213" s="17" t="s">
        <v>86</v>
      </c>
      <c r="F213" s="261">
        <f>Decsheets!$V$5</f>
        <v>6</v>
      </c>
      <c r="G213" s="8"/>
      <c r="H213" s="8"/>
      <c r="I213" s="208" t="str">
        <f>IFERROR(IF(E213=".","",IF(E213&gt;Records!H22,"LR",IF(E213=Records!H22,"=LR","-"))),"???")</f>
        <v/>
      </c>
      <c r="J213" s="14" t="str">
        <f t="shared" ref="J213:Q219" si="75">IF($A213="","",IF(LEFT($A213,1)=J$12,$F213,""))</f>
        <v/>
      </c>
      <c r="K213" s="14" t="str">
        <f t="shared" si="75"/>
        <v/>
      </c>
      <c r="L213" s="14" t="str">
        <f t="shared" si="75"/>
        <v/>
      </c>
      <c r="M213" s="14" t="str">
        <f t="shared" si="75"/>
        <v/>
      </c>
      <c r="N213" s="14" t="str">
        <f t="shared" si="75"/>
        <v/>
      </c>
      <c r="O213" s="14" t="str">
        <f t="shared" si="75"/>
        <v/>
      </c>
      <c r="P213" s="14" t="str">
        <f t="shared" si="75"/>
        <v/>
      </c>
      <c r="Q213" s="14" t="str">
        <f t="shared" si="75"/>
        <v/>
      </c>
      <c r="R213" s="14"/>
      <c r="S213" s="8"/>
    </row>
    <row r="214" spans="1:19" x14ac:dyDescent="0.3">
      <c r="A214" s="15"/>
      <c r="B214" s="185" t="s">
        <v>127</v>
      </c>
      <c r="C214" s="16" t="str">
        <f t="shared" ref="C214:C219" si="76">IF(A214="","",VLOOKUP($A$212,IF(LEN(A214)=2,U18WB,U18WA),VLOOKUP(LEFT(A214,1),club,6,FALSE),FALSE))</f>
        <v/>
      </c>
      <c r="D214" s="16" t="str">
        <f t="shared" ref="D214:D219" si="77">IF(A214="","",VLOOKUP(LEFT(A214,1),club,2,FALSE))</f>
        <v/>
      </c>
      <c r="E214" s="17" t="s">
        <v>86</v>
      </c>
      <c r="F214" s="261">
        <f>Decsheets!$V$6</f>
        <v>5</v>
      </c>
      <c r="G214" s="8"/>
      <c r="H214" s="8"/>
      <c r="I214" s="18"/>
      <c r="J214" s="14" t="str">
        <f t="shared" si="75"/>
        <v/>
      </c>
      <c r="K214" s="14" t="str">
        <f t="shared" si="75"/>
        <v/>
      </c>
      <c r="L214" s="14" t="str">
        <f t="shared" si="75"/>
        <v/>
      </c>
      <c r="M214" s="14" t="str">
        <f t="shared" si="75"/>
        <v/>
      </c>
      <c r="N214" s="14" t="str">
        <f t="shared" si="75"/>
        <v/>
      </c>
      <c r="O214" s="14" t="str">
        <f t="shared" si="75"/>
        <v/>
      </c>
      <c r="P214" s="14" t="str">
        <f t="shared" si="75"/>
        <v/>
      </c>
      <c r="Q214" s="14" t="str">
        <f t="shared" si="75"/>
        <v/>
      </c>
      <c r="R214" s="14"/>
      <c r="S214" s="8"/>
    </row>
    <row r="215" spans="1:19" x14ac:dyDescent="0.3">
      <c r="A215" s="15"/>
      <c r="B215" s="185" t="s">
        <v>128</v>
      </c>
      <c r="C215" s="16" t="str">
        <f t="shared" si="76"/>
        <v/>
      </c>
      <c r="D215" s="16" t="str">
        <f t="shared" si="77"/>
        <v/>
      </c>
      <c r="E215" s="17" t="s">
        <v>86</v>
      </c>
      <c r="F215" s="261">
        <f>Decsheets!$V$7</f>
        <v>4</v>
      </c>
      <c r="G215" s="8"/>
      <c r="H215" s="8"/>
      <c r="I215" s="18"/>
      <c r="J215" s="14" t="str">
        <f t="shared" si="75"/>
        <v/>
      </c>
      <c r="K215" s="14" t="str">
        <f t="shared" si="75"/>
        <v/>
      </c>
      <c r="L215" s="14" t="str">
        <f t="shared" si="75"/>
        <v/>
      </c>
      <c r="M215" s="14" t="str">
        <f t="shared" si="75"/>
        <v/>
      </c>
      <c r="N215" s="14" t="str">
        <f t="shared" si="75"/>
        <v/>
      </c>
      <c r="O215" s="14" t="str">
        <f t="shared" si="75"/>
        <v/>
      </c>
      <c r="P215" s="14" t="str">
        <f t="shared" si="75"/>
        <v/>
      </c>
      <c r="Q215" s="14" t="str">
        <f t="shared" si="75"/>
        <v/>
      </c>
      <c r="R215" s="14"/>
      <c r="S215" s="8"/>
    </row>
    <row r="216" spans="1:19" x14ac:dyDescent="0.3">
      <c r="A216" s="15"/>
      <c r="B216" s="185" t="s">
        <v>76</v>
      </c>
      <c r="C216" s="16" t="str">
        <f t="shared" si="76"/>
        <v/>
      </c>
      <c r="D216" s="16" t="str">
        <f t="shared" si="77"/>
        <v/>
      </c>
      <c r="E216" s="17" t="s">
        <v>86</v>
      </c>
      <c r="F216" s="261">
        <f>Decsheets!$V$8</f>
        <v>3</v>
      </c>
      <c r="G216" s="8"/>
      <c r="H216" s="8"/>
      <c r="I216" s="18"/>
      <c r="J216" s="14" t="str">
        <f t="shared" si="75"/>
        <v/>
      </c>
      <c r="K216" s="14" t="str">
        <f t="shared" si="75"/>
        <v/>
      </c>
      <c r="L216" s="14" t="str">
        <f t="shared" si="75"/>
        <v/>
      </c>
      <c r="M216" s="14" t="str">
        <f t="shared" si="75"/>
        <v/>
      </c>
      <c r="N216" s="14" t="str">
        <f t="shared" si="75"/>
        <v/>
      </c>
      <c r="O216" s="14" t="str">
        <f t="shared" si="75"/>
        <v/>
      </c>
      <c r="P216" s="14" t="str">
        <f t="shared" si="75"/>
        <v/>
      </c>
      <c r="Q216" s="14" t="str">
        <f t="shared" si="75"/>
        <v/>
      </c>
      <c r="R216" s="14"/>
      <c r="S216" s="8"/>
    </row>
    <row r="217" spans="1:19" x14ac:dyDescent="0.3">
      <c r="A217" s="15"/>
      <c r="B217" s="185" t="s">
        <v>77</v>
      </c>
      <c r="C217" s="16" t="str">
        <f t="shared" si="76"/>
        <v/>
      </c>
      <c r="D217" s="16" t="str">
        <f t="shared" si="77"/>
        <v/>
      </c>
      <c r="E217" s="17" t="s">
        <v>86</v>
      </c>
      <c r="F217" s="261">
        <f>Decsheets!$V$9</f>
        <v>2</v>
      </c>
      <c r="G217" s="8"/>
      <c r="H217" s="8"/>
      <c r="I217" s="18"/>
      <c r="J217" s="14" t="str">
        <f t="shared" si="75"/>
        <v/>
      </c>
      <c r="K217" s="14" t="str">
        <f t="shared" si="75"/>
        <v/>
      </c>
      <c r="L217" s="14" t="str">
        <f t="shared" si="75"/>
        <v/>
      </c>
      <c r="M217" s="14" t="str">
        <f t="shared" si="75"/>
        <v/>
      </c>
      <c r="N217" s="14" t="str">
        <f t="shared" si="75"/>
        <v/>
      </c>
      <c r="O217" s="14" t="str">
        <f t="shared" si="75"/>
        <v/>
      </c>
      <c r="P217" s="14" t="str">
        <f t="shared" si="75"/>
        <v/>
      </c>
      <c r="Q217" s="14" t="str">
        <f t="shared" si="75"/>
        <v/>
      </c>
      <c r="R217" s="14"/>
      <c r="S217" s="8"/>
    </row>
    <row r="218" spans="1:19" x14ac:dyDescent="0.3">
      <c r="A218" s="15"/>
      <c r="B218" s="185" t="s">
        <v>78</v>
      </c>
      <c r="C218" s="16" t="str">
        <f t="shared" si="76"/>
        <v/>
      </c>
      <c r="D218" s="16" t="str">
        <f t="shared" si="77"/>
        <v/>
      </c>
      <c r="E218" s="17" t="s">
        <v>86</v>
      </c>
      <c r="F218" s="261">
        <f>Decsheets!$V$10</f>
        <v>1</v>
      </c>
      <c r="G218" s="8"/>
      <c r="H218" s="8"/>
      <c r="I218" s="18"/>
      <c r="J218" s="14" t="str">
        <f t="shared" si="75"/>
        <v/>
      </c>
      <c r="K218" s="14" t="str">
        <f t="shared" si="75"/>
        <v/>
      </c>
      <c r="L218" s="14" t="str">
        <f t="shared" si="75"/>
        <v/>
      </c>
      <c r="M218" s="14" t="str">
        <f t="shared" si="75"/>
        <v/>
      </c>
      <c r="N218" s="14" t="str">
        <f t="shared" si="75"/>
        <v/>
      </c>
      <c r="O218" s="14" t="str">
        <f t="shared" si="75"/>
        <v/>
      </c>
      <c r="P218" s="14" t="str">
        <f t="shared" si="75"/>
        <v/>
      </c>
      <c r="Q218" s="14" t="str">
        <f t="shared" si="75"/>
        <v/>
      </c>
      <c r="R218" s="14"/>
      <c r="S218" s="8"/>
    </row>
    <row r="219" spans="1:19" x14ac:dyDescent="0.3">
      <c r="A219" s="15"/>
      <c r="B219" s="185" t="s">
        <v>79</v>
      </c>
      <c r="C219" s="16" t="str">
        <f t="shared" si="76"/>
        <v/>
      </c>
      <c r="D219" s="16" t="str">
        <f t="shared" si="77"/>
        <v/>
      </c>
      <c r="E219" s="17" t="s">
        <v>86</v>
      </c>
      <c r="F219" s="261">
        <f>Decsheets!$V$11</f>
        <v>0</v>
      </c>
      <c r="G219" s="8"/>
      <c r="H219" s="8"/>
      <c r="I219" s="18"/>
      <c r="J219" s="14" t="str">
        <f t="shared" si="75"/>
        <v/>
      </c>
      <c r="K219" s="14" t="str">
        <f t="shared" si="75"/>
        <v/>
      </c>
      <c r="L219" s="14" t="str">
        <f t="shared" si="75"/>
        <v/>
      </c>
      <c r="M219" s="14" t="str">
        <f t="shared" si="75"/>
        <v/>
      </c>
      <c r="N219" s="14" t="str">
        <f t="shared" si="75"/>
        <v/>
      </c>
      <c r="O219" s="14" t="str">
        <f t="shared" si="75"/>
        <v/>
      </c>
      <c r="P219" s="14" t="str">
        <f t="shared" si="75"/>
        <v/>
      </c>
      <c r="Q219" s="14" t="str">
        <f t="shared" si="75"/>
        <v/>
      </c>
      <c r="R219" s="14">
        <f>SUM(Decsheets!$V$5:$V$13)-(SUM(J213:P219))</f>
        <v>21</v>
      </c>
      <c r="S219" s="8"/>
    </row>
    <row r="220" spans="1:19" x14ac:dyDescent="0.3">
      <c r="A220" s="22" t="s">
        <v>114</v>
      </c>
      <c r="B220" s="196"/>
      <c r="C220" s="19" t="s">
        <v>333</v>
      </c>
      <c r="D220" s="18"/>
      <c r="E220" s="7" t="s">
        <v>86</v>
      </c>
      <c r="F220" s="256"/>
      <c r="G220" s="8"/>
      <c r="H220" s="8"/>
      <c r="I220" s="21"/>
      <c r="J220" s="14"/>
      <c r="K220" s="14"/>
      <c r="L220" s="14"/>
      <c r="M220" s="14"/>
      <c r="N220" s="14"/>
      <c r="O220" s="14"/>
      <c r="P220" s="14"/>
      <c r="Q220" s="14"/>
      <c r="R220" s="14"/>
      <c r="S220" s="8" t="s">
        <v>116</v>
      </c>
    </row>
    <row r="221" spans="1:19" x14ac:dyDescent="0.3">
      <c r="A221" s="15"/>
      <c r="B221" s="185" t="s">
        <v>126</v>
      </c>
      <c r="C221" s="16" t="str">
        <f t="shared" ref="C221:C227" si="78">IF(A221="","",VLOOKUP($A$220,IF(LEN(A221)=2,U18WB,U18WA),VLOOKUP(LEFT(A221,1),club,6,FALSE),FALSE))</f>
        <v/>
      </c>
      <c r="D221" s="16" t="str">
        <f t="shared" ref="D221:D227" si="79">IF(A221="","",VLOOKUP(LEFT(A221,1),club,2,FALSE))</f>
        <v/>
      </c>
      <c r="E221" s="17" t="s">
        <v>86</v>
      </c>
      <c r="F221" s="261">
        <f>Decsheets!$V$5</f>
        <v>6</v>
      </c>
      <c r="G221" s="8"/>
      <c r="H221" s="8"/>
      <c r="I221" s="208" t="str">
        <f>IFERROR(IF(E221=".","",IF(E221&lt;Records!H22,"LR",IF(E221=Records!H22,"=LR","-"))),"???")</f>
        <v/>
      </c>
      <c r="J221" s="14" t="str">
        <f t="shared" ref="J221:Q227" si="80">IF($A221="","",IF(LEFT($A221,1)=J$12,$F221,""))</f>
        <v/>
      </c>
      <c r="K221" s="14" t="str">
        <f t="shared" si="80"/>
        <v/>
      </c>
      <c r="L221" s="14" t="str">
        <f t="shared" si="80"/>
        <v/>
      </c>
      <c r="M221" s="14" t="str">
        <f t="shared" si="80"/>
        <v/>
      </c>
      <c r="N221" s="14" t="str">
        <f t="shared" si="80"/>
        <v/>
      </c>
      <c r="O221" s="14" t="str">
        <f t="shared" si="80"/>
        <v/>
      </c>
      <c r="P221" s="14" t="str">
        <f t="shared" si="80"/>
        <v/>
      </c>
      <c r="Q221" s="14" t="str">
        <f t="shared" si="80"/>
        <v/>
      </c>
      <c r="R221" s="14"/>
      <c r="S221" s="8"/>
    </row>
    <row r="222" spans="1:19" x14ac:dyDescent="0.3">
      <c r="A222" s="15"/>
      <c r="B222" s="185" t="s">
        <v>127</v>
      </c>
      <c r="C222" s="16" t="str">
        <f t="shared" si="78"/>
        <v/>
      </c>
      <c r="D222" s="16" t="str">
        <f t="shared" si="79"/>
        <v/>
      </c>
      <c r="E222" s="17" t="s">
        <v>86</v>
      </c>
      <c r="F222" s="261">
        <f>Decsheets!$V$6</f>
        <v>5</v>
      </c>
      <c r="G222" s="8"/>
      <c r="H222" s="8"/>
      <c r="I222" s="18"/>
      <c r="J222" s="14" t="str">
        <f t="shared" si="80"/>
        <v/>
      </c>
      <c r="K222" s="14" t="str">
        <f t="shared" si="80"/>
        <v/>
      </c>
      <c r="L222" s="14" t="str">
        <f t="shared" si="80"/>
        <v/>
      </c>
      <c r="M222" s="14" t="str">
        <f t="shared" si="80"/>
        <v/>
      </c>
      <c r="N222" s="14" t="str">
        <f t="shared" si="80"/>
        <v/>
      </c>
      <c r="O222" s="14" t="str">
        <f t="shared" si="80"/>
        <v/>
      </c>
      <c r="P222" s="14" t="str">
        <f t="shared" si="80"/>
        <v/>
      </c>
      <c r="Q222" s="14" t="str">
        <f t="shared" si="80"/>
        <v/>
      </c>
      <c r="R222" s="14"/>
      <c r="S222" s="8"/>
    </row>
    <row r="223" spans="1:19" x14ac:dyDescent="0.3">
      <c r="A223" s="15"/>
      <c r="B223" s="185" t="s">
        <v>128</v>
      </c>
      <c r="C223" s="16" t="str">
        <f t="shared" si="78"/>
        <v/>
      </c>
      <c r="D223" s="16" t="str">
        <f t="shared" si="79"/>
        <v/>
      </c>
      <c r="E223" s="17" t="s">
        <v>86</v>
      </c>
      <c r="F223" s="261">
        <f>Decsheets!$V$7</f>
        <v>4</v>
      </c>
      <c r="G223" s="8"/>
      <c r="H223" s="8"/>
      <c r="I223" s="18"/>
      <c r="J223" s="14" t="str">
        <f t="shared" si="80"/>
        <v/>
      </c>
      <c r="K223" s="14" t="str">
        <f t="shared" si="80"/>
        <v/>
      </c>
      <c r="L223" s="14" t="str">
        <f t="shared" si="80"/>
        <v/>
      </c>
      <c r="M223" s="14" t="str">
        <f t="shared" si="80"/>
        <v/>
      </c>
      <c r="N223" s="14" t="str">
        <f t="shared" si="80"/>
        <v/>
      </c>
      <c r="O223" s="14" t="str">
        <f t="shared" si="80"/>
        <v/>
      </c>
      <c r="P223" s="14" t="str">
        <f t="shared" si="80"/>
        <v/>
      </c>
      <c r="Q223" s="14" t="str">
        <f t="shared" si="80"/>
        <v/>
      </c>
      <c r="R223" s="14"/>
      <c r="S223" s="8"/>
    </row>
    <row r="224" spans="1:19" x14ac:dyDescent="0.3">
      <c r="A224" s="15"/>
      <c r="B224" s="185" t="s">
        <v>76</v>
      </c>
      <c r="C224" s="16" t="str">
        <f t="shared" si="78"/>
        <v/>
      </c>
      <c r="D224" s="16" t="str">
        <f t="shared" si="79"/>
        <v/>
      </c>
      <c r="E224" s="17" t="s">
        <v>86</v>
      </c>
      <c r="F224" s="261">
        <f>Decsheets!$V$8</f>
        <v>3</v>
      </c>
      <c r="G224" s="8"/>
      <c r="H224" s="8"/>
      <c r="I224" s="18"/>
      <c r="J224" s="14" t="str">
        <f t="shared" si="80"/>
        <v/>
      </c>
      <c r="K224" s="14" t="str">
        <f t="shared" si="80"/>
        <v/>
      </c>
      <c r="L224" s="14" t="str">
        <f t="shared" si="80"/>
        <v/>
      </c>
      <c r="M224" s="14" t="str">
        <f t="shared" si="80"/>
        <v/>
      </c>
      <c r="N224" s="14" t="str">
        <f t="shared" si="80"/>
        <v/>
      </c>
      <c r="O224" s="14" t="str">
        <f t="shared" si="80"/>
        <v/>
      </c>
      <c r="P224" s="14" t="str">
        <f t="shared" si="80"/>
        <v/>
      </c>
      <c r="Q224" s="14" t="str">
        <f t="shared" si="80"/>
        <v/>
      </c>
      <c r="R224" s="14"/>
      <c r="S224" s="8"/>
    </row>
    <row r="225" spans="1:19" x14ac:dyDescent="0.3">
      <c r="A225" s="15"/>
      <c r="B225" s="185" t="s">
        <v>77</v>
      </c>
      <c r="C225" s="16" t="str">
        <f t="shared" si="78"/>
        <v/>
      </c>
      <c r="D225" s="16" t="str">
        <f t="shared" si="79"/>
        <v/>
      </c>
      <c r="E225" s="17" t="s">
        <v>86</v>
      </c>
      <c r="F225" s="261">
        <f>Decsheets!$V$9</f>
        <v>2</v>
      </c>
      <c r="G225" s="8"/>
      <c r="H225" s="8"/>
      <c r="I225" s="18"/>
      <c r="J225" s="14" t="str">
        <f t="shared" si="80"/>
        <v/>
      </c>
      <c r="K225" s="14" t="str">
        <f t="shared" si="80"/>
        <v/>
      </c>
      <c r="L225" s="14" t="str">
        <f t="shared" si="80"/>
        <v/>
      </c>
      <c r="M225" s="14" t="str">
        <f t="shared" si="80"/>
        <v/>
      </c>
      <c r="N225" s="14" t="str">
        <f t="shared" si="80"/>
        <v/>
      </c>
      <c r="O225" s="14" t="str">
        <f t="shared" si="80"/>
        <v/>
      </c>
      <c r="P225" s="14" t="str">
        <f t="shared" si="80"/>
        <v/>
      </c>
      <c r="Q225" s="14" t="str">
        <f t="shared" si="80"/>
        <v/>
      </c>
      <c r="R225" s="14"/>
      <c r="S225" s="8"/>
    </row>
    <row r="226" spans="1:19" x14ac:dyDescent="0.3">
      <c r="A226" s="15"/>
      <c r="B226" s="185" t="s">
        <v>78</v>
      </c>
      <c r="C226" s="16" t="str">
        <f t="shared" si="78"/>
        <v/>
      </c>
      <c r="D226" s="16" t="str">
        <f t="shared" si="79"/>
        <v/>
      </c>
      <c r="E226" s="17" t="s">
        <v>86</v>
      </c>
      <c r="F226" s="261">
        <f>Decsheets!$V$10</f>
        <v>1</v>
      </c>
      <c r="G226" s="8"/>
      <c r="H226" s="8"/>
      <c r="I226" s="18"/>
      <c r="J226" s="14" t="str">
        <f t="shared" si="80"/>
        <v/>
      </c>
      <c r="K226" s="14" t="str">
        <f t="shared" si="80"/>
        <v/>
      </c>
      <c r="L226" s="14" t="str">
        <f t="shared" si="80"/>
        <v/>
      </c>
      <c r="M226" s="14" t="str">
        <f t="shared" si="80"/>
        <v/>
      </c>
      <c r="N226" s="14" t="str">
        <f t="shared" si="80"/>
        <v/>
      </c>
      <c r="O226" s="14" t="str">
        <f t="shared" si="80"/>
        <v/>
      </c>
      <c r="P226" s="14" t="str">
        <f t="shared" si="80"/>
        <v/>
      </c>
      <c r="Q226" s="14" t="str">
        <f t="shared" si="80"/>
        <v/>
      </c>
      <c r="R226" s="14"/>
      <c r="S226" s="8"/>
    </row>
    <row r="227" spans="1:19" x14ac:dyDescent="0.3">
      <c r="A227" s="15"/>
      <c r="B227" s="185" t="s">
        <v>79</v>
      </c>
      <c r="C227" s="16" t="str">
        <f t="shared" si="78"/>
        <v/>
      </c>
      <c r="D227" s="16" t="str">
        <f t="shared" si="79"/>
        <v/>
      </c>
      <c r="E227" s="17" t="s">
        <v>86</v>
      </c>
      <c r="F227" s="261">
        <f>Decsheets!$V$11</f>
        <v>0</v>
      </c>
      <c r="G227" s="8"/>
      <c r="H227" s="8"/>
      <c r="I227" s="18"/>
      <c r="J227" s="14" t="str">
        <f t="shared" si="80"/>
        <v/>
      </c>
      <c r="K227" s="14" t="str">
        <f t="shared" si="80"/>
        <v/>
      </c>
      <c r="L227" s="14" t="str">
        <f t="shared" si="80"/>
        <v/>
      </c>
      <c r="M227" s="14" t="str">
        <f t="shared" si="80"/>
        <v/>
      </c>
      <c r="N227" s="14" t="str">
        <f t="shared" si="80"/>
        <v/>
      </c>
      <c r="O227" s="14" t="str">
        <f t="shared" si="80"/>
        <v/>
      </c>
      <c r="P227" s="14" t="str">
        <f t="shared" si="80"/>
        <v/>
      </c>
      <c r="Q227" s="14" t="str">
        <f t="shared" si="80"/>
        <v/>
      </c>
      <c r="R227" s="14">
        <f>SUM(Decsheets!$V$5:$V$13)-(SUM(J221:P227))</f>
        <v>21</v>
      </c>
      <c r="S227" s="8"/>
    </row>
    <row r="228" spans="1:19" x14ac:dyDescent="0.3">
      <c r="A228" s="22" t="s">
        <v>117</v>
      </c>
      <c r="B228" s="196"/>
      <c r="C228" s="19" t="s">
        <v>356</v>
      </c>
      <c r="D228" s="258" t="s">
        <v>366</v>
      </c>
      <c r="E228" s="7" t="s">
        <v>86</v>
      </c>
      <c r="F228" s="256"/>
      <c r="G228" s="8"/>
      <c r="H228" s="8"/>
      <c r="I228" s="21"/>
      <c r="J228" s="14"/>
      <c r="K228" s="14"/>
      <c r="L228" s="14"/>
      <c r="M228" s="14"/>
      <c r="N228" s="14"/>
      <c r="O228" s="14"/>
      <c r="P228" s="14"/>
      <c r="Q228" s="14"/>
      <c r="R228" s="14"/>
      <c r="S228" s="8" t="s">
        <v>117</v>
      </c>
    </row>
    <row r="229" spans="1:19" x14ac:dyDescent="0.3">
      <c r="A229" s="15"/>
      <c r="B229" s="185" t="s">
        <v>126</v>
      </c>
      <c r="C229" s="16" t="str">
        <f>IFERROR(IF(A229="","",VLOOKUP($A$228,IF(LEN(A229)=2,U18WB,U18WA),VLOOKUP(LEFT(A229,1),club,6,FALSE),FALSE)),"No club")</f>
        <v/>
      </c>
      <c r="D229" s="16" t="str">
        <f>IFERROR(IF(A229="","",VLOOKUP(LEFT(A229,1),club,2,FALSE)),"No club")</f>
        <v/>
      </c>
      <c r="E229" s="17" t="s">
        <v>86</v>
      </c>
      <c r="F229" s="261">
        <f>Decsheets!$V$5</f>
        <v>6</v>
      </c>
      <c r="G229" s="8"/>
      <c r="H229" s="8"/>
      <c r="I229" s="208" t="str">
        <f>IFERROR(IF(E229=".","",IF(E229&lt;Records!H24,"LR",IF(E229=Records!H24,"=LR","-"))),"???")</f>
        <v/>
      </c>
      <c r="J229" s="14" t="str">
        <f t="shared" ref="J229:Q235" si="81">IF($A229="","",IF(LEFT($A229,1)=J$12,$F229,""))</f>
        <v/>
      </c>
      <c r="K229" s="14" t="str">
        <f t="shared" si="81"/>
        <v/>
      </c>
      <c r="L229" s="14" t="str">
        <f t="shared" si="81"/>
        <v/>
      </c>
      <c r="M229" s="14" t="str">
        <f t="shared" si="81"/>
        <v/>
      </c>
      <c r="N229" s="14" t="str">
        <f t="shared" si="81"/>
        <v/>
      </c>
      <c r="O229" s="14" t="str">
        <f t="shared" si="81"/>
        <v/>
      </c>
      <c r="P229" s="14" t="str">
        <f t="shared" si="81"/>
        <v/>
      </c>
      <c r="Q229" s="14" t="str">
        <f t="shared" si="81"/>
        <v/>
      </c>
      <c r="R229" s="14"/>
      <c r="S229" s="8"/>
    </row>
    <row r="230" spans="1:19" x14ac:dyDescent="0.3">
      <c r="A230" s="15"/>
      <c r="B230" s="185" t="s">
        <v>127</v>
      </c>
      <c r="C230" s="16" t="str">
        <f t="shared" ref="C230:C235" si="82">IF(A230="","",VLOOKUP($A$228,IF(LEN(A230)=2,U18WB,U18WA),VLOOKUP(LEFT(A230,1),club,6,FALSE),FALSE))</f>
        <v/>
      </c>
      <c r="D230" s="16" t="str">
        <f t="shared" ref="D230:D235" si="83">IF(A230="","",VLOOKUP(LEFT(A230,1),club,2,FALSE))</f>
        <v/>
      </c>
      <c r="E230" s="17" t="s">
        <v>86</v>
      </c>
      <c r="F230" s="261">
        <f>Decsheets!$V$6</f>
        <v>5</v>
      </c>
      <c r="G230" s="8"/>
      <c r="H230" s="8"/>
      <c r="I230" s="18"/>
      <c r="J230" s="14" t="str">
        <f t="shared" si="81"/>
        <v/>
      </c>
      <c r="K230" s="14" t="str">
        <f t="shared" si="81"/>
        <v/>
      </c>
      <c r="L230" s="14" t="str">
        <f t="shared" si="81"/>
        <v/>
      </c>
      <c r="M230" s="14" t="str">
        <f t="shared" si="81"/>
        <v/>
      </c>
      <c r="N230" s="14" t="str">
        <f t="shared" si="81"/>
        <v/>
      </c>
      <c r="O230" s="14" t="str">
        <f t="shared" si="81"/>
        <v/>
      </c>
      <c r="P230" s="14" t="str">
        <f t="shared" si="81"/>
        <v/>
      </c>
      <c r="Q230" s="14" t="str">
        <f t="shared" si="81"/>
        <v/>
      </c>
      <c r="R230" s="14"/>
      <c r="S230" s="8"/>
    </row>
    <row r="231" spans="1:19" x14ac:dyDescent="0.3">
      <c r="A231" s="15"/>
      <c r="B231" s="185" t="s">
        <v>128</v>
      </c>
      <c r="C231" s="16" t="str">
        <f t="shared" si="82"/>
        <v/>
      </c>
      <c r="D231" s="16" t="str">
        <f t="shared" si="83"/>
        <v/>
      </c>
      <c r="E231" s="17" t="s">
        <v>86</v>
      </c>
      <c r="F231" s="261">
        <f>Decsheets!$V$7</f>
        <v>4</v>
      </c>
      <c r="G231" s="8"/>
      <c r="H231" s="8"/>
      <c r="I231" s="18"/>
      <c r="J231" s="14" t="str">
        <f t="shared" si="81"/>
        <v/>
      </c>
      <c r="K231" s="14" t="str">
        <f t="shared" si="81"/>
        <v/>
      </c>
      <c r="L231" s="14" t="str">
        <f t="shared" si="81"/>
        <v/>
      </c>
      <c r="M231" s="14" t="str">
        <f t="shared" si="81"/>
        <v/>
      </c>
      <c r="N231" s="14" t="str">
        <f t="shared" si="81"/>
        <v/>
      </c>
      <c r="O231" s="14" t="str">
        <f t="shared" si="81"/>
        <v/>
      </c>
      <c r="P231" s="14" t="str">
        <f t="shared" si="81"/>
        <v/>
      </c>
      <c r="Q231" s="14" t="str">
        <f t="shared" si="81"/>
        <v/>
      </c>
      <c r="R231" s="14"/>
      <c r="S231" s="8"/>
    </row>
    <row r="232" spans="1:19" x14ac:dyDescent="0.3">
      <c r="A232" s="15"/>
      <c r="B232" s="185" t="s">
        <v>76</v>
      </c>
      <c r="C232" s="16" t="str">
        <f t="shared" si="82"/>
        <v/>
      </c>
      <c r="D232" s="16" t="str">
        <f t="shared" si="83"/>
        <v/>
      </c>
      <c r="E232" s="17" t="s">
        <v>86</v>
      </c>
      <c r="F232" s="261">
        <f>Decsheets!$V$8</f>
        <v>3</v>
      </c>
      <c r="G232" s="8"/>
      <c r="H232" s="8"/>
      <c r="I232" s="18"/>
      <c r="J232" s="14" t="str">
        <f t="shared" si="81"/>
        <v/>
      </c>
      <c r="K232" s="14" t="str">
        <f t="shared" si="81"/>
        <v/>
      </c>
      <c r="L232" s="14" t="str">
        <f t="shared" si="81"/>
        <v/>
      </c>
      <c r="M232" s="14" t="str">
        <f t="shared" si="81"/>
        <v/>
      </c>
      <c r="N232" s="14" t="str">
        <f t="shared" si="81"/>
        <v/>
      </c>
      <c r="O232" s="14" t="str">
        <f t="shared" si="81"/>
        <v/>
      </c>
      <c r="P232" s="14" t="str">
        <f t="shared" si="81"/>
        <v/>
      </c>
      <c r="Q232" s="14" t="str">
        <f t="shared" si="81"/>
        <v/>
      </c>
      <c r="R232" s="14"/>
      <c r="S232" s="8"/>
    </row>
    <row r="233" spans="1:19" x14ac:dyDescent="0.3">
      <c r="A233" s="15"/>
      <c r="B233" s="185" t="s">
        <v>77</v>
      </c>
      <c r="C233" s="16" t="str">
        <f t="shared" si="82"/>
        <v/>
      </c>
      <c r="D233" s="16" t="str">
        <f t="shared" si="83"/>
        <v/>
      </c>
      <c r="E233" s="17" t="s">
        <v>86</v>
      </c>
      <c r="F233" s="261">
        <f>Decsheets!$V$9</f>
        <v>2</v>
      </c>
      <c r="G233" s="8"/>
      <c r="H233" s="8"/>
      <c r="I233" s="18"/>
      <c r="J233" s="14" t="str">
        <f t="shared" si="81"/>
        <v/>
      </c>
      <c r="K233" s="14" t="str">
        <f t="shared" si="81"/>
        <v/>
      </c>
      <c r="L233" s="14" t="str">
        <f t="shared" si="81"/>
        <v/>
      </c>
      <c r="M233" s="14" t="str">
        <f t="shared" si="81"/>
        <v/>
      </c>
      <c r="N233" s="14" t="str">
        <f t="shared" si="81"/>
        <v/>
      </c>
      <c r="O233" s="14" t="str">
        <f t="shared" si="81"/>
        <v/>
      </c>
      <c r="P233" s="14" t="str">
        <f t="shared" si="81"/>
        <v/>
      </c>
      <c r="Q233" s="14" t="str">
        <f t="shared" si="81"/>
        <v/>
      </c>
      <c r="R233" s="14"/>
      <c r="S233" s="8"/>
    </row>
    <row r="234" spans="1:19" x14ac:dyDescent="0.3">
      <c r="A234" s="15"/>
      <c r="B234" s="185" t="s">
        <v>78</v>
      </c>
      <c r="C234" s="16" t="str">
        <f t="shared" si="82"/>
        <v/>
      </c>
      <c r="D234" s="16" t="str">
        <f t="shared" si="83"/>
        <v/>
      </c>
      <c r="E234" s="17" t="s">
        <v>86</v>
      </c>
      <c r="F234" s="261">
        <f>Decsheets!$V$10</f>
        <v>1</v>
      </c>
      <c r="G234" s="8"/>
      <c r="H234" s="8"/>
      <c r="I234" s="18"/>
      <c r="J234" s="14" t="str">
        <f t="shared" si="81"/>
        <v/>
      </c>
      <c r="K234" s="14" t="str">
        <f t="shared" si="81"/>
        <v/>
      </c>
      <c r="L234" s="14" t="str">
        <f t="shared" si="81"/>
        <v/>
      </c>
      <c r="M234" s="14" t="str">
        <f t="shared" si="81"/>
        <v/>
      </c>
      <c r="N234" s="14" t="str">
        <f t="shared" si="81"/>
        <v/>
      </c>
      <c r="O234" s="14" t="str">
        <f t="shared" si="81"/>
        <v/>
      </c>
      <c r="P234" s="14" t="str">
        <f t="shared" si="81"/>
        <v/>
      </c>
      <c r="Q234" s="14" t="str">
        <f t="shared" si="81"/>
        <v/>
      </c>
      <c r="R234" s="14"/>
      <c r="S234" s="8"/>
    </row>
    <row r="235" spans="1:19" x14ac:dyDescent="0.3">
      <c r="A235" s="15"/>
      <c r="B235" s="185" t="s">
        <v>79</v>
      </c>
      <c r="C235" s="16" t="str">
        <f t="shared" si="82"/>
        <v/>
      </c>
      <c r="D235" s="16" t="str">
        <f t="shared" si="83"/>
        <v/>
      </c>
      <c r="E235" s="17" t="s">
        <v>86</v>
      </c>
      <c r="F235" s="261">
        <f>Decsheets!$V$11</f>
        <v>0</v>
      </c>
      <c r="G235" s="8"/>
      <c r="H235" s="8"/>
      <c r="I235" s="18"/>
      <c r="J235" s="14" t="str">
        <f t="shared" si="81"/>
        <v/>
      </c>
      <c r="K235" s="14" t="str">
        <f t="shared" si="81"/>
        <v/>
      </c>
      <c r="L235" s="14" t="str">
        <f t="shared" si="81"/>
        <v/>
      </c>
      <c r="M235" s="14" t="str">
        <f t="shared" si="81"/>
        <v/>
      </c>
      <c r="N235" s="14" t="str">
        <f t="shared" si="81"/>
        <v/>
      </c>
      <c r="O235" s="14" t="str">
        <f t="shared" si="81"/>
        <v/>
      </c>
      <c r="P235" s="14" t="str">
        <f t="shared" si="81"/>
        <v/>
      </c>
      <c r="Q235" s="14" t="str">
        <f t="shared" si="81"/>
        <v/>
      </c>
      <c r="R235" s="14">
        <f>SUM(Decsheets!$V$5:$V$13)-(SUM(J229:P235))</f>
        <v>21</v>
      </c>
      <c r="S235" s="8"/>
    </row>
  </sheetData>
  <sheetProtection algorithmName="SHA-512" hashValue="q4XBny/om2i6KUsCbL/xI6bROPssdTYzFNn7jucmpSMc+lOn8R7/ivFg5Wkz2ZS5nrqaolbOPew0vpme+M3p6g==" saltValue="lGAowwKENYtSq1I+MbCqfg==" spinCount="100000" sheet="1" selectLockedCells="1"/>
  <mergeCells count="3">
    <mergeCell ref="R10:R12"/>
    <mergeCell ref="A1:D1"/>
    <mergeCell ref="W1:A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headerFooter>
    <oddHeader xml:space="preserve">&amp;RUnder 17 Women Page  &amp;P of &amp;N 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CCFF33"/>
  </sheetPr>
  <dimension ref="A1:AD226"/>
  <sheetViews>
    <sheetView topLeftCell="A80" workbookViewId="0">
      <selection activeCell="E82" sqref="E82"/>
    </sheetView>
  </sheetViews>
  <sheetFormatPr defaultRowHeight="14.4" x14ac:dyDescent="0.3"/>
  <cols>
    <col min="1" max="1" width="8.44140625" customWidth="1"/>
    <col min="2" max="2" width="3.21875" style="80" customWidth="1"/>
    <col min="3" max="3" width="37.5546875" style="253" customWidth="1"/>
    <col min="4" max="4" width="30.44140625" style="253" customWidth="1"/>
    <col min="5" max="5" width="12.77734375" style="93" bestFit="1" customWidth="1"/>
    <col min="6" max="6" width="4.77734375" style="80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4.44140625" customWidth="1"/>
    <col min="21" max="21" width="4.5546875" customWidth="1"/>
    <col min="23" max="23" width="19.77734375" customWidth="1"/>
    <col min="24" max="24" width="14.44140625" customWidth="1"/>
    <col min="26" max="26" width="6.77734375" customWidth="1"/>
    <col min="27" max="27" width="20.77734375" customWidth="1"/>
    <col min="28" max="28" width="14.21875" customWidth="1"/>
  </cols>
  <sheetData>
    <row r="1" spans="1:30" s="49" customFormat="1" ht="18" x14ac:dyDescent="0.35">
      <c r="A1" s="288" t="s">
        <v>217</v>
      </c>
      <c r="B1" s="288"/>
      <c r="C1" s="288"/>
      <c r="D1" s="288"/>
      <c r="E1" s="96"/>
      <c r="F1" s="260"/>
      <c r="G1" s="47"/>
      <c r="H1" s="47"/>
      <c r="J1" s="49">
        <f>Overallresults!I38</f>
        <v>0</v>
      </c>
      <c r="P1" s="292" t="str">
        <f>Overallresults!L38</f>
        <v>-</v>
      </c>
      <c r="Q1" s="292"/>
      <c r="R1" s="292"/>
      <c r="W1" s="288"/>
      <c r="X1" s="288"/>
      <c r="Y1" s="288"/>
      <c r="Z1" s="288"/>
      <c r="AA1" s="288"/>
      <c r="AB1" s="288"/>
      <c r="AC1" s="98"/>
      <c r="AD1" s="50"/>
    </row>
    <row r="2" spans="1:30" x14ac:dyDescent="0.3">
      <c r="A2" s="86"/>
      <c r="B2" s="196"/>
      <c r="C2" s="246" t="s">
        <v>74</v>
      </c>
      <c r="D2" s="246" t="s">
        <v>75</v>
      </c>
      <c r="E2" s="198" t="s">
        <v>3</v>
      </c>
      <c r="F2" s="25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W2" s="100"/>
      <c r="X2" s="97"/>
      <c r="Y2" s="98"/>
      <c r="Z2" s="97"/>
      <c r="AA2" s="170"/>
      <c r="AB2" s="97"/>
      <c r="AC2" s="98"/>
    </row>
    <row r="3" spans="1:30" x14ac:dyDescent="0.3">
      <c r="A3" s="22"/>
      <c r="B3" s="198" t="s">
        <v>126</v>
      </c>
      <c r="C3" s="248" t="str">
        <f>Decsheets!T5</f>
        <v>-</v>
      </c>
      <c r="D3" s="252">
        <f>SUM(J13:J211)</f>
        <v>0</v>
      </c>
      <c r="E3" s="198" t="str">
        <f>Decsheets!S5</f>
        <v>-</v>
      </c>
      <c r="F3" s="256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W3" s="97"/>
      <c r="X3" s="97"/>
      <c r="Y3" s="98"/>
      <c r="Z3" s="97"/>
      <c r="AA3" s="97"/>
      <c r="AB3" s="97"/>
      <c r="AC3" s="98"/>
    </row>
    <row r="4" spans="1:30" x14ac:dyDescent="0.3">
      <c r="A4" s="22"/>
      <c r="B4" s="198" t="s">
        <v>127</v>
      </c>
      <c r="C4" s="248" t="str">
        <f>Decsheets!T6</f>
        <v>-</v>
      </c>
      <c r="D4" s="252">
        <f>SUM(K13:K211)</f>
        <v>0</v>
      </c>
      <c r="E4" s="198" t="str">
        <f>Decsheets!S6</f>
        <v>-</v>
      </c>
      <c r="F4" s="256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W4" s="97"/>
      <c r="X4" s="99"/>
      <c r="Y4" s="114"/>
      <c r="Z4" s="97"/>
      <c r="AA4" s="97"/>
      <c r="AB4" s="99"/>
      <c r="AC4" s="114"/>
    </row>
    <row r="5" spans="1:30" x14ac:dyDescent="0.3">
      <c r="A5" s="22"/>
      <c r="B5" s="198" t="s">
        <v>128</v>
      </c>
      <c r="C5" s="248" t="str">
        <f>Decsheets!T7</f>
        <v>-</v>
      </c>
      <c r="D5" s="252">
        <f>SUM(L13:L211)</f>
        <v>0</v>
      </c>
      <c r="E5" s="198" t="str">
        <f>Decsheets!S7</f>
        <v>-</v>
      </c>
      <c r="F5" s="256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W5" s="97"/>
      <c r="X5" s="97"/>
      <c r="Y5" s="115"/>
      <c r="Z5" s="97"/>
      <c r="AA5" s="97"/>
      <c r="AB5" s="97"/>
      <c r="AC5" s="115"/>
    </row>
    <row r="6" spans="1:30" x14ac:dyDescent="0.3">
      <c r="A6" s="22"/>
      <c r="B6" s="198" t="s">
        <v>76</v>
      </c>
      <c r="C6" s="248" t="str">
        <f>Decsheets!T8</f>
        <v>-</v>
      </c>
      <c r="D6" s="252">
        <f>SUM(M13:M211)</f>
        <v>0</v>
      </c>
      <c r="E6" s="198" t="str">
        <f>Decsheets!S8</f>
        <v>-</v>
      </c>
      <c r="F6" s="256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W6" s="97"/>
      <c r="X6" s="97"/>
      <c r="Y6" s="115"/>
      <c r="Z6" s="97"/>
      <c r="AA6" s="97"/>
      <c r="AB6" s="97"/>
      <c r="AC6" s="115"/>
    </row>
    <row r="7" spans="1:30" x14ac:dyDescent="0.3">
      <c r="A7" s="22"/>
      <c r="B7" s="198" t="s">
        <v>77</v>
      </c>
      <c r="C7" s="248" t="str">
        <f>Decsheets!T9</f>
        <v>-</v>
      </c>
      <c r="D7" s="252">
        <f>SUM(N13:N211)</f>
        <v>0</v>
      </c>
      <c r="E7" s="198" t="str">
        <f>Decsheets!S9</f>
        <v>-</v>
      </c>
      <c r="F7" s="256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W7" s="97"/>
      <c r="X7" s="97"/>
      <c r="Y7" s="115"/>
      <c r="Z7" s="97"/>
      <c r="AA7" s="97"/>
      <c r="AB7" s="97"/>
      <c r="AC7" s="115"/>
    </row>
    <row r="8" spans="1:30" x14ac:dyDescent="0.3">
      <c r="A8" s="22"/>
      <c r="B8" s="198" t="s">
        <v>78</v>
      </c>
      <c r="C8" s="248" t="str">
        <f>Decsheets!T10</f>
        <v>-</v>
      </c>
      <c r="D8" s="252">
        <f>SUM(O13:O211)</f>
        <v>0</v>
      </c>
      <c r="E8" s="198" t="str">
        <f>Decsheets!S10</f>
        <v>-</v>
      </c>
      <c r="F8" s="25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W8" s="97"/>
      <c r="X8" s="97"/>
      <c r="Y8" s="115"/>
      <c r="Z8" s="97"/>
      <c r="AA8" s="97"/>
      <c r="AB8" s="97"/>
      <c r="AC8" s="115"/>
    </row>
    <row r="9" spans="1:30" x14ac:dyDescent="0.3">
      <c r="A9" s="22"/>
      <c r="B9" s="198" t="s">
        <v>79</v>
      </c>
      <c r="C9" s="248" t="str">
        <f>Decsheets!T11</f>
        <v>-</v>
      </c>
      <c r="D9" s="252">
        <f>SUM(P13:P211)</f>
        <v>0</v>
      </c>
      <c r="E9" s="198" t="str">
        <f>Decsheets!S11</f>
        <v>-</v>
      </c>
      <c r="F9" s="25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W9" s="97"/>
      <c r="X9" s="97"/>
      <c r="Y9" s="115"/>
      <c r="Z9" s="97"/>
      <c r="AA9" s="97"/>
      <c r="AB9" s="97"/>
      <c r="AC9" s="115"/>
    </row>
    <row r="10" spans="1:30" x14ac:dyDescent="0.3">
      <c r="A10" s="22"/>
      <c r="C10" s="253" t="s">
        <v>59</v>
      </c>
      <c r="D10" s="254">
        <f>SUM(R13:R211) -56</f>
        <v>469</v>
      </c>
      <c r="F10" s="256"/>
      <c r="G10" s="8"/>
      <c r="H10" s="8"/>
      <c r="I10" s="207" t="s">
        <v>390</v>
      </c>
      <c r="J10" s="8"/>
      <c r="K10" s="8"/>
      <c r="L10" s="8"/>
      <c r="M10" s="8"/>
      <c r="N10" s="8"/>
      <c r="O10" s="8"/>
      <c r="P10" s="8"/>
      <c r="Q10" s="8"/>
      <c r="R10" s="286" t="s">
        <v>81</v>
      </c>
      <c r="S10" s="8"/>
      <c r="W10" s="97"/>
      <c r="X10" s="97"/>
      <c r="Y10" s="115"/>
      <c r="Z10" s="97"/>
      <c r="AA10" s="97"/>
      <c r="AB10" s="97"/>
      <c r="AC10" s="115"/>
    </row>
    <row r="11" spans="1:30" ht="12" customHeight="1" x14ac:dyDescent="0.3">
      <c r="A11" s="22"/>
      <c r="B11" s="196"/>
      <c r="C11" s="10"/>
      <c r="D11" s="10"/>
      <c r="E11" s="94" t="s">
        <v>83</v>
      </c>
      <c r="F11" s="256"/>
      <c r="G11" s="8"/>
      <c r="H11" s="8"/>
      <c r="I11" s="207" t="s">
        <v>391</v>
      </c>
      <c r="J11" s="24"/>
      <c r="K11" s="24"/>
      <c r="L11" s="24"/>
      <c r="M11" s="24"/>
      <c r="N11" s="24"/>
      <c r="O11" s="24"/>
      <c r="P11" s="24"/>
      <c r="Q11" s="24"/>
      <c r="R11" s="286"/>
      <c r="S11" s="8"/>
      <c r="W11" s="97"/>
      <c r="X11" s="97"/>
      <c r="Y11" s="115"/>
      <c r="Z11" s="97"/>
      <c r="AA11" s="97"/>
      <c r="AB11" s="97"/>
      <c r="AC11" s="115"/>
    </row>
    <row r="12" spans="1:30" x14ac:dyDescent="0.3">
      <c r="A12" s="11" t="s">
        <v>84</v>
      </c>
      <c r="B12" s="196"/>
      <c r="C12" s="12" t="s">
        <v>218</v>
      </c>
      <c r="D12" s="7" t="s">
        <v>85</v>
      </c>
      <c r="E12" s="184" t="s">
        <v>86</v>
      </c>
      <c r="F12" s="256"/>
      <c r="G12" s="8"/>
      <c r="H12" s="8"/>
      <c r="I12" s="207" t="s">
        <v>336</v>
      </c>
      <c r="J12" s="13" t="str">
        <f>Decsheets!S5</f>
        <v>-</v>
      </c>
      <c r="K12" s="13" t="str">
        <f>Decsheets!S6</f>
        <v>-</v>
      </c>
      <c r="L12" s="13" t="str">
        <f>Decsheets!S7</f>
        <v>-</v>
      </c>
      <c r="M12" s="13" t="str">
        <f>Decsheets!S8</f>
        <v>-</v>
      </c>
      <c r="N12" s="13" t="str">
        <f>Decsheets!S9</f>
        <v>-</v>
      </c>
      <c r="O12" s="13" t="str">
        <f>Decsheets!S10</f>
        <v>-</v>
      </c>
      <c r="P12" s="13" t="str">
        <f>Decsheets!S11</f>
        <v>-</v>
      </c>
      <c r="Q12" s="172" t="str">
        <f>Decsheets!S12</f>
        <v>-</v>
      </c>
      <c r="R12" s="287"/>
      <c r="S12" s="8" t="s">
        <v>87</v>
      </c>
      <c r="W12" s="97"/>
      <c r="X12" s="97"/>
      <c r="Y12" s="115"/>
      <c r="Z12" s="97"/>
      <c r="AA12" s="97"/>
      <c r="AB12" s="97"/>
      <c r="AC12" s="115"/>
    </row>
    <row r="13" spans="1:30" x14ac:dyDescent="0.3">
      <c r="A13" s="15"/>
      <c r="B13" s="185" t="s">
        <v>126</v>
      </c>
      <c r="C13" s="16" t="str">
        <f>IFERROR(IF(A13="","",VLOOKUP($A$12,IF(LEN(A13)=2,U14BB,U14BA),VLOOKUP(LEFT(A13,1),club,6,FALSE),FALSE)),"No athlete")</f>
        <v/>
      </c>
      <c r="D13" s="16" t="str">
        <f>IFERROR(IF(A13="","",VLOOKUP(LEFT(A13,1),club,2,FALSE)),"No club")</f>
        <v/>
      </c>
      <c r="E13" s="17" t="s">
        <v>86</v>
      </c>
      <c r="F13" s="261">
        <f>Decsheets!$V$5</f>
        <v>6</v>
      </c>
      <c r="G13" s="8"/>
      <c r="H13" s="8"/>
      <c r="I13" s="208" t="str">
        <f>IFERROR(IF(E13=".","",IF(E13&lt;Records!C3,"LR",IF(E13=Records!C3,"=LR","-"))),"???")</f>
        <v/>
      </c>
      <c r="J13" s="14" t="str">
        <f t="shared" ref="J13:Q19" si="0">IF($A13="","",IF(LEFT($A13,1)=J$12,$F13,""))</f>
        <v/>
      </c>
      <c r="K13" s="14" t="str">
        <f t="shared" si="0"/>
        <v/>
      </c>
      <c r="L13" s="14" t="str">
        <f t="shared" si="0"/>
        <v/>
      </c>
      <c r="M13" s="14" t="str">
        <f t="shared" si="0"/>
        <v/>
      </c>
      <c r="N13" s="14" t="str">
        <f t="shared" si="0"/>
        <v/>
      </c>
      <c r="O13" s="14" t="str">
        <f t="shared" si="0"/>
        <v/>
      </c>
      <c r="P13" s="14" t="str">
        <f t="shared" si="0"/>
        <v/>
      </c>
      <c r="Q13" s="14" t="str">
        <f>IF($A13="","",IF(LEFT($A13,1)=Q$12,$F13,""))</f>
        <v/>
      </c>
      <c r="R13" s="14"/>
      <c r="S13" s="8"/>
      <c r="W13" s="97"/>
      <c r="X13" s="99"/>
      <c r="Y13" s="114"/>
      <c r="Z13" s="97"/>
      <c r="AA13" s="97"/>
      <c r="AB13" s="99"/>
      <c r="AC13" s="114"/>
    </row>
    <row r="14" spans="1:30" x14ac:dyDescent="0.3">
      <c r="A14" s="15"/>
      <c r="B14" s="185" t="s">
        <v>127</v>
      </c>
      <c r="C14" s="16" t="str">
        <f t="shared" ref="C14:C19" si="1">IF(A14="","",VLOOKUP($A$12,IF(LEN(A14)=2,U14BB,U14BA),VLOOKUP(LEFT(A14,1),club,6,FALSE),FALSE))</f>
        <v/>
      </c>
      <c r="D14" s="16" t="str">
        <f t="shared" ref="D14:D59" si="2">IF(A14="","",VLOOKUP(LEFT(A14,1),club,2,FALSE))</f>
        <v/>
      </c>
      <c r="E14" s="17" t="s">
        <v>86</v>
      </c>
      <c r="F14" s="261">
        <f>Decsheets!$V$6</f>
        <v>5</v>
      </c>
      <c r="G14" s="8"/>
      <c r="H14" s="8"/>
      <c r="I14" s="18"/>
      <c r="J14" s="14" t="str">
        <f t="shared" si="0"/>
        <v/>
      </c>
      <c r="K14" s="14" t="str">
        <f t="shared" si="0"/>
        <v/>
      </c>
      <c r="L14" s="14" t="str">
        <f t="shared" si="0"/>
        <v/>
      </c>
      <c r="M14" s="14" t="str">
        <f t="shared" si="0"/>
        <v/>
      </c>
      <c r="N14" s="14" t="str">
        <f t="shared" si="0"/>
        <v/>
      </c>
      <c r="O14" s="14" t="str">
        <f t="shared" si="0"/>
        <v/>
      </c>
      <c r="P14" s="14" t="str">
        <f t="shared" si="0"/>
        <v/>
      </c>
      <c r="Q14" s="14" t="str">
        <f t="shared" si="0"/>
        <v/>
      </c>
      <c r="R14" s="14"/>
      <c r="S14" s="8"/>
      <c r="W14" s="97"/>
      <c r="X14" s="97"/>
      <c r="Y14" s="115"/>
      <c r="Z14" s="97"/>
      <c r="AA14" s="97"/>
      <c r="AB14" s="97"/>
      <c r="AC14" s="115"/>
    </row>
    <row r="15" spans="1:30" x14ac:dyDescent="0.3">
      <c r="A15" s="15"/>
      <c r="B15" s="185" t="s">
        <v>128</v>
      </c>
      <c r="C15" s="16" t="str">
        <f t="shared" si="1"/>
        <v/>
      </c>
      <c r="D15" s="16" t="str">
        <f t="shared" si="2"/>
        <v/>
      </c>
      <c r="E15" s="17" t="s">
        <v>86</v>
      </c>
      <c r="F15" s="261">
        <f>Decsheets!$V$7</f>
        <v>4</v>
      </c>
      <c r="G15" s="8"/>
      <c r="H15" s="8"/>
      <c r="I15" s="18"/>
      <c r="J15" s="14" t="str">
        <f t="shared" si="0"/>
        <v/>
      </c>
      <c r="K15" s="14" t="str">
        <f t="shared" si="0"/>
        <v/>
      </c>
      <c r="L15" s="14" t="str">
        <f t="shared" si="0"/>
        <v/>
      </c>
      <c r="M15" s="14" t="str">
        <f t="shared" si="0"/>
        <v/>
      </c>
      <c r="N15" s="14" t="str">
        <f t="shared" si="0"/>
        <v/>
      </c>
      <c r="O15" s="14" t="str">
        <f t="shared" si="0"/>
        <v/>
      </c>
      <c r="P15" s="14" t="str">
        <f t="shared" si="0"/>
        <v/>
      </c>
      <c r="Q15" s="14" t="str">
        <f t="shared" si="0"/>
        <v/>
      </c>
      <c r="R15" s="14"/>
      <c r="S15" s="8"/>
      <c r="W15" s="97"/>
      <c r="X15" s="97"/>
      <c r="Y15" s="115"/>
      <c r="Z15" s="97"/>
      <c r="AA15" s="97"/>
      <c r="AB15" s="97"/>
      <c r="AC15" s="115"/>
    </row>
    <row r="16" spans="1:30" x14ac:dyDescent="0.3">
      <c r="A16" s="15"/>
      <c r="B16" s="185" t="s">
        <v>76</v>
      </c>
      <c r="C16" s="16" t="str">
        <f t="shared" si="1"/>
        <v/>
      </c>
      <c r="D16" s="16" t="str">
        <f t="shared" si="2"/>
        <v/>
      </c>
      <c r="E16" s="17" t="s">
        <v>86</v>
      </c>
      <c r="F16" s="261">
        <f>Decsheets!$V$8</f>
        <v>3</v>
      </c>
      <c r="G16" s="8"/>
      <c r="H16" s="8"/>
      <c r="I16" s="18"/>
      <c r="J16" s="14" t="str">
        <f t="shared" si="0"/>
        <v/>
      </c>
      <c r="K16" s="14" t="str">
        <f t="shared" si="0"/>
        <v/>
      </c>
      <c r="L16" s="14" t="str">
        <f t="shared" si="0"/>
        <v/>
      </c>
      <c r="M16" s="14" t="str">
        <f t="shared" si="0"/>
        <v/>
      </c>
      <c r="N16" s="14" t="str">
        <f t="shared" si="0"/>
        <v/>
      </c>
      <c r="O16" s="14" t="str">
        <f t="shared" si="0"/>
        <v/>
      </c>
      <c r="P16" s="14" t="str">
        <f t="shared" si="0"/>
        <v/>
      </c>
      <c r="Q16" s="14" t="str">
        <f t="shared" si="0"/>
        <v/>
      </c>
      <c r="R16" s="14"/>
      <c r="S16" s="8"/>
      <c r="W16" s="97"/>
      <c r="X16" s="97"/>
      <c r="Y16" s="115"/>
      <c r="Z16" s="97"/>
      <c r="AA16" s="97"/>
      <c r="AB16" s="97"/>
      <c r="AC16" s="115"/>
    </row>
    <row r="17" spans="1:29" x14ac:dyDescent="0.3">
      <c r="A17" s="15"/>
      <c r="B17" s="185" t="s">
        <v>77</v>
      </c>
      <c r="C17" s="16" t="str">
        <f t="shared" si="1"/>
        <v/>
      </c>
      <c r="D17" s="16" t="str">
        <f t="shared" si="2"/>
        <v/>
      </c>
      <c r="E17" s="17" t="s">
        <v>86</v>
      </c>
      <c r="F17" s="261">
        <f>Decsheets!$V$9</f>
        <v>2</v>
      </c>
      <c r="G17" s="8"/>
      <c r="H17" s="8"/>
      <c r="I17" s="18"/>
      <c r="J17" s="14" t="str">
        <f t="shared" si="0"/>
        <v/>
      </c>
      <c r="K17" s="14" t="str">
        <f t="shared" si="0"/>
        <v/>
      </c>
      <c r="L17" s="14" t="str">
        <f t="shared" si="0"/>
        <v/>
      </c>
      <c r="M17" s="14" t="str">
        <f t="shared" si="0"/>
        <v/>
      </c>
      <c r="N17" s="14" t="str">
        <f t="shared" si="0"/>
        <v/>
      </c>
      <c r="O17" s="14" t="str">
        <f t="shared" si="0"/>
        <v/>
      </c>
      <c r="P17" s="14" t="str">
        <f t="shared" si="0"/>
        <v/>
      </c>
      <c r="Q17" s="14" t="str">
        <f t="shared" si="0"/>
        <v/>
      </c>
      <c r="R17" s="14"/>
      <c r="S17" s="8"/>
      <c r="W17" s="97"/>
      <c r="X17" s="97"/>
      <c r="Y17" s="115"/>
      <c r="Z17" s="97"/>
      <c r="AA17" s="97"/>
      <c r="AB17" s="97"/>
      <c r="AC17" s="115"/>
    </row>
    <row r="18" spans="1:29" x14ac:dyDescent="0.3">
      <c r="A18" s="15"/>
      <c r="B18" s="185" t="s">
        <v>78</v>
      </c>
      <c r="C18" s="16" t="str">
        <f t="shared" si="1"/>
        <v/>
      </c>
      <c r="D18" s="16" t="str">
        <f t="shared" si="2"/>
        <v/>
      </c>
      <c r="E18" s="17" t="s">
        <v>86</v>
      </c>
      <c r="F18" s="261">
        <f>Decsheets!$V$10</f>
        <v>1</v>
      </c>
      <c r="G18" s="8"/>
      <c r="H18" s="8"/>
      <c r="I18" s="18"/>
      <c r="J18" s="14" t="str">
        <f t="shared" si="0"/>
        <v/>
      </c>
      <c r="K18" s="14" t="str">
        <f t="shared" si="0"/>
        <v/>
      </c>
      <c r="L18" s="14" t="str">
        <f t="shared" si="0"/>
        <v/>
      </c>
      <c r="M18" s="14" t="str">
        <f t="shared" si="0"/>
        <v/>
      </c>
      <c r="N18" s="14" t="str">
        <f t="shared" si="0"/>
        <v/>
      </c>
      <c r="O18" s="14" t="str">
        <f t="shared" si="0"/>
        <v/>
      </c>
      <c r="P18" s="14" t="str">
        <f t="shared" si="0"/>
        <v/>
      </c>
      <c r="Q18" s="14" t="str">
        <f t="shared" si="0"/>
        <v/>
      </c>
      <c r="R18" s="14"/>
      <c r="S18" s="8"/>
      <c r="W18" s="97"/>
      <c r="X18" s="97"/>
      <c r="Y18" s="115"/>
      <c r="Z18" s="97"/>
      <c r="AA18" s="97"/>
      <c r="AB18" s="97"/>
      <c r="AC18" s="115"/>
    </row>
    <row r="19" spans="1:29" x14ac:dyDescent="0.3">
      <c r="A19" s="15"/>
      <c r="B19" s="185" t="s">
        <v>79</v>
      </c>
      <c r="C19" s="16" t="str">
        <f t="shared" si="1"/>
        <v/>
      </c>
      <c r="D19" s="16" t="str">
        <f t="shared" si="2"/>
        <v/>
      </c>
      <c r="E19" s="17" t="s">
        <v>86</v>
      </c>
      <c r="F19" s="261">
        <f>Decsheets!$V$11</f>
        <v>0</v>
      </c>
      <c r="G19" s="8"/>
      <c r="H19" s="8"/>
      <c r="I19" s="18"/>
      <c r="J19" s="14" t="str">
        <f t="shared" si="0"/>
        <v/>
      </c>
      <c r="K19" s="14" t="str">
        <f t="shared" si="0"/>
        <v/>
      </c>
      <c r="L19" s="14" t="str">
        <f t="shared" si="0"/>
        <v/>
      </c>
      <c r="M19" s="14" t="str">
        <f t="shared" si="0"/>
        <v/>
      </c>
      <c r="N19" s="14" t="str">
        <f t="shared" si="0"/>
        <v/>
      </c>
      <c r="O19" s="14" t="str">
        <f t="shared" si="0"/>
        <v/>
      </c>
      <c r="P19" s="14" t="str">
        <f t="shared" si="0"/>
        <v/>
      </c>
      <c r="Q19" s="14" t="str">
        <f t="shared" si="0"/>
        <v/>
      </c>
      <c r="R19" s="14">
        <f>SUM(Decsheets!$V$5:$V$12)-(SUM(J13:P19))</f>
        <v>21</v>
      </c>
      <c r="S19" s="8"/>
      <c r="W19" s="97"/>
      <c r="X19" s="97"/>
      <c r="Y19" s="115"/>
      <c r="Z19" s="97"/>
      <c r="AA19" s="97"/>
      <c r="AB19" s="97"/>
      <c r="AC19" s="115"/>
    </row>
    <row r="20" spans="1:29" x14ac:dyDescent="0.3">
      <c r="A20" s="11" t="s">
        <v>84</v>
      </c>
      <c r="B20" s="196"/>
      <c r="C20" s="19" t="s">
        <v>219</v>
      </c>
      <c r="D20" s="7" t="s">
        <v>85</v>
      </c>
      <c r="E20" s="184" t="s">
        <v>86</v>
      </c>
      <c r="F20" s="256"/>
      <c r="G20" s="8"/>
      <c r="H20" s="8"/>
      <c r="I20" s="8"/>
      <c r="J20" s="14"/>
      <c r="K20" s="14"/>
      <c r="L20" s="14"/>
      <c r="M20" s="14"/>
      <c r="N20" s="14"/>
      <c r="O20" s="14"/>
      <c r="P20" s="14"/>
      <c r="Q20" s="14"/>
      <c r="R20" s="14"/>
      <c r="S20" s="8" t="s">
        <v>88</v>
      </c>
      <c r="W20" s="97"/>
      <c r="X20" s="97"/>
      <c r="Y20" s="115"/>
      <c r="Z20" s="97"/>
      <c r="AA20" s="97"/>
      <c r="AB20" s="97"/>
      <c r="AC20" s="115"/>
    </row>
    <row r="21" spans="1:29" x14ac:dyDescent="0.3">
      <c r="A21" s="15"/>
      <c r="B21" s="185" t="s">
        <v>126</v>
      </c>
      <c r="C21" s="16" t="str">
        <f t="shared" ref="C21:C27" si="3">IF(A21="","",VLOOKUP($A$20,IF(LEN(A21)=2,U14BB,U14BA),VLOOKUP(LEFT(A21,1),club,6,FALSE),FALSE))</f>
        <v/>
      </c>
      <c r="D21" s="16" t="str">
        <f t="shared" si="2"/>
        <v/>
      </c>
      <c r="E21" s="17" t="s">
        <v>86</v>
      </c>
      <c r="F21" s="261">
        <f>Decsheets!$V$5</f>
        <v>6</v>
      </c>
      <c r="G21" s="8"/>
      <c r="H21" s="8"/>
      <c r="I21" s="208" t="str">
        <f>IFERROR(IF(E21=".","",IF(E21&lt;Records!C3,"LR",IF(E21=Records!C3,"=LR","-"))),"???")</f>
        <v/>
      </c>
      <c r="J21" s="14" t="str">
        <f>IF($A21="","",IF(LEFT($A21,1)=J$12,$F21,""))</f>
        <v/>
      </c>
      <c r="K21" s="14" t="str">
        <f t="shared" ref="K21:Q34" si="4">IF($A21="","",IF(LEFT($A21,1)=K$12,$F21,""))</f>
        <v/>
      </c>
      <c r="L21" s="14" t="str">
        <f t="shared" si="4"/>
        <v/>
      </c>
      <c r="M21" s="14" t="str">
        <f t="shared" si="4"/>
        <v/>
      </c>
      <c r="N21" s="14" t="str">
        <f t="shared" si="4"/>
        <v/>
      </c>
      <c r="O21" s="14" t="str">
        <f t="shared" si="4"/>
        <v/>
      </c>
      <c r="P21" s="14" t="str">
        <f t="shared" si="4"/>
        <v/>
      </c>
      <c r="Q21" s="14" t="str">
        <f t="shared" si="4"/>
        <v/>
      </c>
      <c r="R21" s="14"/>
      <c r="S21" s="8"/>
      <c r="W21" s="97"/>
      <c r="X21" s="97"/>
      <c r="Y21" s="98"/>
      <c r="Z21" s="97"/>
      <c r="AA21" s="97"/>
      <c r="AB21" s="97"/>
      <c r="AC21" s="98"/>
    </row>
    <row r="22" spans="1:29" x14ac:dyDescent="0.3">
      <c r="A22" s="15"/>
      <c r="B22" s="185" t="s">
        <v>127</v>
      </c>
      <c r="C22" s="16" t="str">
        <f t="shared" si="3"/>
        <v/>
      </c>
      <c r="D22" s="16" t="str">
        <f t="shared" si="2"/>
        <v/>
      </c>
      <c r="E22" s="17" t="s">
        <v>86</v>
      </c>
      <c r="F22" s="261">
        <f>Decsheets!$V$6</f>
        <v>5</v>
      </c>
      <c r="G22" s="8"/>
      <c r="H22" s="8"/>
      <c r="I22" s="18"/>
      <c r="J22" s="14" t="str">
        <f t="shared" ref="J22:J27" si="5">IF($A22="","",IF(LEFT($A22,1)=J$12,$F22,""))</f>
        <v/>
      </c>
      <c r="K22" s="14" t="str">
        <f t="shared" si="4"/>
        <v/>
      </c>
      <c r="L22" s="14" t="str">
        <f t="shared" si="4"/>
        <v/>
      </c>
      <c r="M22" s="14" t="str">
        <f t="shared" si="4"/>
        <v/>
      </c>
      <c r="N22" s="14" t="str">
        <f t="shared" si="4"/>
        <v/>
      </c>
      <c r="O22" s="14" t="str">
        <f t="shared" si="4"/>
        <v/>
      </c>
      <c r="P22" s="14" t="str">
        <f t="shared" si="4"/>
        <v/>
      </c>
      <c r="Q22" s="14" t="str">
        <f t="shared" si="4"/>
        <v/>
      </c>
      <c r="R22" s="14"/>
      <c r="S22" s="8"/>
      <c r="W22" s="97"/>
      <c r="X22" s="97"/>
      <c r="Y22" s="98"/>
      <c r="Z22" s="97"/>
      <c r="AA22" s="97"/>
      <c r="AB22" s="97"/>
      <c r="AC22" s="98"/>
    </row>
    <row r="23" spans="1:29" x14ac:dyDescent="0.3">
      <c r="A23" s="15"/>
      <c r="B23" s="185" t="s">
        <v>128</v>
      </c>
      <c r="C23" s="16" t="str">
        <f t="shared" si="3"/>
        <v/>
      </c>
      <c r="D23" s="16" t="str">
        <f t="shared" si="2"/>
        <v/>
      </c>
      <c r="E23" s="17" t="s">
        <v>86</v>
      </c>
      <c r="F23" s="261">
        <f>Decsheets!$V$7</f>
        <v>4</v>
      </c>
      <c r="G23" s="8"/>
      <c r="H23" s="8"/>
      <c r="I23" s="18"/>
      <c r="J23" s="14" t="str">
        <f t="shared" si="5"/>
        <v/>
      </c>
      <c r="K23" s="14" t="str">
        <f t="shared" si="4"/>
        <v/>
      </c>
      <c r="L23" s="14" t="str">
        <f t="shared" si="4"/>
        <v/>
      </c>
      <c r="M23" s="14" t="str">
        <f t="shared" si="4"/>
        <v/>
      </c>
      <c r="N23" s="14" t="str">
        <f t="shared" si="4"/>
        <v/>
      </c>
      <c r="O23" s="14" t="str">
        <f t="shared" si="4"/>
        <v/>
      </c>
      <c r="P23" s="14" t="str">
        <f t="shared" si="4"/>
        <v/>
      </c>
      <c r="Q23" s="14" t="str">
        <f t="shared" si="4"/>
        <v/>
      </c>
      <c r="R23" s="14"/>
      <c r="S23" s="8"/>
      <c r="W23" s="97"/>
      <c r="X23" s="97"/>
      <c r="Y23" s="98"/>
      <c r="Z23" s="97"/>
      <c r="AA23" s="97"/>
      <c r="AB23" s="97"/>
      <c r="AC23" s="98"/>
    </row>
    <row r="24" spans="1:29" x14ac:dyDescent="0.3">
      <c r="A24" s="15"/>
      <c r="B24" s="185" t="s">
        <v>76</v>
      </c>
      <c r="C24" s="16" t="str">
        <f t="shared" si="3"/>
        <v/>
      </c>
      <c r="D24" s="16" t="str">
        <f t="shared" si="2"/>
        <v/>
      </c>
      <c r="E24" s="17" t="s">
        <v>86</v>
      </c>
      <c r="F24" s="261">
        <f>Decsheets!$V$8</f>
        <v>3</v>
      </c>
      <c r="G24" s="8"/>
      <c r="H24" s="8"/>
      <c r="I24" s="18"/>
      <c r="J24" s="14" t="str">
        <f t="shared" si="5"/>
        <v/>
      </c>
      <c r="K24" s="14" t="str">
        <f t="shared" si="4"/>
        <v/>
      </c>
      <c r="L24" s="14" t="str">
        <f t="shared" si="4"/>
        <v/>
      </c>
      <c r="M24" s="14" t="str">
        <f t="shared" si="4"/>
        <v/>
      </c>
      <c r="N24" s="14" t="str">
        <f t="shared" si="4"/>
        <v/>
      </c>
      <c r="O24" s="14" t="str">
        <f t="shared" si="4"/>
        <v/>
      </c>
      <c r="P24" s="14" t="str">
        <f t="shared" si="4"/>
        <v/>
      </c>
      <c r="Q24" s="14" t="str">
        <f t="shared" si="4"/>
        <v/>
      </c>
      <c r="R24" s="14"/>
      <c r="S24" s="8"/>
      <c r="W24" s="97"/>
      <c r="X24" s="97"/>
      <c r="Y24" s="98"/>
      <c r="Z24" s="97"/>
      <c r="AA24" s="97"/>
      <c r="AB24" s="97"/>
      <c r="AC24" s="98"/>
    </row>
    <row r="25" spans="1:29" x14ac:dyDescent="0.3">
      <c r="A25" s="15"/>
      <c r="B25" s="185" t="s">
        <v>77</v>
      </c>
      <c r="C25" s="16" t="str">
        <f t="shared" si="3"/>
        <v/>
      </c>
      <c r="D25" s="16" t="str">
        <f t="shared" si="2"/>
        <v/>
      </c>
      <c r="E25" s="17" t="s">
        <v>86</v>
      </c>
      <c r="F25" s="261">
        <f>Decsheets!$V$9</f>
        <v>2</v>
      </c>
      <c r="G25" s="8"/>
      <c r="H25" s="8"/>
      <c r="I25" s="18"/>
      <c r="J25" s="14" t="str">
        <f t="shared" si="5"/>
        <v/>
      </c>
      <c r="K25" s="14" t="str">
        <f t="shared" si="4"/>
        <v/>
      </c>
      <c r="L25" s="14" t="str">
        <f t="shared" si="4"/>
        <v/>
      </c>
      <c r="M25" s="14" t="str">
        <f t="shared" si="4"/>
        <v/>
      </c>
      <c r="N25" s="14" t="str">
        <f t="shared" si="4"/>
        <v/>
      </c>
      <c r="O25" s="14" t="str">
        <f t="shared" si="4"/>
        <v/>
      </c>
      <c r="P25" s="14" t="str">
        <f t="shared" si="4"/>
        <v/>
      </c>
      <c r="Q25" s="14" t="str">
        <f t="shared" si="4"/>
        <v/>
      </c>
      <c r="R25" s="14"/>
      <c r="S25" s="8"/>
      <c r="W25" s="97"/>
      <c r="X25" s="97"/>
      <c r="Y25" s="98"/>
      <c r="Z25" s="97"/>
      <c r="AA25" s="97"/>
      <c r="AB25" s="97"/>
      <c r="AC25" s="98"/>
    </row>
    <row r="26" spans="1:29" x14ac:dyDescent="0.3">
      <c r="A26" s="15"/>
      <c r="B26" s="185" t="s">
        <v>78</v>
      </c>
      <c r="C26" s="16" t="str">
        <f t="shared" si="3"/>
        <v/>
      </c>
      <c r="D26" s="16" t="str">
        <f t="shared" si="2"/>
        <v/>
      </c>
      <c r="E26" s="17" t="s">
        <v>86</v>
      </c>
      <c r="F26" s="261">
        <f>Decsheets!$V$10</f>
        <v>1</v>
      </c>
      <c r="G26" s="8"/>
      <c r="H26" s="8"/>
      <c r="I26" s="18"/>
      <c r="J26" s="14" t="str">
        <f t="shared" si="5"/>
        <v/>
      </c>
      <c r="K26" s="14" t="str">
        <f t="shared" si="4"/>
        <v/>
      </c>
      <c r="L26" s="14" t="str">
        <f t="shared" si="4"/>
        <v/>
      </c>
      <c r="M26" s="14" t="str">
        <f t="shared" si="4"/>
        <v/>
      </c>
      <c r="N26" s="14" t="str">
        <f t="shared" si="4"/>
        <v/>
      </c>
      <c r="O26" s="14" t="str">
        <f t="shared" si="4"/>
        <v/>
      </c>
      <c r="P26" s="14" t="str">
        <f t="shared" si="4"/>
        <v/>
      </c>
      <c r="Q26" s="14" t="str">
        <f t="shared" si="4"/>
        <v/>
      </c>
      <c r="R26" s="14"/>
      <c r="S26" s="8"/>
      <c r="W26" s="97"/>
      <c r="X26" s="97"/>
      <c r="Y26" s="98"/>
      <c r="Z26" s="97"/>
      <c r="AA26" s="97"/>
      <c r="AB26" s="97"/>
      <c r="AC26" s="98"/>
    </row>
    <row r="27" spans="1:29" x14ac:dyDescent="0.3">
      <c r="A27" s="15"/>
      <c r="B27" s="185" t="s">
        <v>79</v>
      </c>
      <c r="C27" s="16" t="str">
        <f t="shared" si="3"/>
        <v/>
      </c>
      <c r="D27" s="16" t="str">
        <f t="shared" si="2"/>
        <v/>
      </c>
      <c r="E27" s="17" t="s">
        <v>86</v>
      </c>
      <c r="F27" s="261">
        <f>Decsheets!$V$11</f>
        <v>0</v>
      </c>
      <c r="G27" s="8"/>
      <c r="H27" s="8"/>
      <c r="I27" s="18"/>
      <c r="J27" s="14" t="str">
        <f t="shared" si="5"/>
        <v/>
      </c>
      <c r="K27" s="14" t="str">
        <f t="shared" si="4"/>
        <v/>
      </c>
      <c r="L27" s="14" t="str">
        <f t="shared" si="4"/>
        <v/>
      </c>
      <c r="M27" s="14" t="str">
        <f t="shared" si="4"/>
        <v/>
      </c>
      <c r="N27" s="14" t="str">
        <f t="shared" si="4"/>
        <v/>
      </c>
      <c r="O27" s="14" t="str">
        <f t="shared" si="4"/>
        <v/>
      </c>
      <c r="P27" s="14" t="str">
        <f t="shared" si="4"/>
        <v/>
      </c>
      <c r="Q27" s="14" t="str">
        <f t="shared" si="4"/>
        <v/>
      </c>
      <c r="R27" s="14">
        <f>SUM(Decsheets!$V$5:$V$12)-(SUM(J21:P27))</f>
        <v>21</v>
      </c>
      <c r="S27" s="8"/>
      <c r="W27" s="97"/>
      <c r="X27" s="97"/>
      <c r="Y27" s="98"/>
      <c r="Z27" s="97"/>
      <c r="AA27" s="97"/>
      <c r="AB27" s="97"/>
      <c r="AC27" s="98"/>
    </row>
    <row r="28" spans="1:29" x14ac:dyDescent="0.3">
      <c r="A28" s="11" t="s">
        <v>89</v>
      </c>
      <c r="B28" s="196"/>
      <c r="C28" s="20" t="s">
        <v>220</v>
      </c>
      <c r="D28" s="7" t="s">
        <v>85</v>
      </c>
      <c r="E28" s="184" t="s">
        <v>86</v>
      </c>
      <c r="F28" s="256"/>
      <c r="G28" s="8"/>
      <c r="H28" s="8"/>
      <c r="I28" s="8"/>
      <c r="J28" s="14"/>
      <c r="K28" s="14"/>
      <c r="L28" s="14"/>
      <c r="M28" s="14"/>
      <c r="N28" s="14"/>
      <c r="O28" s="14"/>
      <c r="P28" s="14"/>
      <c r="Q28" s="14"/>
      <c r="R28" s="14"/>
      <c r="S28" s="8" t="s">
        <v>90</v>
      </c>
      <c r="W28" s="97"/>
      <c r="X28" s="97"/>
      <c r="Y28" s="98"/>
      <c r="Z28" s="97"/>
      <c r="AA28" s="97"/>
      <c r="AB28" s="97"/>
      <c r="AC28" s="98"/>
    </row>
    <row r="29" spans="1:29" x14ac:dyDescent="0.3">
      <c r="A29" s="15"/>
      <c r="B29" s="185" t="s">
        <v>126</v>
      </c>
      <c r="C29" s="16" t="str">
        <f>IFERROR(IF(A29="","",VLOOKUP($A$28,IF(LEN(A29)=2,U14BB,U14BA),VLOOKUP(LEFT(A29,1),club,6,FALSE),FALSE)),"No athlete")</f>
        <v/>
      </c>
      <c r="D29" s="16" t="str">
        <f>IFERROR(IF(A29="","",VLOOKUP(LEFT(A29,1),club,2,FALSE)),"No club")</f>
        <v/>
      </c>
      <c r="E29" s="17" t="s">
        <v>86</v>
      </c>
      <c r="F29" s="261">
        <f>Decsheets!$V$5</f>
        <v>6</v>
      </c>
      <c r="G29" s="8"/>
      <c r="H29" s="8"/>
      <c r="I29" s="208" t="str">
        <f>IFERROR(IF(E29=".","",IF(E29&lt;Records!C4,"LR",IF(E29=Records!C4,"=LR","-"))),"???")</f>
        <v/>
      </c>
      <c r="J29" s="14" t="str">
        <f t="shared" ref="J29:J35" si="6">IF($A29="","",IF(LEFT($A29,1)=J$12,$F29,""))</f>
        <v/>
      </c>
      <c r="K29" s="14" t="str">
        <f t="shared" si="4"/>
        <v/>
      </c>
      <c r="L29" s="14" t="str">
        <f t="shared" si="4"/>
        <v/>
      </c>
      <c r="M29" s="14" t="str">
        <f t="shared" si="4"/>
        <v/>
      </c>
      <c r="N29" s="14" t="str">
        <f t="shared" si="4"/>
        <v/>
      </c>
      <c r="O29" s="14" t="str">
        <f t="shared" si="4"/>
        <v/>
      </c>
      <c r="P29" s="14" t="str">
        <f t="shared" si="4"/>
        <v/>
      </c>
      <c r="Q29" s="14" t="str">
        <f t="shared" si="4"/>
        <v/>
      </c>
      <c r="R29" s="14"/>
      <c r="S29" s="8"/>
      <c r="W29" s="97"/>
      <c r="X29" s="97"/>
      <c r="Y29" s="98"/>
      <c r="Z29" s="97"/>
      <c r="AA29" s="97"/>
      <c r="AB29" s="97"/>
      <c r="AC29" s="98"/>
    </row>
    <row r="30" spans="1:29" x14ac:dyDescent="0.3">
      <c r="A30" s="15"/>
      <c r="B30" s="185" t="s">
        <v>127</v>
      </c>
      <c r="C30" s="16" t="str">
        <f t="shared" ref="C30:C35" si="7">IF(A30="","",VLOOKUP($A$28,IF(LEN(A30)=2,U14BB,U14BA),VLOOKUP(LEFT(A30,1),club,6,FALSE),FALSE))</f>
        <v/>
      </c>
      <c r="D30" s="16" t="str">
        <f t="shared" si="2"/>
        <v/>
      </c>
      <c r="E30" s="17" t="s">
        <v>86</v>
      </c>
      <c r="F30" s="261">
        <f>Decsheets!$V$6</f>
        <v>5</v>
      </c>
      <c r="G30" s="8"/>
      <c r="H30" s="8"/>
      <c r="I30" s="18"/>
      <c r="J30" s="14" t="str">
        <f t="shared" si="6"/>
        <v/>
      </c>
      <c r="K30" s="14" t="str">
        <f t="shared" si="4"/>
        <v/>
      </c>
      <c r="L30" s="14" t="str">
        <f t="shared" si="4"/>
        <v/>
      </c>
      <c r="M30" s="14" t="str">
        <f t="shared" si="4"/>
        <v/>
      </c>
      <c r="N30" s="14" t="str">
        <f t="shared" si="4"/>
        <v/>
      </c>
      <c r="O30" s="14" t="str">
        <f t="shared" si="4"/>
        <v/>
      </c>
      <c r="P30" s="14" t="str">
        <f t="shared" si="4"/>
        <v/>
      </c>
      <c r="Q30" s="14" t="str">
        <f t="shared" si="4"/>
        <v/>
      </c>
      <c r="R30" s="14"/>
      <c r="S30" s="8"/>
      <c r="W30" s="97"/>
      <c r="X30" s="97"/>
      <c r="Y30" s="98"/>
      <c r="Z30" s="97"/>
      <c r="AA30" s="97"/>
      <c r="AB30" s="97"/>
      <c r="AC30" s="98"/>
    </row>
    <row r="31" spans="1:29" x14ac:dyDescent="0.3">
      <c r="A31" s="15"/>
      <c r="B31" s="185" t="s">
        <v>128</v>
      </c>
      <c r="C31" s="16" t="str">
        <f t="shared" si="7"/>
        <v/>
      </c>
      <c r="D31" s="16" t="str">
        <f t="shared" si="2"/>
        <v/>
      </c>
      <c r="E31" s="17" t="s">
        <v>86</v>
      </c>
      <c r="F31" s="261">
        <f>Decsheets!$V$7</f>
        <v>4</v>
      </c>
      <c r="G31" s="8"/>
      <c r="H31" s="8"/>
      <c r="I31" s="18"/>
      <c r="J31" s="14" t="str">
        <f t="shared" si="6"/>
        <v/>
      </c>
      <c r="K31" s="14" t="str">
        <f t="shared" si="4"/>
        <v/>
      </c>
      <c r="L31" s="14" t="str">
        <f t="shared" si="4"/>
        <v/>
      </c>
      <c r="M31" s="14" t="str">
        <f t="shared" si="4"/>
        <v/>
      </c>
      <c r="N31" s="14" t="str">
        <f t="shared" si="4"/>
        <v/>
      </c>
      <c r="O31" s="14" t="str">
        <f t="shared" si="4"/>
        <v/>
      </c>
      <c r="P31" s="14" t="str">
        <f t="shared" si="4"/>
        <v/>
      </c>
      <c r="Q31" s="14" t="str">
        <f t="shared" si="4"/>
        <v/>
      </c>
      <c r="R31" s="14"/>
      <c r="S31" s="8"/>
      <c r="W31" s="97"/>
      <c r="X31" s="97"/>
      <c r="Y31" s="98"/>
      <c r="Z31" s="97"/>
      <c r="AA31" s="97"/>
      <c r="AB31" s="97"/>
      <c r="AC31" s="98"/>
    </row>
    <row r="32" spans="1:29" x14ac:dyDescent="0.3">
      <c r="A32" s="15"/>
      <c r="B32" s="185" t="s">
        <v>76</v>
      </c>
      <c r="C32" s="16" t="str">
        <f t="shared" si="7"/>
        <v/>
      </c>
      <c r="D32" s="16" t="str">
        <f t="shared" si="2"/>
        <v/>
      </c>
      <c r="E32" s="17" t="s">
        <v>86</v>
      </c>
      <c r="F32" s="261">
        <f>Decsheets!$V$8</f>
        <v>3</v>
      </c>
      <c r="G32" s="8"/>
      <c r="H32" s="8"/>
      <c r="I32" s="18"/>
      <c r="J32" s="14" t="str">
        <f t="shared" si="6"/>
        <v/>
      </c>
      <c r="K32" s="14" t="str">
        <f t="shared" si="4"/>
        <v/>
      </c>
      <c r="L32" s="14" t="str">
        <f t="shared" si="4"/>
        <v/>
      </c>
      <c r="M32" s="14" t="str">
        <f t="shared" si="4"/>
        <v/>
      </c>
      <c r="N32" s="14" t="str">
        <f t="shared" si="4"/>
        <v/>
      </c>
      <c r="O32" s="14" t="str">
        <f t="shared" si="4"/>
        <v/>
      </c>
      <c r="P32" s="14" t="str">
        <f t="shared" si="4"/>
        <v/>
      </c>
      <c r="Q32" s="14" t="str">
        <f t="shared" si="4"/>
        <v/>
      </c>
      <c r="R32" s="14"/>
      <c r="S32" s="8"/>
      <c r="W32" s="97"/>
      <c r="X32" s="97"/>
      <c r="Y32" s="98"/>
      <c r="Z32" s="97"/>
      <c r="AA32" s="97"/>
      <c r="AB32" s="97"/>
      <c r="AC32" s="98"/>
    </row>
    <row r="33" spans="1:29" x14ac:dyDescent="0.3">
      <c r="A33" s="15"/>
      <c r="B33" s="185" t="s">
        <v>77</v>
      </c>
      <c r="C33" s="16" t="str">
        <f t="shared" si="7"/>
        <v/>
      </c>
      <c r="D33" s="16" t="str">
        <f t="shared" si="2"/>
        <v/>
      </c>
      <c r="E33" s="17" t="s">
        <v>86</v>
      </c>
      <c r="F33" s="261">
        <f>Decsheets!$V$9</f>
        <v>2</v>
      </c>
      <c r="G33" s="8"/>
      <c r="H33" s="8"/>
      <c r="I33" s="18"/>
      <c r="J33" s="14" t="str">
        <f t="shared" si="6"/>
        <v/>
      </c>
      <c r="K33" s="14" t="str">
        <f t="shared" si="4"/>
        <v/>
      </c>
      <c r="L33" s="14" t="str">
        <f t="shared" si="4"/>
        <v/>
      </c>
      <c r="M33" s="14" t="str">
        <f t="shared" si="4"/>
        <v/>
      </c>
      <c r="N33" s="14" t="str">
        <f t="shared" si="4"/>
        <v/>
      </c>
      <c r="O33" s="14" t="str">
        <f t="shared" si="4"/>
        <v/>
      </c>
      <c r="P33" s="14" t="str">
        <f t="shared" si="4"/>
        <v/>
      </c>
      <c r="Q33" s="14" t="str">
        <f t="shared" si="4"/>
        <v/>
      </c>
      <c r="R33" s="14"/>
      <c r="S33" s="8"/>
      <c r="W33" s="97"/>
      <c r="X33" s="97"/>
      <c r="Y33" s="98"/>
      <c r="Z33" s="97"/>
      <c r="AA33" s="97"/>
      <c r="AB33" s="97"/>
      <c r="AC33" s="98"/>
    </row>
    <row r="34" spans="1:29" x14ac:dyDescent="0.3">
      <c r="A34" s="15"/>
      <c r="B34" s="185" t="s">
        <v>78</v>
      </c>
      <c r="C34" s="16" t="str">
        <f t="shared" si="7"/>
        <v/>
      </c>
      <c r="D34" s="16" t="str">
        <f t="shared" si="2"/>
        <v/>
      </c>
      <c r="E34" s="17" t="s">
        <v>86</v>
      </c>
      <c r="F34" s="261">
        <f>Decsheets!$V$10</f>
        <v>1</v>
      </c>
      <c r="G34" s="8"/>
      <c r="H34" s="8"/>
      <c r="I34" s="18"/>
      <c r="J34" s="14" t="str">
        <f t="shared" si="6"/>
        <v/>
      </c>
      <c r="K34" s="14" t="str">
        <f t="shared" si="4"/>
        <v/>
      </c>
      <c r="L34" s="14" t="str">
        <f t="shared" si="4"/>
        <v/>
      </c>
      <c r="M34" s="14" t="str">
        <f t="shared" si="4"/>
        <v/>
      </c>
      <c r="N34" s="14" t="str">
        <f t="shared" si="4"/>
        <v/>
      </c>
      <c r="O34" s="14" t="str">
        <f t="shared" si="4"/>
        <v/>
      </c>
      <c r="P34" s="14" t="str">
        <f t="shared" si="4"/>
        <v/>
      </c>
      <c r="Q34" s="14" t="str">
        <f t="shared" si="4"/>
        <v/>
      </c>
      <c r="R34" s="14"/>
      <c r="S34" s="8"/>
      <c r="W34" s="97"/>
      <c r="X34" s="97"/>
      <c r="Y34" s="98"/>
      <c r="Z34" s="97"/>
      <c r="AA34" s="97"/>
      <c r="AB34" s="97"/>
      <c r="AC34" s="98"/>
    </row>
    <row r="35" spans="1:29" x14ac:dyDescent="0.3">
      <c r="A35" s="15"/>
      <c r="B35" s="185" t="s">
        <v>79</v>
      </c>
      <c r="C35" s="16" t="str">
        <f t="shared" si="7"/>
        <v/>
      </c>
      <c r="D35" s="16" t="str">
        <f t="shared" si="2"/>
        <v/>
      </c>
      <c r="E35" s="17" t="s">
        <v>86</v>
      </c>
      <c r="F35" s="261">
        <f>Decsheets!$V$11</f>
        <v>0</v>
      </c>
      <c r="G35" s="8"/>
      <c r="H35" s="8"/>
      <c r="I35" s="18"/>
      <c r="J35" s="14" t="str">
        <f t="shared" si="6"/>
        <v/>
      </c>
      <c r="K35" s="14" t="str">
        <f t="shared" ref="K35:Q35" si="8">IF($A35="","",IF(LEFT($A35,1)=K$12,$F35,""))</f>
        <v/>
      </c>
      <c r="L35" s="14" t="str">
        <f t="shared" si="8"/>
        <v/>
      </c>
      <c r="M35" s="14" t="str">
        <f t="shared" si="8"/>
        <v/>
      </c>
      <c r="N35" s="14" t="str">
        <f t="shared" si="8"/>
        <v/>
      </c>
      <c r="O35" s="14" t="str">
        <f t="shared" si="8"/>
        <v/>
      </c>
      <c r="P35" s="14" t="str">
        <f t="shared" si="8"/>
        <v/>
      </c>
      <c r="Q35" s="14" t="str">
        <f t="shared" si="8"/>
        <v/>
      </c>
      <c r="R35" s="14">
        <f>SUM(Decsheets!$V$5:$V$12)-(SUM(J29:P35))</f>
        <v>21</v>
      </c>
      <c r="S35" s="8"/>
      <c r="W35" s="97"/>
      <c r="X35" s="97"/>
      <c r="Y35" s="98"/>
      <c r="Z35" s="97"/>
      <c r="AA35" s="97"/>
      <c r="AB35" s="97"/>
      <c r="AC35" s="98"/>
    </row>
    <row r="36" spans="1:29" x14ac:dyDescent="0.3">
      <c r="A36" s="11" t="s">
        <v>89</v>
      </c>
      <c r="B36" s="196"/>
      <c r="C36" s="19" t="s">
        <v>221</v>
      </c>
      <c r="D36" s="7" t="s">
        <v>85</v>
      </c>
      <c r="E36" s="184" t="s">
        <v>86</v>
      </c>
      <c r="F36" s="256"/>
      <c r="G36" s="8"/>
      <c r="H36" s="8"/>
      <c r="I36" s="8"/>
      <c r="J36" s="14"/>
      <c r="K36" s="14"/>
      <c r="L36" s="14"/>
      <c r="M36" s="14"/>
      <c r="N36" s="14"/>
      <c r="O36" s="14"/>
      <c r="P36" s="14"/>
      <c r="Q36" s="14"/>
      <c r="R36" s="14"/>
      <c r="S36" s="8" t="s">
        <v>91</v>
      </c>
      <c r="W36" s="97"/>
      <c r="X36" s="97"/>
      <c r="Y36" s="98"/>
      <c r="Z36" s="97"/>
      <c r="AA36" s="97"/>
      <c r="AB36" s="97"/>
      <c r="AC36" s="98"/>
    </row>
    <row r="37" spans="1:29" x14ac:dyDescent="0.3">
      <c r="A37" s="15"/>
      <c r="B37" s="185" t="s">
        <v>126</v>
      </c>
      <c r="C37" s="16" t="str">
        <f t="shared" ref="C37:C43" si="9">IF(A37="","",VLOOKUP($A$36,IF(LEN(A37)=2,U14BB,U14BA),VLOOKUP(LEFT(A37,1),club,6,FALSE),FALSE))</f>
        <v/>
      </c>
      <c r="D37" s="16" t="str">
        <f t="shared" si="2"/>
        <v/>
      </c>
      <c r="E37" s="17" t="s">
        <v>86</v>
      </c>
      <c r="F37" s="261">
        <f>Decsheets!$V$5</f>
        <v>6</v>
      </c>
      <c r="G37" s="8"/>
      <c r="H37" s="8"/>
      <c r="I37" s="208" t="str">
        <f>IFERROR(IF(E37=".","",IF(E37&lt;Records!C4,"LR",IF(E37=Records!C4,"=LR","-"))),"???")</f>
        <v/>
      </c>
      <c r="J37" s="14" t="str">
        <f t="shared" ref="J37:Q43" si="10">IF($A37="","",IF(LEFT($A37,1)=J$12,$F37,""))</f>
        <v/>
      </c>
      <c r="K37" s="14" t="str">
        <f t="shared" si="10"/>
        <v/>
      </c>
      <c r="L37" s="14" t="str">
        <f t="shared" si="10"/>
        <v/>
      </c>
      <c r="M37" s="14" t="str">
        <f t="shared" si="10"/>
        <v/>
      </c>
      <c r="N37" s="14" t="str">
        <f t="shared" si="10"/>
        <v/>
      </c>
      <c r="O37" s="14" t="str">
        <f t="shared" si="10"/>
        <v/>
      </c>
      <c r="P37" s="14" t="str">
        <f t="shared" si="10"/>
        <v/>
      </c>
      <c r="Q37" s="14" t="str">
        <f t="shared" si="10"/>
        <v/>
      </c>
      <c r="R37" s="14"/>
      <c r="S37" s="8"/>
      <c r="W37" s="97"/>
      <c r="X37" s="97"/>
      <c r="Y37" s="98"/>
      <c r="Z37" s="97"/>
      <c r="AA37" s="97"/>
      <c r="AB37" s="97"/>
      <c r="AC37" s="98"/>
    </row>
    <row r="38" spans="1:29" x14ac:dyDescent="0.3">
      <c r="A38" s="15"/>
      <c r="B38" s="185" t="s">
        <v>127</v>
      </c>
      <c r="C38" s="16" t="str">
        <f t="shared" si="9"/>
        <v/>
      </c>
      <c r="D38" s="16" t="str">
        <f t="shared" si="2"/>
        <v/>
      </c>
      <c r="E38" s="17" t="s">
        <v>86</v>
      </c>
      <c r="F38" s="261">
        <f>Decsheets!$V$6</f>
        <v>5</v>
      </c>
      <c r="G38" s="8"/>
      <c r="H38" s="8"/>
      <c r="I38" s="18"/>
      <c r="J38" s="14" t="str">
        <f t="shared" si="10"/>
        <v/>
      </c>
      <c r="K38" s="14" t="str">
        <f t="shared" si="10"/>
        <v/>
      </c>
      <c r="L38" s="14" t="str">
        <f t="shared" si="10"/>
        <v/>
      </c>
      <c r="M38" s="14" t="str">
        <f t="shared" si="10"/>
        <v/>
      </c>
      <c r="N38" s="14" t="str">
        <f t="shared" si="10"/>
        <v/>
      </c>
      <c r="O38" s="14" t="str">
        <f t="shared" si="10"/>
        <v/>
      </c>
      <c r="P38" s="14" t="str">
        <f t="shared" si="10"/>
        <v/>
      </c>
      <c r="Q38" s="14" t="str">
        <f t="shared" si="10"/>
        <v/>
      </c>
      <c r="R38" s="14"/>
      <c r="S38" s="8"/>
      <c r="W38" s="97"/>
      <c r="X38" s="97"/>
      <c r="Y38" s="98"/>
      <c r="Z38" s="97"/>
      <c r="AA38" s="97"/>
      <c r="AB38" s="97"/>
      <c r="AC38" s="98"/>
    </row>
    <row r="39" spans="1:29" x14ac:dyDescent="0.3">
      <c r="A39" s="15"/>
      <c r="B39" s="185" t="s">
        <v>128</v>
      </c>
      <c r="C39" s="16" t="str">
        <f t="shared" si="9"/>
        <v/>
      </c>
      <c r="D39" s="16" t="str">
        <f t="shared" si="2"/>
        <v/>
      </c>
      <c r="E39" s="17" t="s">
        <v>86</v>
      </c>
      <c r="F39" s="261">
        <f>Decsheets!$V$7</f>
        <v>4</v>
      </c>
      <c r="G39" s="8"/>
      <c r="H39" s="8"/>
      <c r="I39" s="18"/>
      <c r="J39" s="14" t="str">
        <f t="shared" si="10"/>
        <v/>
      </c>
      <c r="K39" s="14" t="str">
        <f t="shared" si="10"/>
        <v/>
      </c>
      <c r="L39" s="14" t="str">
        <f t="shared" si="10"/>
        <v/>
      </c>
      <c r="M39" s="14" t="str">
        <f t="shared" si="10"/>
        <v/>
      </c>
      <c r="N39" s="14" t="str">
        <f t="shared" si="10"/>
        <v/>
      </c>
      <c r="O39" s="14" t="str">
        <f t="shared" si="10"/>
        <v/>
      </c>
      <c r="P39" s="14" t="str">
        <f t="shared" si="10"/>
        <v/>
      </c>
      <c r="Q39" s="14" t="str">
        <f t="shared" si="10"/>
        <v/>
      </c>
      <c r="R39" s="14"/>
      <c r="S39" s="8"/>
      <c r="W39" s="97"/>
      <c r="X39" s="97"/>
      <c r="Y39" s="98"/>
      <c r="Z39" s="97"/>
      <c r="AA39" s="97"/>
      <c r="AB39" s="97"/>
      <c r="AC39" s="98"/>
    </row>
    <row r="40" spans="1:29" x14ac:dyDescent="0.3">
      <c r="A40" s="15"/>
      <c r="B40" s="185" t="s">
        <v>76</v>
      </c>
      <c r="C40" s="16" t="str">
        <f t="shared" si="9"/>
        <v/>
      </c>
      <c r="D40" s="16" t="str">
        <f t="shared" si="2"/>
        <v/>
      </c>
      <c r="E40" s="17" t="s">
        <v>86</v>
      </c>
      <c r="F40" s="261">
        <f>Decsheets!$V$8</f>
        <v>3</v>
      </c>
      <c r="G40" s="8"/>
      <c r="H40" s="8"/>
      <c r="I40" s="18"/>
      <c r="J40" s="14" t="str">
        <f t="shared" si="10"/>
        <v/>
      </c>
      <c r="K40" s="14" t="str">
        <f t="shared" si="10"/>
        <v/>
      </c>
      <c r="L40" s="14" t="str">
        <f t="shared" si="10"/>
        <v/>
      </c>
      <c r="M40" s="14" t="str">
        <f t="shared" si="10"/>
        <v/>
      </c>
      <c r="N40" s="14" t="str">
        <f t="shared" si="10"/>
        <v/>
      </c>
      <c r="O40" s="14" t="str">
        <f t="shared" si="10"/>
        <v/>
      </c>
      <c r="P40" s="14" t="str">
        <f t="shared" si="10"/>
        <v/>
      </c>
      <c r="Q40" s="14" t="str">
        <f t="shared" si="10"/>
        <v/>
      </c>
      <c r="R40" s="14"/>
      <c r="S40" s="8"/>
      <c r="W40" s="97"/>
      <c r="X40" s="99"/>
      <c r="Y40" s="114"/>
      <c r="Z40" s="97"/>
      <c r="AA40" s="97"/>
      <c r="AB40" s="99"/>
      <c r="AC40" s="114"/>
    </row>
    <row r="41" spans="1:29" x14ac:dyDescent="0.3">
      <c r="A41" s="15"/>
      <c r="B41" s="185" t="s">
        <v>77</v>
      </c>
      <c r="C41" s="16" t="str">
        <f t="shared" si="9"/>
        <v/>
      </c>
      <c r="D41" s="16" t="str">
        <f t="shared" si="2"/>
        <v/>
      </c>
      <c r="E41" s="17" t="s">
        <v>86</v>
      </c>
      <c r="F41" s="261">
        <f>Decsheets!$V$9</f>
        <v>2</v>
      </c>
      <c r="G41" s="8"/>
      <c r="H41" s="8"/>
      <c r="I41" s="18"/>
      <c r="J41" s="14" t="str">
        <f t="shared" si="10"/>
        <v/>
      </c>
      <c r="K41" s="14" t="str">
        <f t="shared" si="10"/>
        <v/>
      </c>
      <c r="L41" s="14" t="str">
        <f t="shared" si="10"/>
        <v/>
      </c>
      <c r="M41" s="14" t="str">
        <f t="shared" si="10"/>
        <v/>
      </c>
      <c r="N41" s="14" t="str">
        <f t="shared" si="10"/>
        <v/>
      </c>
      <c r="O41" s="14" t="str">
        <f t="shared" si="10"/>
        <v/>
      </c>
      <c r="P41" s="14" t="str">
        <f t="shared" si="10"/>
        <v/>
      </c>
      <c r="Q41" s="14" t="str">
        <f t="shared" si="10"/>
        <v/>
      </c>
      <c r="R41" s="14"/>
      <c r="S41" s="8"/>
      <c r="W41" s="97"/>
      <c r="X41" s="97"/>
      <c r="Y41" s="115"/>
      <c r="Z41" s="97"/>
      <c r="AA41" s="97"/>
      <c r="AB41" s="97"/>
      <c r="AC41" s="115"/>
    </row>
    <row r="42" spans="1:29" x14ac:dyDescent="0.3">
      <c r="A42" s="15"/>
      <c r="B42" s="185" t="s">
        <v>78</v>
      </c>
      <c r="C42" s="16" t="str">
        <f t="shared" si="9"/>
        <v/>
      </c>
      <c r="D42" s="16" t="str">
        <f t="shared" si="2"/>
        <v/>
      </c>
      <c r="E42" s="17" t="s">
        <v>86</v>
      </c>
      <c r="F42" s="261">
        <f>Decsheets!$V$10</f>
        <v>1</v>
      </c>
      <c r="G42" s="8"/>
      <c r="H42" s="8"/>
      <c r="I42" s="18"/>
      <c r="J42" s="14" t="str">
        <f t="shared" si="10"/>
        <v/>
      </c>
      <c r="K42" s="14" t="str">
        <f t="shared" si="10"/>
        <v/>
      </c>
      <c r="L42" s="14" t="str">
        <f t="shared" si="10"/>
        <v/>
      </c>
      <c r="M42" s="14" t="str">
        <f t="shared" si="10"/>
        <v/>
      </c>
      <c r="N42" s="14" t="str">
        <f t="shared" si="10"/>
        <v/>
      </c>
      <c r="O42" s="14" t="str">
        <f t="shared" si="10"/>
        <v/>
      </c>
      <c r="P42" s="14" t="str">
        <f t="shared" si="10"/>
        <v/>
      </c>
      <c r="Q42" s="14" t="str">
        <f t="shared" si="10"/>
        <v/>
      </c>
      <c r="R42" s="14"/>
      <c r="S42" s="8"/>
      <c r="W42" s="97"/>
      <c r="X42" s="97"/>
      <c r="Y42" s="115"/>
      <c r="Z42" s="97"/>
      <c r="AA42" s="97"/>
      <c r="AB42" s="97"/>
      <c r="AC42" s="115"/>
    </row>
    <row r="43" spans="1:29" x14ac:dyDescent="0.3">
      <c r="A43" s="15"/>
      <c r="B43" s="185" t="s">
        <v>79</v>
      </c>
      <c r="C43" s="16" t="str">
        <f t="shared" si="9"/>
        <v/>
      </c>
      <c r="D43" s="16" t="str">
        <f t="shared" si="2"/>
        <v/>
      </c>
      <c r="E43" s="17" t="s">
        <v>86</v>
      </c>
      <c r="F43" s="261">
        <f>Decsheets!$V$11</f>
        <v>0</v>
      </c>
      <c r="G43" s="8"/>
      <c r="H43" s="8"/>
      <c r="I43" s="18"/>
      <c r="J43" s="14" t="str">
        <f t="shared" si="10"/>
        <v/>
      </c>
      <c r="K43" s="14" t="str">
        <f t="shared" si="10"/>
        <v/>
      </c>
      <c r="L43" s="14" t="str">
        <f t="shared" si="10"/>
        <v/>
      </c>
      <c r="M43" s="14" t="str">
        <f t="shared" si="10"/>
        <v/>
      </c>
      <c r="N43" s="14" t="str">
        <f t="shared" si="10"/>
        <v/>
      </c>
      <c r="O43" s="14" t="str">
        <f t="shared" si="10"/>
        <v/>
      </c>
      <c r="P43" s="14" t="str">
        <f t="shared" si="10"/>
        <v/>
      </c>
      <c r="Q43" s="14" t="str">
        <f t="shared" si="10"/>
        <v/>
      </c>
      <c r="R43" s="14">
        <f>SUM(Decsheets!$V$5:$V$12)-(SUM(J37:P43))</f>
        <v>21</v>
      </c>
      <c r="S43" s="8"/>
      <c r="W43" s="97"/>
      <c r="X43" s="97"/>
      <c r="Y43" s="115"/>
      <c r="Z43" s="97"/>
      <c r="AA43" s="97"/>
      <c r="AB43" s="97"/>
      <c r="AC43" s="115"/>
    </row>
    <row r="44" spans="1:29" x14ac:dyDescent="0.3">
      <c r="A44" s="11" t="s">
        <v>92</v>
      </c>
      <c r="B44" s="196"/>
      <c r="C44" s="20" t="s">
        <v>222</v>
      </c>
      <c r="D44" s="258" t="s">
        <v>367</v>
      </c>
      <c r="E44" s="7" t="s">
        <v>86</v>
      </c>
      <c r="F44" s="256"/>
      <c r="G44" s="8"/>
      <c r="H44" s="8"/>
      <c r="I44" s="21"/>
      <c r="J44" s="14"/>
      <c r="K44" s="14"/>
      <c r="L44" s="14"/>
      <c r="M44" s="14"/>
      <c r="N44" s="14"/>
      <c r="O44" s="14"/>
      <c r="P44" s="14"/>
      <c r="Q44" s="14"/>
      <c r="R44" s="14"/>
      <c r="S44" s="8" t="s">
        <v>93</v>
      </c>
      <c r="W44" s="97"/>
      <c r="X44" s="97"/>
      <c r="Y44" s="115"/>
      <c r="Z44" s="97"/>
      <c r="AA44" s="97"/>
      <c r="AB44" s="97"/>
      <c r="AC44" s="115"/>
    </row>
    <row r="45" spans="1:29" x14ac:dyDescent="0.3">
      <c r="A45" s="15"/>
      <c r="B45" s="185" t="s">
        <v>126</v>
      </c>
      <c r="C45" s="16" t="str">
        <f>IFERROR(IF(A45="","",VLOOKUP($A$44,IF(LEN(A45)=2,U14BB,U14BA),VLOOKUP(LEFT(A45,1),club,6,FALSE),FALSE)),"No athlete")</f>
        <v/>
      </c>
      <c r="D45" s="16" t="str">
        <f>IFERROR(IF(A45="","",VLOOKUP(LEFT(A45,1),club,2,FALSE)),"No club")</f>
        <v/>
      </c>
      <c r="E45" s="17" t="s">
        <v>86</v>
      </c>
      <c r="F45" s="261">
        <f>Decsheets!$V$5</f>
        <v>6</v>
      </c>
      <c r="G45" s="8"/>
      <c r="H45" s="8"/>
      <c r="I45" s="208" t="str">
        <f>IFERROR(IF(E45=".","",IF(E45&lt;Records!C7,"LR",IF(E45=Records!C7,"=LR","-"))),"???")</f>
        <v/>
      </c>
      <c r="J45" s="14" t="str">
        <f t="shared" ref="J45:Q51" si="11">IF($A45="","",IF(LEFT($A45,1)=J$12,$F45,""))</f>
        <v/>
      </c>
      <c r="K45" s="14" t="str">
        <f t="shared" si="11"/>
        <v/>
      </c>
      <c r="L45" s="14" t="str">
        <f t="shared" si="11"/>
        <v/>
      </c>
      <c r="M45" s="14" t="str">
        <f t="shared" si="11"/>
        <v/>
      </c>
      <c r="N45" s="14" t="str">
        <f t="shared" si="11"/>
        <v/>
      </c>
      <c r="O45" s="14" t="str">
        <f t="shared" si="11"/>
        <v/>
      </c>
      <c r="P45" s="14" t="str">
        <f t="shared" si="11"/>
        <v/>
      </c>
      <c r="Q45" s="14" t="str">
        <f t="shared" si="11"/>
        <v/>
      </c>
      <c r="R45" s="14"/>
      <c r="S45" s="8"/>
      <c r="W45" s="97"/>
      <c r="X45" s="97"/>
      <c r="Y45" s="115"/>
      <c r="Z45" s="97"/>
      <c r="AA45" s="97"/>
      <c r="AB45" s="97"/>
      <c r="AC45" s="115"/>
    </row>
    <row r="46" spans="1:29" x14ac:dyDescent="0.3">
      <c r="A46" s="15"/>
      <c r="B46" s="185" t="s">
        <v>127</v>
      </c>
      <c r="C46" s="16" t="str">
        <f t="shared" ref="C46:C51" si="12">IF(A46="","",VLOOKUP($A$44,IF(LEN(A46)=2,U14BB,U14BA),VLOOKUP(LEFT(A46,1),club,6,FALSE),FALSE))</f>
        <v/>
      </c>
      <c r="D46" s="16" t="str">
        <f t="shared" si="2"/>
        <v/>
      </c>
      <c r="E46" s="17" t="s">
        <v>86</v>
      </c>
      <c r="F46" s="261">
        <f>Decsheets!$V$6</f>
        <v>5</v>
      </c>
      <c r="G46" s="8"/>
      <c r="H46" s="8"/>
      <c r="I46" s="18"/>
      <c r="J46" s="14" t="str">
        <f t="shared" si="11"/>
        <v/>
      </c>
      <c r="K46" s="14" t="str">
        <f t="shared" si="11"/>
        <v/>
      </c>
      <c r="L46" s="14" t="str">
        <f t="shared" si="11"/>
        <v/>
      </c>
      <c r="M46" s="14" t="str">
        <f t="shared" si="11"/>
        <v/>
      </c>
      <c r="N46" s="14" t="str">
        <f t="shared" si="11"/>
        <v/>
      </c>
      <c r="O46" s="14" t="str">
        <f t="shared" si="11"/>
        <v/>
      </c>
      <c r="P46" s="14" t="str">
        <f t="shared" si="11"/>
        <v/>
      </c>
      <c r="Q46" s="14" t="str">
        <f t="shared" si="11"/>
        <v/>
      </c>
      <c r="R46" s="14"/>
      <c r="S46" s="8"/>
      <c r="W46" s="97"/>
      <c r="X46" s="97"/>
      <c r="Y46" s="115"/>
      <c r="Z46" s="97"/>
      <c r="AA46" s="97"/>
      <c r="AB46" s="97"/>
      <c r="AC46" s="115"/>
    </row>
    <row r="47" spans="1:29" x14ac:dyDescent="0.3">
      <c r="A47" s="15"/>
      <c r="B47" s="185" t="s">
        <v>128</v>
      </c>
      <c r="C47" s="16" t="str">
        <f t="shared" si="12"/>
        <v/>
      </c>
      <c r="D47" s="16" t="str">
        <f t="shared" si="2"/>
        <v/>
      </c>
      <c r="E47" s="17" t="s">
        <v>86</v>
      </c>
      <c r="F47" s="261">
        <f>Decsheets!$V$7</f>
        <v>4</v>
      </c>
      <c r="G47" s="8"/>
      <c r="H47" s="8"/>
      <c r="I47" s="18"/>
      <c r="J47" s="14" t="str">
        <f t="shared" si="11"/>
        <v/>
      </c>
      <c r="K47" s="14" t="str">
        <f t="shared" si="11"/>
        <v/>
      </c>
      <c r="L47" s="14" t="str">
        <f t="shared" si="11"/>
        <v/>
      </c>
      <c r="M47" s="14" t="str">
        <f t="shared" si="11"/>
        <v/>
      </c>
      <c r="N47" s="14" t="str">
        <f t="shared" si="11"/>
        <v/>
      </c>
      <c r="O47" s="14" t="str">
        <f t="shared" si="11"/>
        <v/>
      </c>
      <c r="P47" s="14" t="str">
        <f t="shared" si="11"/>
        <v/>
      </c>
      <c r="Q47" s="14" t="str">
        <f t="shared" si="11"/>
        <v/>
      </c>
      <c r="R47" s="14"/>
      <c r="S47" s="8"/>
      <c r="W47" s="97"/>
      <c r="X47" s="97"/>
      <c r="Y47" s="115"/>
      <c r="Z47" s="97"/>
      <c r="AA47" s="97"/>
      <c r="AB47" s="97"/>
      <c r="AC47" s="115"/>
    </row>
    <row r="48" spans="1:29" x14ac:dyDescent="0.3">
      <c r="A48" s="15"/>
      <c r="B48" s="185" t="s">
        <v>76</v>
      </c>
      <c r="C48" s="16" t="str">
        <f t="shared" si="12"/>
        <v/>
      </c>
      <c r="D48" s="16" t="str">
        <f t="shared" si="2"/>
        <v/>
      </c>
      <c r="E48" s="17" t="s">
        <v>86</v>
      </c>
      <c r="F48" s="261">
        <f>Decsheets!$V$8</f>
        <v>3</v>
      </c>
      <c r="G48" s="8"/>
      <c r="H48" s="8"/>
      <c r="I48" s="18"/>
      <c r="J48" s="14" t="str">
        <f t="shared" si="11"/>
        <v/>
      </c>
      <c r="K48" s="14" t="str">
        <f t="shared" si="11"/>
        <v/>
      </c>
      <c r="L48" s="14" t="str">
        <f t="shared" si="11"/>
        <v/>
      </c>
      <c r="M48" s="14" t="str">
        <f t="shared" si="11"/>
        <v/>
      </c>
      <c r="N48" s="14" t="str">
        <f t="shared" si="11"/>
        <v/>
      </c>
      <c r="O48" s="14" t="str">
        <f t="shared" si="11"/>
        <v/>
      </c>
      <c r="P48" s="14" t="str">
        <f t="shared" si="11"/>
        <v/>
      </c>
      <c r="Q48" s="14" t="str">
        <f t="shared" si="11"/>
        <v/>
      </c>
      <c r="R48" s="14"/>
      <c r="S48" s="8"/>
      <c r="W48" s="97"/>
      <c r="X48" s="97"/>
      <c r="Y48" s="115"/>
      <c r="Z48" s="97"/>
      <c r="AA48" s="97"/>
      <c r="AB48" s="97"/>
      <c r="AC48" s="98"/>
    </row>
    <row r="49" spans="1:29" x14ac:dyDescent="0.3">
      <c r="A49" s="15"/>
      <c r="B49" s="185" t="s">
        <v>77</v>
      </c>
      <c r="C49" s="16" t="str">
        <f t="shared" si="12"/>
        <v/>
      </c>
      <c r="D49" s="16" t="str">
        <f t="shared" si="2"/>
        <v/>
      </c>
      <c r="E49" s="17" t="s">
        <v>86</v>
      </c>
      <c r="F49" s="261">
        <f>Decsheets!$V$9</f>
        <v>2</v>
      </c>
      <c r="G49" s="8"/>
      <c r="H49" s="8"/>
      <c r="I49" s="18"/>
      <c r="J49" s="14" t="str">
        <f t="shared" si="11"/>
        <v/>
      </c>
      <c r="K49" s="14" t="str">
        <f t="shared" si="11"/>
        <v/>
      </c>
      <c r="L49" s="14" t="str">
        <f t="shared" si="11"/>
        <v/>
      </c>
      <c r="M49" s="14" t="str">
        <f t="shared" si="11"/>
        <v/>
      </c>
      <c r="N49" s="14" t="str">
        <f t="shared" si="11"/>
        <v/>
      </c>
      <c r="O49" s="14" t="str">
        <f t="shared" si="11"/>
        <v/>
      </c>
      <c r="P49" s="14" t="str">
        <f t="shared" si="11"/>
        <v/>
      </c>
      <c r="Q49" s="14" t="str">
        <f t="shared" si="11"/>
        <v/>
      </c>
      <c r="R49" s="14"/>
      <c r="S49" s="8"/>
      <c r="W49" s="97"/>
      <c r="X49" s="97"/>
      <c r="Y49" s="115"/>
      <c r="Z49" s="97"/>
      <c r="AA49" s="97"/>
      <c r="AB49" s="97"/>
      <c r="AC49" s="98"/>
    </row>
    <row r="50" spans="1:29" x14ac:dyDescent="0.3">
      <c r="A50" s="15"/>
      <c r="B50" s="185" t="s">
        <v>78</v>
      </c>
      <c r="C50" s="16" t="str">
        <f t="shared" si="12"/>
        <v/>
      </c>
      <c r="D50" s="16" t="str">
        <f t="shared" si="2"/>
        <v/>
      </c>
      <c r="E50" s="17" t="s">
        <v>86</v>
      </c>
      <c r="F50" s="261">
        <f>Decsheets!$V$10</f>
        <v>1</v>
      </c>
      <c r="G50" s="8"/>
      <c r="H50" s="8"/>
      <c r="I50" s="18"/>
      <c r="J50" s="14" t="str">
        <f t="shared" si="11"/>
        <v/>
      </c>
      <c r="K50" s="14" t="str">
        <f t="shared" si="11"/>
        <v/>
      </c>
      <c r="L50" s="14" t="str">
        <f t="shared" si="11"/>
        <v/>
      </c>
      <c r="M50" s="14" t="str">
        <f t="shared" si="11"/>
        <v/>
      </c>
      <c r="N50" s="14" t="str">
        <f t="shared" si="11"/>
        <v/>
      </c>
      <c r="O50" s="14" t="str">
        <f t="shared" si="11"/>
        <v/>
      </c>
      <c r="P50" s="14" t="str">
        <f t="shared" si="11"/>
        <v/>
      </c>
      <c r="Q50" s="14" t="str">
        <f t="shared" si="11"/>
        <v/>
      </c>
      <c r="R50" s="14"/>
      <c r="S50" s="8"/>
      <c r="W50" s="97"/>
      <c r="X50" s="97"/>
      <c r="Y50" s="115"/>
      <c r="Z50" s="97"/>
      <c r="AA50" s="97"/>
      <c r="AB50" s="97"/>
      <c r="AC50" s="98"/>
    </row>
    <row r="51" spans="1:29" x14ac:dyDescent="0.3">
      <c r="A51" s="15"/>
      <c r="B51" s="185" t="s">
        <v>79</v>
      </c>
      <c r="C51" s="16" t="str">
        <f t="shared" si="12"/>
        <v/>
      </c>
      <c r="D51" s="16" t="str">
        <f t="shared" si="2"/>
        <v/>
      </c>
      <c r="E51" s="17" t="s">
        <v>86</v>
      </c>
      <c r="F51" s="261">
        <f>Decsheets!$V$11</f>
        <v>0</v>
      </c>
      <c r="G51" s="8"/>
      <c r="H51" s="8"/>
      <c r="I51" s="18"/>
      <c r="J51" s="14" t="str">
        <f t="shared" si="11"/>
        <v/>
      </c>
      <c r="K51" s="14" t="str">
        <f t="shared" si="11"/>
        <v/>
      </c>
      <c r="L51" s="14" t="str">
        <f t="shared" si="11"/>
        <v/>
      </c>
      <c r="M51" s="14" t="str">
        <f t="shared" si="11"/>
        <v/>
      </c>
      <c r="N51" s="14" t="str">
        <f t="shared" si="11"/>
        <v/>
      </c>
      <c r="O51" s="14" t="str">
        <f t="shared" si="11"/>
        <v/>
      </c>
      <c r="P51" s="14" t="str">
        <f t="shared" si="11"/>
        <v/>
      </c>
      <c r="Q51" s="14" t="str">
        <f t="shared" si="11"/>
        <v/>
      </c>
      <c r="R51" s="14">
        <f>SUM(Decsheets!$V$5:$V$12)-(SUM(J45:P51))</f>
        <v>21</v>
      </c>
      <c r="S51" s="8"/>
      <c r="W51" s="97"/>
      <c r="X51" s="97"/>
      <c r="Y51" s="115"/>
      <c r="Z51" s="97"/>
      <c r="AA51" s="97"/>
      <c r="AB51" s="97"/>
      <c r="AC51" s="98"/>
    </row>
    <row r="52" spans="1:29" x14ac:dyDescent="0.3">
      <c r="A52" s="11" t="s">
        <v>92</v>
      </c>
      <c r="B52" s="196"/>
      <c r="C52" s="19" t="s">
        <v>223</v>
      </c>
      <c r="D52" s="258" t="s">
        <v>367</v>
      </c>
      <c r="E52" s="7" t="s">
        <v>86</v>
      </c>
      <c r="F52" s="256"/>
      <c r="G52" s="8"/>
      <c r="H52" s="8"/>
      <c r="I52" s="21"/>
      <c r="J52" s="14"/>
      <c r="K52" s="14"/>
      <c r="L52" s="14"/>
      <c r="M52" s="14"/>
      <c r="N52" s="14"/>
      <c r="O52" s="14"/>
      <c r="P52" s="14"/>
      <c r="Q52" s="14"/>
      <c r="R52" s="14"/>
      <c r="S52" s="8" t="s">
        <v>94</v>
      </c>
      <c r="W52" s="97"/>
      <c r="X52" s="97"/>
      <c r="Y52" s="115"/>
      <c r="Z52" s="97"/>
      <c r="AA52" s="97"/>
      <c r="AB52" s="97"/>
      <c r="AC52" s="98"/>
    </row>
    <row r="53" spans="1:29" x14ac:dyDescent="0.3">
      <c r="A53" s="15"/>
      <c r="B53" s="185" t="s">
        <v>126</v>
      </c>
      <c r="C53" s="16" t="str">
        <f t="shared" ref="C53:C59" si="13">IF(A53="","",VLOOKUP($A$52,IF(LEN(A53)=2,U14BB,U14BA),VLOOKUP(LEFT(A53,1),club,6,FALSE),FALSE))</f>
        <v/>
      </c>
      <c r="D53" s="16" t="str">
        <f t="shared" si="2"/>
        <v/>
      </c>
      <c r="E53" s="17" t="s">
        <v>86</v>
      </c>
      <c r="F53" s="261">
        <f>Decsheets!$V$5</f>
        <v>6</v>
      </c>
      <c r="G53" s="8"/>
      <c r="H53" s="8"/>
      <c r="I53" s="208" t="str">
        <f>IFERROR(IF(E53=".","",IF(E53&lt;Records!C7,"LR",IF(E53=Records!C7,"=LR","-"))),"???")</f>
        <v/>
      </c>
      <c r="J53" s="14" t="str">
        <f t="shared" ref="J53:Q59" si="14">IF($A53="","",IF(LEFT($A53,1)=J$12,$F53,""))</f>
        <v/>
      </c>
      <c r="K53" s="14" t="str">
        <f t="shared" si="14"/>
        <v/>
      </c>
      <c r="L53" s="14" t="str">
        <f t="shared" si="14"/>
        <v/>
      </c>
      <c r="M53" s="14" t="str">
        <f t="shared" si="14"/>
        <v/>
      </c>
      <c r="N53" s="14" t="str">
        <f t="shared" si="14"/>
        <v/>
      </c>
      <c r="O53" s="14" t="str">
        <f t="shared" si="14"/>
        <v/>
      </c>
      <c r="P53" s="14" t="str">
        <f t="shared" si="14"/>
        <v/>
      </c>
      <c r="Q53" s="14" t="str">
        <f t="shared" si="14"/>
        <v/>
      </c>
      <c r="R53" s="14"/>
      <c r="S53" s="8"/>
      <c r="W53" s="97"/>
      <c r="X53" s="97"/>
      <c r="Y53" s="115"/>
      <c r="Z53" s="97"/>
      <c r="AA53" s="97"/>
      <c r="AB53" s="97"/>
      <c r="AC53" s="98"/>
    </row>
    <row r="54" spans="1:29" x14ac:dyDescent="0.3">
      <c r="A54" s="15"/>
      <c r="B54" s="185" t="s">
        <v>127</v>
      </c>
      <c r="C54" s="16" t="str">
        <f t="shared" si="13"/>
        <v/>
      </c>
      <c r="D54" s="16" t="str">
        <f t="shared" si="2"/>
        <v/>
      </c>
      <c r="E54" s="17" t="s">
        <v>86</v>
      </c>
      <c r="F54" s="261">
        <f>Decsheets!$V$6</f>
        <v>5</v>
      </c>
      <c r="G54" s="8"/>
      <c r="H54" s="8"/>
      <c r="I54" s="18"/>
      <c r="J54" s="14" t="str">
        <f t="shared" si="14"/>
        <v/>
      </c>
      <c r="K54" s="14" t="str">
        <f t="shared" si="14"/>
        <v/>
      </c>
      <c r="L54" s="14" t="str">
        <f t="shared" si="14"/>
        <v/>
      </c>
      <c r="M54" s="14" t="str">
        <f t="shared" si="14"/>
        <v/>
      </c>
      <c r="N54" s="14" t="str">
        <f t="shared" si="14"/>
        <v/>
      </c>
      <c r="O54" s="14" t="str">
        <f t="shared" si="14"/>
        <v/>
      </c>
      <c r="P54" s="14" t="str">
        <f t="shared" si="14"/>
        <v/>
      </c>
      <c r="Q54" s="14" t="str">
        <f t="shared" si="14"/>
        <v/>
      </c>
      <c r="R54" s="14"/>
      <c r="S54" s="8"/>
      <c r="W54" s="97"/>
      <c r="X54" s="97"/>
      <c r="Y54" s="115"/>
      <c r="Z54" s="97"/>
      <c r="AA54" s="97"/>
      <c r="AB54" s="97"/>
      <c r="AC54" s="98"/>
    </row>
    <row r="55" spans="1:29" x14ac:dyDescent="0.3">
      <c r="A55" s="15"/>
      <c r="B55" s="185" t="s">
        <v>128</v>
      </c>
      <c r="C55" s="16" t="str">
        <f t="shared" si="13"/>
        <v/>
      </c>
      <c r="D55" s="16" t="str">
        <f t="shared" si="2"/>
        <v/>
      </c>
      <c r="E55" s="17" t="s">
        <v>86</v>
      </c>
      <c r="F55" s="261">
        <f>Decsheets!$V$7</f>
        <v>4</v>
      </c>
      <c r="G55" s="8"/>
      <c r="H55" s="8"/>
      <c r="I55" s="18"/>
      <c r="J55" s="14" t="str">
        <f t="shared" si="14"/>
        <v/>
      </c>
      <c r="K55" s="14" t="str">
        <f t="shared" si="14"/>
        <v/>
      </c>
      <c r="L55" s="14" t="str">
        <f t="shared" si="14"/>
        <v/>
      </c>
      <c r="M55" s="14" t="str">
        <f t="shared" si="14"/>
        <v/>
      </c>
      <c r="N55" s="14" t="str">
        <f t="shared" si="14"/>
        <v/>
      </c>
      <c r="O55" s="14" t="str">
        <f t="shared" si="14"/>
        <v/>
      </c>
      <c r="P55" s="14" t="str">
        <f t="shared" si="14"/>
        <v/>
      </c>
      <c r="Q55" s="14" t="str">
        <f t="shared" si="14"/>
        <v/>
      </c>
      <c r="R55" s="14"/>
      <c r="S55" s="8"/>
      <c r="W55" s="97"/>
      <c r="X55" s="97"/>
      <c r="Y55" s="115"/>
      <c r="Z55" s="97"/>
      <c r="AA55" s="97"/>
      <c r="AB55" s="97"/>
      <c r="AC55" s="98"/>
    </row>
    <row r="56" spans="1:29" x14ac:dyDescent="0.3">
      <c r="A56" s="15"/>
      <c r="B56" s="185" t="s">
        <v>76</v>
      </c>
      <c r="C56" s="16" t="str">
        <f t="shared" si="13"/>
        <v/>
      </c>
      <c r="D56" s="16" t="str">
        <f t="shared" si="2"/>
        <v/>
      </c>
      <c r="E56" s="17" t="s">
        <v>86</v>
      </c>
      <c r="F56" s="261">
        <f>Decsheets!$V$8</f>
        <v>3</v>
      </c>
      <c r="G56" s="8"/>
      <c r="H56" s="8"/>
      <c r="I56" s="18"/>
      <c r="J56" s="14" t="str">
        <f t="shared" si="14"/>
        <v/>
      </c>
      <c r="K56" s="14" t="str">
        <f t="shared" si="14"/>
        <v/>
      </c>
      <c r="L56" s="14" t="str">
        <f t="shared" si="14"/>
        <v/>
      </c>
      <c r="M56" s="14" t="str">
        <f t="shared" si="14"/>
        <v/>
      </c>
      <c r="N56" s="14" t="str">
        <f t="shared" si="14"/>
        <v/>
      </c>
      <c r="O56" s="14" t="str">
        <f t="shared" si="14"/>
        <v/>
      </c>
      <c r="P56" s="14" t="str">
        <f t="shared" si="14"/>
        <v/>
      </c>
      <c r="Q56" s="14" t="str">
        <f t="shared" si="14"/>
        <v/>
      </c>
      <c r="R56" s="14"/>
      <c r="S56" s="8"/>
      <c r="W56" s="97"/>
      <c r="X56" s="97"/>
      <c r="Y56" s="115"/>
      <c r="Z56" s="97"/>
      <c r="AA56" s="97"/>
      <c r="AB56" s="97"/>
      <c r="AC56" s="98"/>
    </row>
    <row r="57" spans="1:29" x14ac:dyDescent="0.3">
      <c r="A57" s="15"/>
      <c r="B57" s="185" t="s">
        <v>77</v>
      </c>
      <c r="C57" s="16" t="str">
        <f t="shared" si="13"/>
        <v/>
      </c>
      <c r="D57" s="16" t="str">
        <f t="shared" si="2"/>
        <v/>
      </c>
      <c r="E57" s="17" t="s">
        <v>86</v>
      </c>
      <c r="F57" s="261">
        <f>Decsheets!$V$9</f>
        <v>2</v>
      </c>
      <c r="G57" s="8"/>
      <c r="H57" s="8"/>
      <c r="I57" s="18"/>
      <c r="J57" s="14" t="str">
        <f t="shared" si="14"/>
        <v/>
      </c>
      <c r="K57" s="14" t="str">
        <f t="shared" si="14"/>
        <v/>
      </c>
      <c r="L57" s="14" t="str">
        <f t="shared" si="14"/>
        <v/>
      </c>
      <c r="M57" s="14" t="str">
        <f t="shared" si="14"/>
        <v/>
      </c>
      <c r="N57" s="14" t="str">
        <f t="shared" si="14"/>
        <v/>
      </c>
      <c r="O57" s="14" t="str">
        <f t="shared" si="14"/>
        <v/>
      </c>
      <c r="P57" s="14" t="str">
        <f t="shared" si="14"/>
        <v/>
      </c>
      <c r="Q57" s="14" t="str">
        <f t="shared" si="14"/>
        <v/>
      </c>
      <c r="R57" s="14"/>
      <c r="S57" s="8"/>
      <c r="W57" s="97"/>
      <c r="X57" s="97"/>
      <c r="Y57" s="98"/>
      <c r="Z57" s="97"/>
      <c r="AA57" s="97"/>
      <c r="AB57" s="97"/>
      <c r="AC57" s="98"/>
    </row>
    <row r="58" spans="1:29" x14ac:dyDescent="0.3">
      <c r="A58" s="15"/>
      <c r="B58" s="185" t="s">
        <v>78</v>
      </c>
      <c r="C58" s="16" t="str">
        <f t="shared" si="13"/>
        <v/>
      </c>
      <c r="D58" s="16" t="str">
        <f t="shared" si="2"/>
        <v/>
      </c>
      <c r="E58" s="17" t="s">
        <v>86</v>
      </c>
      <c r="F58" s="261">
        <f>Decsheets!$V$10</f>
        <v>1</v>
      </c>
      <c r="G58" s="8"/>
      <c r="H58" s="8"/>
      <c r="I58" s="18"/>
      <c r="J58" s="14" t="str">
        <f t="shared" si="14"/>
        <v/>
      </c>
      <c r="K58" s="14" t="str">
        <f t="shared" si="14"/>
        <v/>
      </c>
      <c r="L58" s="14" t="str">
        <f t="shared" si="14"/>
        <v/>
      </c>
      <c r="M58" s="14" t="str">
        <f t="shared" si="14"/>
        <v/>
      </c>
      <c r="N58" s="14" t="str">
        <f t="shared" si="14"/>
        <v/>
      </c>
      <c r="O58" s="14" t="str">
        <f t="shared" si="14"/>
        <v/>
      </c>
      <c r="P58" s="14" t="str">
        <f t="shared" si="14"/>
        <v/>
      </c>
      <c r="Q58" s="14" t="str">
        <f t="shared" si="14"/>
        <v/>
      </c>
      <c r="R58" s="14"/>
      <c r="S58" s="8"/>
      <c r="W58" s="97"/>
      <c r="X58" s="97"/>
      <c r="Y58" s="97"/>
      <c r="Z58" s="97"/>
      <c r="AA58" s="97"/>
      <c r="AB58" s="97"/>
      <c r="AC58" s="97"/>
    </row>
    <row r="59" spans="1:29" x14ac:dyDescent="0.3">
      <c r="A59" s="15"/>
      <c r="B59" s="185" t="s">
        <v>79</v>
      </c>
      <c r="C59" s="16" t="str">
        <f t="shared" si="13"/>
        <v/>
      </c>
      <c r="D59" s="16" t="str">
        <f t="shared" si="2"/>
        <v/>
      </c>
      <c r="E59" s="17" t="s">
        <v>86</v>
      </c>
      <c r="F59" s="261">
        <f>Decsheets!$V$11</f>
        <v>0</v>
      </c>
      <c r="G59" s="8"/>
      <c r="H59" s="8"/>
      <c r="I59" s="18"/>
      <c r="J59" s="14" t="str">
        <f t="shared" si="14"/>
        <v/>
      </c>
      <c r="K59" s="14" t="str">
        <f t="shared" si="14"/>
        <v/>
      </c>
      <c r="L59" s="14" t="str">
        <f t="shared" si="14"/>
        <v/>
      </c>
      <c r="M59" s="14" t="str">
        <f t="shared" si="14"/>
        <v/>
      </c>
      <c r="N59" s="14" t="str">
        <f t="shared" si="14"/>
        <v/>
      </c>
      <c r="O59" s="14" t="str">
        <f t="shared" si="14"/>
        <v/>
      </c>
      <c r="P59" s="14" t="str">
        <f t="shared" si="14"/>
        <v/>
      </c>
      <c r="Q59" s="14" t="str">
        <f t="shared" si="14"/>
        <v/>
      </c>
      <c r="R59" s="14">
        <f>SUM(Decsheets!$V$5:$V$12)-(SUM(J53:P59))</f>
        <v>21</v>
      </c>
      <c r="S59" s="8"/>
      <c r="W59" s="97"/>
      <c r="X59" s="97"/>
      <c r="Y59" s="97"/>
      <c r="Z59" s="97"/>
      <c r="AA59" s="97"/>
      <c r="AB59" s="97"/>
      <c r="AC59" s="97"/>
    </row>
    <row r="60" spans="1:29" x14ac:dyDescent="0.3">
      <c r="A60" s="11" t="s">
        <v>95</v>
      </c>
      <c r="B60" s="196"/>
      <c r="C60" s="19" t="s">
        <v>224</v>
      </c>
      <c r="D60" s="258" t="s">
        <v>367</v>
      </c>
      <c r="E60" s="7" t="s">
        <v>86</v>
      </c>
      <c r="F60" s="256"/>
      <c r="G60" s="8"/>
      <c r="H60" s="8"/>
      <c r="I60" s="21"/>
      <c r="J60" s="14"/>
      <c r="K60" s="14"/>
      <c r="L60" s="14"/>
      <c r="M60" s="14"/>
      <c r="N60" s="14"/>
      <c r="O60" s="14"/>
      <c r="P60" s="14"/>
      <c r="Q60" s="14"/>
      <c r="R60" s="14"/>
      <c r="S60" s="8" t="s">
        <v>96</v>
      </c>
      <c r="W60" s="97"/>
      <c r="X60" s="97"/>
      <c r="Y60" s="97"/>
      <c r="Z60" s="97"/>
      <c r="AA60" s="97"/>
      <c r="AB60" s="97"/>
      <c r="AC60" s="97"/>
    </row>
    <row r="61" spans="1:29" x14ac:dyDescent="0.3">
      <c r="A61" s="15"/>
      <c r="B61" s="185" t="s">
        <v>126</v>
      </c>
      <c r="C61" s="16" t="str">
        <f>IFERROR(IF(A61="","",VLOOKUP($A$60,IF(LEN(A61)=2,U14BB,U14BA),VLOOKUP(LEFT(A61,1),club,6,FALSE),FALSE)),"No athlete")</f>
        <v/>
      </c>
      <c r="D61" s="16" t="str">
        <f>IFERROR(IF(A61="","",VLOOKUP(LEFT(A61,1),club,2,FALSE)),"No club")</f>
        <v/>
      </c>
      <c r="E61" s="17" t="s">
        <v>86</v>
      </c>
      <c r="F61" s="261">
        <f>Decsheets!$V$5</f>
        <v>6</v>
      </c>
      <c r="G61" s="8"/>
      <c r="H61" s="8"/>
      <c r="I61" s="208" t="str">
        <f>IFERROR(IF(E61=".","",IF(E61&lt;Records!C8,"LR",IF(E61=Records!C8,"=LR","-"))),"???")</f>
        <v/>
      </c>
      <c r="J61" s="14" t="str">
        <f t="shared" ref="J61:Q67" si="15">IF($A61="","",IF(LEFT($A61,1)=J$12,$F61,""))</f>
        <v/>
      </c>
      <c r="K61" s="14" t="str">
        <f t="shared" si="15"/>
        <v/>
      </c>
      <c r="L61" s="14" t="str">
        <f t="shared" si="15"/>
        <v/>
      </c>
      <c r="M61" s="14" t="str">
        <f t="shared" si="15"/>
        <v/>
      </c>
      <c r="N61" s="14" t="str">
        <f t="shared" si="15"/>
        <v/>
      </c>
      <c r="O61" s="14" t="str">
        <f t="shared" si="15"/>
        <v/>
      </c>
      <c r="P61" s="14" t="str">
        <f t="shared" si="15"/>
        <v/>
      </c>
      <c r="Q61" s="14" t="str">
        <f t="shared" si="15"/>
        <v/>
      </c>
      <c r="R61" s="14"/>
      <c r="S61" s="8"/>
      <c r="W61" s="97"/>
      <c r="X61" s="97"/>
      <c r="Y61" s="97"/>
      <c r="Z61" s="97"/>
      <c r="AA61" s="97"/>
      <c r="AB61" s="97"/>
      <c r="AC61" s="97"/>
    </row>
    <row r="62" spans="1:29" x14ac:dyDescent="0.3">
      <c r="A62" s="15"/>
      <c r="B62" s="185" t="s">
        <v>127</v>
      </c>
      <c r="C62" s="16" t="str">
        <f t="shared" ref="C62:C67" si="16">IF(A62="","",VLOOKUP($A$60,IF(LEN(A62)=2,U14BB,U14BA),VLOOKUP(LEFT(A62,1),club,6,FALSE),FALSE))</f>
        <v/>
      </c>
      <c r="D62" s="16" t="str">
        <f t="shared" ref="D62:D67" si="17">IF(A62="","",VLOOKUP(LEFT(A62,1),club,2,FALSE))</f>
        <v/>
      </c>
      <c r="E62" s="17" t="s">
        <v>86</v>
      </c>
      <c r="F62" s="261">
        <f>Decsheets!$V$6</f>
        <v>5</v>
      </c>
      <c r="G62" s="8"/>
      <c r="H62" s="8"/>
      <c r="I62" s="18"/>
      <c r="J62" s="14" t="str">
        <f t="shared" si="15"/>
        <v/>
      </c>
      <c r="K62" s="14" t="str">
        <f t="shared" si="15"/>
        <v/>
      </c>
      <c r="L62" s="14" t="str">
        <f t="shared" si="15"/>
        <v/>
      </c>
      <c r="M62" s="14" t="str">
        <f t="shared" si="15"/>
        <v/>
      </c>
      <c r="N62" s="14" t="str">
        <f t="shared" si="15"/>
        <v/>
      </c>
      <c r="O62" s="14" t="str">
        <f t="shared" si="15"/>
        <v/>
      </c>
      <c r="P62" s="14" t="str">
        <f t="shared" si="15"/>
        <v/>
      </c>
      <c r="Q62" s="14" t="str">
        <f t="shared" si="15"/>
        <v/>
      </c>
      <c r="R62" s="14"/>
      <c r="S62" s="8"/>
      <c r="W62" s="97"/>
      <c r="X62" s="97"/>
      <c r="Y62" s="97"/>
      <c r="Z62" s="97"/>
      <c r="AA62" s="97"/>
      <c r="AB62" s="97"/>
      <c r="AC62" s="97"/>
    </row>
    <row r="63" spans="1:29" x14ac:dyDescent="0.3">
      <c r="A63" s="15"/>
      <c r="B63" s="185" t="s">
        <v>128</v>
      </c>
      <c r="C63" s="16" t="str">
        <f t="shared" si="16"/>
        <v/>
      </c>
      <c r="D63" s="16" t="str">
        <f t="shared" si="17"/>
        <v/>
      </c>
      <c r="E63" s="17" t="s">
        <v>86</v>
      </c>
      <c r="F63" s="261">
        <f>Decsheets!$V$7</f>
        <v>4</v>
      </c>
      <c r="G63" s="8"/>
      <c r="H63" s="8"/>
      <c r="I63" s="18"/>
      <c r="J63" s="14" t="str">
        <f t="shared" si="15"/>
        <v/>
      </c>
      <c r="K63" s="14" t="str">
        <f t="shared" si="15"/>
        <v/>
      </c>
      <c r="L63" s="14" t="str">
        <f t="shared" si="15"/>
        <v/>
      </c>
      <c r="M63" s="14" t="str">
        <f t="shared" si="15"/>
        <v/>
      </c>
      <c r="N63" s="14" t="str">
        <f t="shared" si="15"/>
        <v/>
      </c>
      <c r="O63" s="14" t="str">
        <f t="shared" si="15"/>
        <v/>
      </c>
      <c r="P63" s="14" t="str">
        <f t="shared" si="15"/>
        <v/>
      </c>
      <c r="Q63" s="14" t="str">
        <f t="shared" si="15"/>
        <v/>
      </c>
      <c r="R63" s="14"/>
      <c r="S63" s="8"/>
      <c r="W63" s="97"/>
      <c r="X63" s="97"/>
      <c r="Y63" s="116"/>
      <c r="Z63" s="97"/>
      <c r="AA63" s="97"/>
      <c r="AB63" s="97"/>
      <c r="AC63" s="116"/>
    </row>
    <row r="64" spans="1:29" x14ac:dyDescent="0.3">
      <c r="A64" s="15"/>
      <c r="B64" s="185" t="s">
        <v>76</v>
      </c>
      <c r="C64" s="16" t="str">
        <f t="shared" si="16"/>
        <v/>
      </c>
      <c r="D64" s="16" t="str">
        <f t="shared" si="17"/>
        <v/>
      </c>
      <c r="E64" s="17" t="s">
        <v>86</v>
      </c>
      <c r="F64" s="261">
        <f>Decsheets!$V$8</f>
        <v>3</v>
      </c>
      <c r="G64" s="8"/>
      <c r="H64" s="8"/>
      <c r="I64" s="18"/>
      <c r="J64" s="14" t="str">
        <f t="shared" si="15"/>
        <v/>
      </c>
      <c r="K64" s="14" t="str">
        <f t="shared" si="15"/>
        <v/>
      </c>
      <c r="L64" s="14" t="str">
        <f t="shared" si="15"/>
        <v/>
      </c>
      <c r="M64" s="14" t="str">
        <f t="shared" si="15"/>
        <v/>
      </c>
      <c r="N64" s="14" t="str">
        <f t="shared" si="15"/>
        <v/>
      </c>
      <c r="O64" s="14" t="str">
        <f t="shared" si="15"/>
        <v/>
      </c>
      <c r="P64" s="14" t="str">
        <f t="shared" si="15"/>
        <v/>
      </c>
      <c r="Q64" s="14" t="str">
        <f t="shared" si="15"/>
        <v/>
      </c>
      <c r="R64" s="14"/>
      <c r="S64" s="8"/>
      <c r="W64" s="97"/>
      <c r="X64" s="97"/>
      <c r="Y64" s="116"/>
      <c r="Z64" s="97"/>
      <c r="AA64" s="97"/>
      <c r="AB64" s="97"/>
      <c r="AC64" s="116"/>
    </row>
    <row r="65" spans="1:29" x14ac:dyDescent="0.3">
      <c r="A65" s="15"/>
      <c r="B65" s="185" t="s">
        <v>77</v>
      </c>
      <c r="C65" s="16" t="str">
        <f t="shared" si="16"/>
        <v/>
      </c>
      <c r="D65" s="16" t="str">
        <f t="shared" si="17"/>
        <v/>
      </c>
      <c r="E65" s="17" t="s">
        <v>86</v>
      </c>
      <c r="F65" s="261">
        <f>Decsheets!$V$9</f>
        <v>2</v>
      </c>
      <c r="G65" s="8"/>
      <c r="H65" s="8"/>
      <c r="I65" s="18"/>
      <c r="J65" s="14" t="str">
        <f t="shared" si="15"/>
        <v/>
      </c>
      <c r="K65" s="14" t="str">
        <f t="shared" si="15"/>
        <v/>
      </c>
      <c r="L65" s="14" t="str">
        <f t="shared" si="15"/>
        <v/>
      </c>
      <c r="M65" s="14" t="str">
        <f t="shared" si="15"/>
        <v/>
      </c>
      <c r="N65" s="14" t="str">
        <f t="shared" si="15"/>
        <v/>
      </c>
      <c r="O65" s="14" t="str">
        <f t="shared" si="15"/>
        <v/>
      </c>
      <c r="P65" s="14" t="str">
        <f t="shared" si="15"/>
        <v/>
      </c>
      <c r="Q65" s="14" t="str">
        <f t="shared" si="15"/>
        <v/>
      </c>
      <c r="R65" s="14"/>
      <c r="S65" s="8"/>
      <c r="W65" s="97"/>
      <c r="X65" s="97"/>
      <c r="Y65" s="116"/>
      <c r="Z65" s="97"/>
      <c r="AA65" s="97"/>
      <c r="AB65" s="97"/>
      <c r="AC65" s="116"/>
    </row>
    <row r="66" spans="1:29" x14ac:dyDescent="0.3">
      <c r="A66" s="15"/>
      <c r="B66" s="185" t="s">
        <v>78</v>
      </c>
      <c r="C66" s="16" t="str">
        <f t="shared" si="16"/>
        <v/>
      </c>
      <c r="D66" s="16" t="str">
        <f t="shared" si="17"/>
        <v/>
      </c>
      <c r="E66" s="17" t="s">
        <v>86</v>
      </c>
      <c r="F66" s="261">
        <f>Decsheets!$V$10</f>
        <v>1</v>
      </c>
      <c r="G66" s="8"/>
      <c r="H66" s="8"/>
      <c r="I66" s="18"/>
      <c r="J66" s="14" t="str">
        <f t="shared" si="15"/>
        <v/>
      </c>
      <c r="K66" s="14" t="str">
        <f t="shared" si="15"/>
        <v/>
      </c>
      <c r="L66" s="14" t="str">
        <f t="shared" si="15"/>
        <v/>
      </c>
      <c r="M66" s="14" t="str">
        <f t="shared" si="15"/>
        <v/>
      </c>
      <c r="N66" s="14" t="str">
        <f t="shared" si="15"/>
        <v/>
      </c>
      <c r="O66" s="14" t="str">
        <f t="shared" si="15"/>
        <v/>
      </c>
      <c r="P66" s="14" t="str">
        <f t="shared" si="15"/>
        <v/>
      </c>
      <c r="Q66" s="14" t="str">
        <f t="shared" si="15"/>
        <v/>
      </c>
      <c r="R66" s="14"/>
      <c r="S66" s="8"/>
      <c r="W66" s="97"/>
      <c r="X66" s="97"/>
      <c r="Y66" s="116"/>
      <c r="Z66" s="97"/>
      <c r="AA66" s="97"/>
      <c r="AB66" s="97"/>
      <c r="AC66" s="116"/>
    </row>
    <row r="67" spans="1:29" x14ac:dyDescent="0.3">
      <c r="A67" s="15"/>
      <c r="B67" s="185" t="s">
        <v>79</v>
      </c>
      <c r="C67" s="16" t="str">
        <f t="shared" si="16"/>
        <v/>
      </c>
      <c r="D67" s="16" t="str">
        <f t="shared" si="17"/>
        <v/>
      </c>
      <c r="E67" s="17" t="s">
        <v>86</v>
      </c>
      <c r="F67" s="261">
        <f>Decsheets!$V$11</f>
        <v>0</v>
      </c>
      <c r="G67" s="8"/>
      <c r="H67" s="8"/>
      <c r="I67" s="18"/>
      <c r="J67" s="14" t="str">
        <f t="shared" si="15"/>
        <v/>
      </c>
      <c r="K67" s="14" t="str">
        <f t="shared" si="15"/>
        <v/>
      </c>
      <c r="L67" s="14" t="str">
        <f t="shared" si="15"/>
        <v/>
      </c>
      <c r="M67" s="14" t="str">
        <f t="shared" si="15"/>
        <v/>
      </c>
      <c r="N67" s="14" t="str">
        <f t="shared" si="15"/>
        <v/>
      </c>
      <c r="O67" s="14" t="str">
        <f t="shared" si="15"/>
        <v/>
      </c>
      <c r="P67" s="14" t="str">
        <f t="shared" si="15"/>
        <v/>
      </c>
      <c r="Q67" s="14" t="str">
        <f t="shared" si="15"/>
        <v/>
      </c>
      <c r="R67" s="14">
        <f>SUM(Decsheets!$V$5:$V$12)-(SUM(J61:P67))</f>
        <v>21</v>
      </c>
      <c r="S67" s="8"/>
      <c r="W67" s="97"/>
      <c r="X67" s="97"/>
      <c r="Y67" s="116"/>
      <c r="Z67" s="97"/>
      <c r="AA67" s="97"/>
      <c r="AB67" s="97"/>
      <c r="AC67" s="116"/>
    </row>
    <row r="68" spans="1:29" x14ac:dyDescent="0.3">
      <c r="A68" s="11" t="s">
        <v>95</v>
      </c>
      <c r="B68" s="196"/>
      <c r="C68" s="19" t="s">
        <v>225</v>
      </c>
      <c r="D68" s="258" t="s">
        <v>367</v>
      </c>
      <c r="E68" s="7" t="s">
        <v>86</v>
      </c>
      <c r="F68" s="256"/>
      <c r="G68" s="8"/>
      <c r="H68" s="8"/>
      <c r="I68" s="21"/>
      <c r="J68" s="14"/>
      <c r="K68" s="14"/>
      <c r="L68" s="14"/>
      <c r="M68" s="14"/>
      <c r="N68" s="14"/>
      <c r="O68" s="14"/>
      <c r="P68" s="14"/>
      <c r="Q68" s="14"/>
      <c r="R68" s="14"/>
      <c r="S68" s="8" t="s">
        <v>97</v>
      </c>
      <c r="W68" s="97"/>
      <c r="X68" s="97"/>
      <c r="Y68" s="116"/>
      <c r="Z68" s="97"/>
      <c r="AA68" s="97"/>
      <c r="AB68" s="97"/>
      <c r="AC68" s="116"/>
    </row>
    <row r="69" spans="1:29" x14ac:dyDescent="0.3">
      <c r="A69" s="15"/>
      <c r="B69" s="185" t="s">
        <v>126</v>
      </c>
      <c r="C69" s="16" t="str">
        <f t="shared" ref="C69:C75" si="18">IF(A69="","",VLOOKUP($A$68,IF(LEN(A69)=2,U14BB,U14BA),VLOOKUP(LEFT(A69,1),club,6,FALSE),FALSE))</f>
        <v/>
      </c>
      <c r="D69" s="16" t="str">
        <f t="shared" ref="D69:D147" si="19">IF(A69="","",VLOOKUP(LEFT(A69,1),club,2,FALSE))</f>
        <v/>
      </c>
      <c r="E69" s="17" t="s">
        <v>86</v>
      </c>
      <c r="F69" s="261">
        <f>Decsheets!$V$5</f>
        <v>6</v>
      </c>
      <c r="G69" s="8"/>
      <c r="H69" s="8"/>
      <c r="I69" s="208" t="str">
        <f>IFERROR(IF(E69=".","",IF(E69&lt;Records!C8,"LR",IF(E69=Records!C8,"=LR","-"))),"???")</f>
        <v/>
      </c>
      <c r="J69" s="14" t="str">
        <f t="shared" ref="J69:Q75" si="20">IF($A69="","",IF(LEFT($A69,1)=J$12,$F69,""))</f>
        <v/>
      </c>
      <c r="K69" s="14" t="str">
        <f t="shared" si="20"/>
        <v/>
      </c>
      <c r="L69" s="14" t="str">
        <f t="shared" si="20"/>
        <v/>
      </c>
      <c r="M69" s="14" t="str">
        <f t="shared" si="20"/>
        <v/>
      </c>
      <c r="N69" s="14" t="str">
        <f t="shared" si="20"/>
        <v/>
      </c>
      <c r="O69" s="14" t="str">
        <f t="shared" si="20"/>
        <v/>
      </c>
      <c r="P69" s="14" t="str">
        <f t="shared" si="20"/>
        <v/>
      </c>
      <c r="Q69" s="14" t="str">
        <f t="shared" si="20"/>
        <v/>
      </c>
      <c r="R69" s="14"/>
      <c r="S69" s="8"/>
      <c r="W69" s="97"/>
      <c r="X69" s="97"/>
      <c r="Y69" s="116"/>
      <c r="Z69" s="97"/>
      <c r="AA69" s="97"/>
      <c r="AB69" s="97"/>
      <c r="AC69" s="116"/>
    </row>
    <row r="70" spans="1:29" x14ac:dyDescent="0.3">
      <c r="A70" s="15"/>
      <c r="B70" s="185" t="s">
        <v>127</v>
      </c>
      <c r="C70" s="16" t="str">
        <f t="shared" si="18"/>
        <v/>
      </c>
      <c r="D70" s="16" t="str">
        <f t="shared" si="19"/>
        <v/>
      </c>
      <c r="E70" s="17" t="s">
        <v>86</v>
      </c>
      <c r="F70" s="261">
        <f>Decsheets!$V$6</f>
        <v>5</v>
      </c>
      <c r="G70" s="8"/>
      <c r="H70" s="8"/>
      <c r="I70" s="18"/>
      <c r="J70" s="14" t="str">
        <f t="shared" si="20"/>
        <v/>
      </c>
      <c r="K70" s="14" t="str">
        <f t="shared" si="20"/>
        <v/>
      </c>
      <c r="L70" s="14" t="str">
        <f t="shared" si="20"/>
        <v/>
      </c>
      <c r="M70" s="14" t="str">
        <f t="shared" si="20"/>
        <v/>
      </c>
      <c r="N70" s="14" t="str">
        <f t="shared" si="20"/>
        <v/>
      </c>
      <c r="O70" s="14" t="str">
        <f t="shared" si="20"/>
        <v/>
      </c>
      <c r="P70" s="14" t="str">
        <f t="shared" si="20"/>
        <v/>
      </c>
      <c r="Q70" s="14" t="str">
        <f t="shared" si="20"/>
        <v/>
      </c>
      <c r="R70" s="14"/>
      <c r="S70" s="8"/>
      <c r="W70" s="97"/>
      <c r="X70" s="97"/>
      <c r="Y70" s="116"/>
      <c r="Z70" s="97"/>
      <c r="AA70" s="97"/>
      <c r="AB70" s="97"/>
      <c r="AC70" s="116"/>
    </row>
    <row r="71" spans="1:29" x14ac:dyDescent="0.3">
      <c r="A71" s="15"/>
      <c r="B71" s="185" t="s">
        <v>128</v>
      </c>
      <c r="C71" s="16" t="str">
        <f t="shared" si="18"/>
        <v/>
      </c>
      <c r="D71" s="16" t="str">
        <f t="shared" si="19"/>
        <v/>
      </c>
      <c r="E71" s="17" t="s">
        <v>86</v>
      </c>
      <c r="F71" s="261">
        <f>Decsheets!$V$7</f>
        <v>4</v>
      </c>
      <c r="G71" s="8"/>
      <c r="H71" s="8"/>
      <c r="I71" s="18"/>
      <c r="J71" s="14" t="str">
        <f t="shared" si="20"/>
        <v/>
      </c>
      <c r="K71" s="14" t="str">
        <f t="shared" si="20"/>
        <v/>
      </c>
      <c r="L71" s="14" t="str">
        <f t="shared" si="20"/>
        <v/>
      </c>
      <c r="M71" s="14" t="str">
        <f t="shared" si="20"/>
        <v/>
      </c>
      <c r="N71" s="14" t="str">
        <f t="shared" si="20"/>
        <v/>
      </c>
      <c r="O71" s="14" t="str">
        <f t="shared" si="20"/>
        <v/>
      </c>
      <c r="P71" s="14" t="str">
        <f t="shared" si="20"/>
        <v/>
      </c>
      <c r="Q71" s="14" t="str">
        <f t="shared" si="20"/>
        <v/>
      </c>
      <c r="R71" s="14"/>
      <c r="S71" s="8"/>
      <c r="W71" s="97"/>
      <c r="X71" s="97"/>
      <c r="Y71" s="116"/>
      <c r="Z71" s="97"/>
      <c r="AA71" s="97"/>
      <c r="AB71" s="97"/>
      <c r="AC71" s="116"/>
    </row>
    <row r="72" spans="1:29" x14ac:dyDescent="0.3">
      <c r="A72" s="15"/>
      <c r="B72" s="185" t="s">
        <v>76</v>
      </c>
      <c r="C72" s="16" t="str">
        <f t="shared" si="18"/>
        <v/>
      </c>
      <c r="D72" s="16" t="str">
        <f t="shared" si="19"/>
        <v/>
      </c>
      <c r="E72" s="17" t="s">
        <v>86</v>
      </c>
      <c r="F72" s="261">
        <f>Decsheets!$V$8</f>
        <v>3</v>
      </c>
      <c r="G72" s="8"/>
      <c r="H72" s="8"/>
      <c r="I72" s="18"/>
      <c r="J72" s="14" t="str">
        <f t="shared" si="20"/>
        <v/>
      </c>
      <c r="K72" s="14" t="str">
        <f t="shared" si="20"/>
        <v/>
      </c>
      <c r="L72" s="14" t="str">
        <f t="shared" si="20"/>
        <v/>
      </c>
      <c r="M72" s="14" t="str">
        <f t="shared" si="20"/>
        <v/>
      </c>
      <c r="N72" s="14" t="str">
        <f t="shared" si="20"/>
        <v/>
      </c>
      <c r="O72" s="14" t="str">
        <f t="shared" si="20"/>
        <v/>
      </c>
      <c r="P72" s="14" t="str">
        <f t="shared" si="20"/>
        <v/>
      </c>
      <c r="Q72" s="14" t="str">
        <f t="shared" si="20"/>
        <v/>
      </c>
      <c r="R72" s="14"/>
      <c r="S72" s="8"/>
      <c r="W72" s="97"/>
      <c r="X72" s="97"/>
      <c r="Y72" s="116"/>
      <c r="Z72" s="97"/>
      <c r="AA72" s="97"/>
      <c r="AB72" s="97"/>
      <c r="AC72" s="116"/>
    </row>
    <row r="73" spans="1:29" x14ac:dyDescent="0.3">
      <c r="A73" s="15"/>
      <c r="B73" s="185" t="s">
        <v>77</v>
      </c>
      <c r="C73" s="16" t="str">
        <f t="shared" si="18"/>
        <v/>
      </c>
      <c r="D73" s="16" t="str">
        <f t="shared" si="19"/>
        <v/>
      </c>
      <c r="E73" s="17" t="s">
        <v>86</v>
      </c>
      <c r="F73" s="261">
        <f>Decsheets!$V$9</f>
        <v>2</v>
      </c>
      <c r="G73" s="8"/>
      <c r="H73" s="8"/>
      <c r="I73" s="18"/>
      <c r="J73" s="14" t="str">
        <f t="shared" si="20"/>
        <v/>
      </c>
      <c r="K73" s="14" t="str">
        <f t="shared" si="20"/>
        <v/>
      </c>
      <c r="L73" s="14" t="str">
        <f t="shared" si="20"/>
        <v/>
      </c>
      <c r="M73" s="14" t="str">
        <f t="shared" si="20"/>
        <v/>
      </c>
      <c r="N73" s="14" t="str">
        <f t="shared" si="20"/>
        <v/>
      </c>
      <c r="O73" s="14" t="str">
        <f t="shared" si="20"/>
        <v/>
      </c>
      <c r="P73" s="14" t="str">
        <f t="shared" si="20"/>
        <v/>
      </c>
      <c r="Q73" s="14" t="str">
        <f t="shared" si="20"/>
        <v/>
      </c>
      <c r="R73" s="14"/>
      <c r="S73" s="8"/>
      <c r="W73" s="97"/>
      <c r="X73" s="97"/>
      <c r="Y73" s="116"/>
      <c r="Z73" s="97"/>
      <c r="AA73" s="97"/>
      <c r="AB73" s="97"/>
      <c r="AC73" s="116"/>
    </row>
    <row r="74" spans="1:29" x14ac:dyDescent="0.3">
      <c r="A74" s="15"/>
      <c r="B74" s="185" t="s">
        <v>78</v>
      </c>
      <c r="C74" s="16" t="str">
        <f t="shared" si="18"/>
        <v/>
      </c>
      <c r="D74" s="16" t="str">
        <f t="shared" si="19"/>
        <v/>
      </c>
      <c r="E74" s="17" t="s">
        <v>86</v>
      </c>
      <c r="F74" s="261">
        <f>Decsheets!$V$10</f>
        <v>1</v>
      </c>
      <c r="G74" s="8"/>
      <c r="H74" s="8"/>
      <c r="I74" s="18"/>
      <c r="J74" s="14" t="str">
        <f t="shared" si="20"/>
        <v/>
      </c>
      <c r="K74" s="14" t="str">
        <f t="shared" si="20"/>
        <v/>
      </c>
      <c r="L74" s="14" t="str">
        <f t="shared" si="20"/>
        <v/>
      </c>
      <c r="M74" s="14" t="str">
        <f t="shared" si="20"/>
        <v/>
      </c>
      <c r="N74" s="14" t="str">
        <f t="shared" si="20"/>
        <v/>
      </c>
      <c r="O74" s="14" t="str">
        <f t="shared" si="20"/>
        <v/>
      </c>
      <c r="P74" s="14" t="str">
        <f t="shared" si="20"/>
        <v/>
      </c>
      <c r="Q74" s="14" t="str">
        <f t="shared" si="20"/>
        <v/>
      </c>
      <c r="R74" s="14"/>
      <c r="S74" s="8"/>
      <c r="W74" s="97"/>
      <c r="X74" s="97"/>
      <c r="Y74" s="116"/>
      <c r="Z74" s="97"/>
      <c r="AA74" s="97"/>
      <c r="AB74" s="97"/>
      <c r="AC74" s="116"/>
    </row>
    <row r="75" spans="1:29" x14ac:dyDescent="0.3">
      <c r="A75" s="15"/>
      <c r="B75" s="185" t="s">
        <v>79</v>
      </c>
      <c r="C75" s="16" t="str">
        <f t="shared" si="18"/>
        <v/>
      </c>
      <c r="D75" s="16" t="str">
        <f t="shared" si="19"/>
        <v/>
      </c>
      <c r="E75" s="17" t="s">
        <v>86</v>
      </c>
      <c r="F75" s="261">
        <f>Decsheets!$V$11</f>
        <v>0</v>
      </c>
      <c r="G75" s="8"/>
      <c r="H75" s="8"/>
      <c r="I75" s="18"/>
      <c r="J75" s="14" t="str">
        <f t="shared" si="20"/>
        <v/>
      </c>
      <c r="K75" s="14" t="str">
        <f t="shared" si="20"/>
        <v/>
      </c>
      <c r="L75" s="14" t="str">
        <f t="shared" si="20"/>
        <v/>
      </c>
      <c r="M75" s="14" t="str">
        <f t="shared" si="20"/>
        <v/>
      </c>
      <c r="N75" s="14" t="str">
        <f t="shared" si="20"/>
        <v/>
      </c>
      <c r="O75" s="14" t="str">
        <f t="shared" si="20"/>
        <v/>
      </c>
      <c r="P75" s="14" t="str">
        <f t="shared" si="20"/>
        <v/>
      </c>
      <c r="Q75" s="14" t="str">
        <f t="shared" si="20"/>
        <v/>
      </c>
      <c r="R75" s="14">
        <f>SUM(Decsheets!$V$5:$V$12)-(SUM(J69:P75))</f>
        <v>21</v>
      </c>
      <c r="S75" s="8"/>
      <c r="W75" s="97"/>
      <c r="X75" s="97"/>
      <c r="Y75" s="116"/>
      <c r="Z75" s="97"/>
      <c r="AA75" s="97"/>
      <c r="AB75" s="97"/>
      <c r="AC75" s="116"/>
    </row>
    <row r="76" spans="1:29" x14ac:dyDescent="0.3">
      <c r="A76" s="11" t="s">
        <v>131</v>
      </c>
      <c r="B76" s="196"/>
      <c r="C76" s="19" t="s">
        <v>299</v>
      </c>
      <c r="D76" s="7" t="s">
        <v>85</v>
      </c>
      <c r="E76" s="184" t="s">
        <v>86</v>
      </c>
      <c r="F76" s="256"/>
      <c r="G76" s="8"/>
      <c r="H76" s="8"/>
      <c r="I76" s="8"/>
      <c r="J76" s="14"/>
      <c r="K76" s="14"/>
      <c r="L76" s="14"/>
      <c r="M76" s="14"/>
      <c r="N76" s="14"/>
      <c r="O76" s="14"/>
      <c r="P76" s="14"/>
      <c r="Q76" s="14"/>
      <c r="R76" s="14"/>
      <c r="S76" s="8" t="s">
        <v>132</v>
      </c>
      <c r="W76" s="97"/>
      <c r="X76" s="97"/>
      <c r="Y76" s="116"/>
      <c r="Z76" s="97"/>
      <c r="AA76" s="97"/>
      <c r="AB76" s="97"/>
      <c r="AC76" s="116"/>
    </row>
    <row r="77" spans="1:29" x14ac:dyDescent="0.3">
      <c r="A77" s="15"/>
      <c r="B77" s="185" t="s">
        <v>126</v>
      </c>
      <c r="C77" s="16" t="str">
        <f>IFERROR(IF(A77="","",VLOOKUP($A$76,IF(LEN(A77)=2,U14BB,U14BA),VLOOKUP(LEFT(A77,1),club,6,FALSE),FALSE)),"No athlete")</f>
        <v/>
      </c>
      <c r="D77" s="16" t="str">
        <f>IFERROR(IF(A77="","",VLOOKUP(LEFT(A77,1),club,2,FALSE)),"No club")</f>
        <v/>
      </c>
      <c r="E77" s="17" t="s">
        <v>86</v>
      </c>
      <c r="F77" s="261">
        <f>Decsheets!$V$5</f>
        <v>6</v>
      </c>
      <c r="G77" s="8"/>
      <c r="H77" s="8"/>
      <c r="I77" s="208" t="str">
        <f>IFERROR(IF(E77=".","",IF(E77&lt;Records!C10,"LR",IF(E77=Records!C10,"=LR","-"))),"???")</f>
        <v/>
      </c>
      <c r="J77" s="14" t="str">
        <f t="shared" ref="J77:Q83" si="21">IF($A77="","",IF(LEFT($A77,1)=J$12,$F77,""))</f>
        <v/>
      </c>
      <c r="K77" s="14" t="str">
        <f t="shared" si="21"/>
        <v/>
      </c>
      <c r="L77" s="14" t="str">
        <f t="shared" si="21"/>
        <v/>
      </c>
      <c r="M77" s="14" t="str">
        <f t="shared" si="21"/>
        <v/>
      </c>
      <c r="N77" s="14" t="str">
        <f t="shared" si="21"/>
        <v/>
      </c>
      <c r="O77" s="14" t="str">
        <f t="shared" si="21"/>
        <v/>
      </c>
      <c r="P77" s="14" t="str">
        <f t="shared" si="21"/>
        <v/>
      </c>
      <c r="Q77" s="14" t="str">
        <f t="shared" si="21"/>
        <v/>
      </c>
      <c r="R77" s="14"/>
      <c r="S77" s="8"/>
      <c r="W77" s="97"/>
      <c r="X77" s="97"/>
      <c r="Y77" s="116"/>
      <c r="Z77" s="97"/>
      <c r="AA77" s="97"/>
      <c r="AB77" s="97"/>
      <c r="AC77" s="116"/>
    </row>
    <row r="78" spans="1:29" x14ac:dyDescent="0.3">
      <c r="A78" s="15"/>
      <c r="B78" s="185" t="s">
        <v>127</v>
      </c>
      <c r="C78" s="16" t="str">
        <f t="shared" ref="C78:C83" si="22">IF(A78="","",VLOOKUP($A$76,IF(LEN(A78)=2,U14BB,U14BA),VLOOKUP(LEFT(A78,1),club,6,FALSE),FALSE))</f>
        <v/>
      </c>
      <c r="D78" s="16" t="str">
        <f t="shared" si="19"/>
        <v/>
      </c>
      <c r="E78" s="17" t="s">
        <v>86</v>
      </c>
      <c r="F78" s="261">
        <f>Decsheets!$V$6</f>
        <v>5</v>
      </c>
      <c r="G78" s="8"/>
      <c r="H78" s="8"/>
      <c r="I78" s="18"/>
      <c r="J78" s="14" t="str">
        <f t="shared" si="21"/>
        <v/>
      </c>
      <c r="K78" s="14" t="str">
        <f t="shared" si="21"/>
        <v/>
      </c>
      <c r="L78" s="14" t="str">
        <f t="shared" si="21"/>
        <v/>
      </c>
      <c r="M78" s="14" t="str">
        <f t="shared" si="21"/>
        <v/>
      </c>
      <c r="N78" s="14" t="str">
        <f t="shared" si="21"/>
        <v/>
      </c>
      <c r="O78" s="14" t="str">
        <f t="shared" si="21"/>
        <v/>
      </c>
      <c r="P78" s="14" t="str">
        <f t="shared" si="21"/>
        <v/>
      </c>
      <c r="Q78" s="14" t="str">
        <f t="shared" si="21"/>
        <v/>
      </c>
      <c r="R78" s="14"/>
      <c r="S78" s="8"/>
      <c r="W78" s="97"/>
      <c r="X78" s="97"/>
      <c r="Y78" s="116"/>
      <c r="Z78" s="97"/>
      <c r="AA78" s="97"/>
      <c r="AB78" s="97"/>
      <c r="AC78" s="116"/>
    </row>
    <row r="79" spans="1:29" x14ac:dyDescent="0.3">
      <c r="A79" s="15"/>
      <c r="B79" s="185" t="s">
        <v>128</v>
      </c>
      <c r="C79" s="16" t="str">
        <f t="shared" si="22"/>
        <v/>
      </c>
      <c r="D79" s="16" t="str">
        <f t="shared" si="19"/>
        <v/>
      </c>
      <c r="E79" s="17" t="s">
        <v>86</v>
      </c>
      <c r="F79" s="261">
        <f>Decsheets!$V$7</f>
        <v>4</v>
      </c>
      <c r="G79" s="8"/>
      <c r="H79" s="8"/>
      <c r="I79" s="18"/>
      <c r="J79" s="14" t="str">
        <f t="shared" si="21"/>
        <v/>
      </c>
      <c r="K79" s="14" t="str">
        <f t="shared" si="21"/>
        <v/>
      </c>
      <c r="L79" s="14" t="str">
        <f t="shared" si="21"/>
        <v/>
      </c>
      <c r="M79" s="14" t="str">
        <f t="shared" si="21"/>
        <v/>
      </c>
      <c r="N79" s="14" t="str">
        <f t="shared" si="21"/>
        <v/>
      </c>
      <c r="O79" s="14" t="str">
        <f t="shared" si="21"/>
        <v/>
      </c>
      <c r="P79" s="14" t="str">
        <f t="shared" si="21"/>
        <v/>
      </c>
      <c r="Q79" s="14" t="str">
        <f t="shared" si="21"/>
        <v/>
      </c>
      <c r="R79" s="14"/>
      <c r="S79" s="8"/>
      <c r="W79" s="97"/>
      <c r="X79" s="97"/>
      <c r="Y79" s="116"/>
      <c r="Z79" s="97"/>
      <c r="AA79" s="97"/>
      <c r="AB79" s="97"/>
      <c r="AC79" s="116"/>
    </row>
    <row r="80" spans="1:29" x14ac:dyDescent="0.3">
      <c r="A80" s="15"/>
      <c r="B80" s="185" t="s">
        <v>76</v>
      </c>
      <c r="C80" s="16" t="str">
        <f t="shared" si="22"/>
        <v/>
      </c>
      <c r="D80" s="16" t="str">
        <f t="shared" si="19"/>
        <v/>
      </c>
      <c r="E80" s="17" t="s">
        <v>86</v>
      </c>
      <c r="F80" s="261">
        <f>Decsheets!$V$8</f>
        <v>3</v>
      </c>
      <c r="G80" s="8"/>
      <c r="H80" s="8"/>
      <c r="I80" s="18"/>
      <c r="J80" s="14" t="str">
        <f t="shared" si="21"/>
        <v/>
      </c>
      <c r="K80" s="14" t="str">
        <f t="shared" si="21"/>
        <v/>
      </c>
      <c r="L80" s="14" t="str">
        <f t="shared" si="21"/>
        <v/>
      </c>
      <c r="M80" s="14" t="str">
        <f t="shared" si="21"/>
        <v/>
      </c>
      <c r="N80" s="14" t="str">
        <f t="shared" si="21"/>
        <v/>
      </c>
      <c r="O80" s="14" t="str">
        <f t="shared" si="21"/>
        <v/>
      </c>
      <c r="P80" s="14" t="str">
        <f t="shared" si="21"/>
        <v/>
      </c>
      <c r="Q80" s="14" t="str">
        <f t="shared" si="21"/>
        <v/>
      </c>
      <c r="R80" s="14"/>
      <c r="S80" s="8"/>
      <c r="W80" s="97"/>
      <c r="X80" s="97"/>
      <c r="Y80" s="116"/>
      <c r="Z80" s="97"/>
      <c r="AA80" s="97"/>
      <c r="AB80" s="97"/>
      <c r="AC80" s="116"/>
    </row>
    <row r="81" spans="1:29" x14ac:dyDescent="0.3">
      <c r="A81" s="15"/>
      <c r="B81" s="185" t="s">
        <v>77</v>
      </c>
      <c r="C81" s="16" t="str">
        <f t="shared" si="22"/>
        <v/>
      </c>
      <c r="D81" s="16" t="str">
        <f t="shared" si="19"/>
        <v/>
      </c>
      <c r="E81" s="17" t="s">
        <v>86</v>
      </c>
      <c r="F81" s="261">
        <f>Decsheets!$V$9</f>
        <v>2</v>
      </c>
      <c r="G81" s="8"/>
      <c r="H81" s="8"/>
      <c r="I81" s="18"/>
      <c r="J81" s="14" t="str">
        <f t="shared" si="21"/>
        <v/>
      </c>
      <c r="K81" s="14" t="str">
        <f t="shared" si="21"/>
        <v/>
      </c>
      <c r="L81" s="14" t="str">
        <f t="shared" si="21"/>
        <v/>
      </c>
      <c r="M81" s="14" t="str">
        <f t="shared" si="21"/>
        <v/>
      </c>
      <c r="N81" s="14" t="str">
        <f t="shared" si="21"/>
        <v/>
      </c>
      <c r="O81" s="14" t="str">
        <f t="shared" si="21"/>
        <v/>
      </c>
      <c r="P81" s="14" t="str">
        <f t="shared" si="21"/>
        <v/>
      </c>
      <c r="Q81" s="14" t="str">
        <f t="shared" si="21"/>
        <v/>
      </c>
      <c r="R81" s="14"/>
      <c r="S81" s="8"/>
      <c r="W81" s="97"/>
      <c r="X81" s="97"/>
      <c r="Y81" s="116"/>
      <c r="Z81" s="97"/>
      <c r="AA81" s="97"/>
      <c r="AB81" s="97"/>
      <c r="AC81" s="116"/>
    </row>
    <row r="82" spans="1:29" x14ac:dyDescent="0.3">
      <c r="A82" s="15"/>
      <c r="B82" s="185" t="s">
        <v>78</v>
      </c>
      <c r="C82" s="16" t="str">
        <f t="shared" si="22"/>
        <v/>
      </c>
      <c r="D82" s="16" t="str">
        <f t="shared" si="19"/>
        <v/>
      </c>
      <c r="E82" s="17" t="s">
        <v>86</v>
      </c>
      <c r="F82" s="261">
        <f>Decsheets!$V$10</f>
        <v>1</v>
      </c>
      <c r="G82" s="8"/>
      <c r="H82" s="8"/>
      <c r="I82" s="18"/>
      <c r="J82" s="14" t="str">
        <f t="shared" si="21"/>
        <v/>
      </c>
      <c r="K82" s="14" t="str">
        <f t="shared" si="21"/>
        <v/>
      </c>
      <c r="L82" s="14" t="str">
        <f t="shared" si="21"/>
        <v/>
      </c>
      <c r="M82" s="14" t="str">
        <f t="shared" si="21"/>
        <v/>
      </c>
      <c r="N82" s="14" t="str">
        <f t="shared" si="21"/>
        <v/>
      </c>
      <c r="O82" s="14" t="str">
        <f t="shared" si="21"/>
        <v/>
      </c>
      <c r="P82" s="14" t="str">
        <f t="shared" si="21"/>
        <v/>
      </c>
      <c r="Q82" s="14" t="str">
        <f t="shared" si="21"/>
        <v/>
      </c>
      <c r="R82" s="14"/>
      <c r="S82" s="8"/>
      <c r="W82" s="97"/>
      <c r="X82" s="97"/>
      <c r="Y82" s="116"/>
      <c r="Z82" s="97"/>
      <c r="AA82" s="97"/>
      <c r="AB82" s="97"/>
      <c r="AC82" s="116"/>
    </row>
    <row r="83" spans="1:29" x14ac:dyDescent="0.3">
      <c r="A83" s="15"/>
      <c r="B83" s="185" t="s">
        <v>79</v>
      </c>
      <c r="C83" s="16" t="str">
        <f t="shared" si="22"/>
        <v/>
      </c>
      <c r="D83" s="16" t="str">
        <f t="shared" si="19"/>
        <v/>
      </c>
      <c r="E83" s="17" t="s">
        <v>86</v>
      </c>
      <c r="F83" s="261">
        <f>Decsheets!$V$11</f>
        <v>0</v>
      </c>
      <c r="G83" s="8"/>
      <c r="H83" s="8"/>
      <c r="I83" s="18"/>
      <c r="J83" s="14" t="str">
        <f t="shared" si="21"/>
        <v/>
      </c>
      <c r="K83" s="14" t="str">
        <f t="shared" si="21"/>
        <v/>
      </c>
      <c r="L83" s="14" t="str">
        <f t="shared" si="21"/>
        <v/>
      </c>
      <c r="M83" s="14" t="str">
        <f t="shared" si="21"/>
        <v/>
      </c>
      <c r="N83" s="14" t="str">
        <f t="shared" si="21"/>
        <v/>
      </c>
      <c r="O83" s="14" t="str">
        <f t="shared" si="21"/>
        <v/>
      </c>
      <c r="P83" s="14" t="str">
        <f t="shared" si="21"/>
        <v/>
      </c>
      <c r="Q83" s="14" t="str">
        <f t="shared" si="21"/>
        <v/>
      </c>
      <c r="R83" s="14">
        <f>SUM(Decsheets!$V$5:$V$12)-(SUM(J77:P83))</f>
        <v>21</v>
      </c>
      <c r="S83" s="8"/>
      <c r="W83" s="97"/>
      <c r="X83" s="97"/>
      <c r="Y83" s="116"/>
      <c r="Z83" s="97"/>
      <c r="AA83" s="97"/>
      <c r="AB83" s="97"/>
      <c r="AC83" s="116"/>
    </row>
    <row r="84" spans="1:29" x14ac:dyDescent="0.3">
      <c r="A84" s="11" t="s">
        <v>131</v>
      </c>
      <c r="B84" s="196"/>
      <c r="C84" s="19" t="s">
        <v>300</v>
      </c>
      <c r="D84" s="7" t="s">
        <v>85</v>
      </c>
      <c r="E84" s="184" t="s">
        <v>86</v>
      </c>
      <c r="F84" s="256"/>
      <c r="G84" s="8"/>
      <c r="H84" s="8"/>
      <c r="I84" s="8"/>
      <c r="J84" s="14"/>
      <c r="K84" s="14"/>
      <c r="L84" s="14"/>
      <c r="M84" s="14"/>
      <c r="N84" s="14"/>
      <c r="O84" s="14"/>
      <c r="P84" s="14"/>
      <c r="Q84" s="14"/>
      <c r="R84" s="14"/>
      <c r="S84" s="8" t="s">
        <v>133</v>
      </c>
      <c r="W84" s="97"/>
      <c r="X84" s="97"/>
      <c r="Y84" s="116"/>
      <c r="Z84" s="97"/>
      <c r="AA84" s="97"/>
      <c r="AB84" s="97"/>
      <c r="AC84" s="116"/>
    </row>
    <row r="85" spans="1:29" x14ac:dyDescent="0.3">
      <c r="A85" s="15"/>
      <c r="B85" s="185" t="s">
        <v>126</v>
      </c>
      <c r="C85" s="16" t="str">
        <f t="shared" ref="C85:C91" si="23">IF(A85="","",VLOOKUP($A$84,IF(LEN(A85)=2,U14BB,U14BA),VLOOKUP(LEFT(A85,1),club,6,FALSE),FALSE))</f>
        <v/>
      </c>
      <c r="D85" s="16" t="str">
        <f t="shared" si="19"/>
        <v/>
      </c>
      <c r="E85" s="17" t="s">
        <v>86</v>
      </c>
      <c r="F85" s="261">
        <f>Decsheets!$V$5</f>
        <v>6</v>
      </c>
      <c r="G85" s="8"/>
      <c r="H85" s="8"/>
      <c r="I85" s="208" t="str">
        <f>IFERROR(IF(E85=".","",IF(E85&lt;Records!C10,"LR",IF(E85=Records!C10,"=LR","-"))),"???")</f>
        <v/>
      </c>
      <c r="J85" s="14" t="str">
        <f t="shared" ref="J85:Q91" si="24">IF($A85="","",IF(LEFT($A85,1)=J$12,$F85,""))</f>
        <v/>
      </c>
      <c r="K85" s="14" t="str">
        <f t="shared" si="24"/>
        <v/>
      </c>
      <c r="L85" s="14" t="str">
        <f t="shared" si="24"/>
        <v/>
      </c>
      <c r="M85" s="14" t="str">
        <f t="shared" si="24"/>
        <v/>
      </c>
      <c r="N85" s="14" t="str">
        <f t="shared" si="24"/>
        <v/>
      </c>
      <c r="O85" s="14" t="str">
        <f t="shared" si="24"/>
        <v/>
      </c>
      <c r="P85" s="14" t="str">
        <f t="shared" si="24"/>
        <v/>
      </c>
      <c r="Q85" s="14" t="str">
        <f t="shared" si="24"/>
        <v/>
      </c>
      <c r="R85" s="14"/>
      <c r="S85" s="8"/>
      <c r="W85" s="97"/>
      <c r="X85" s="97"/>
      <c r="Y85" s="116"/>
      <c r="Z85" s="97"/>
      <c r="AA85" s="97"/>
      <c r="AB85" s="97"/>
      <c r="AC85" s="116"/>
    </row>
    <row r="86" spans="1:29" x14ac:dyDescent="0.3">
      <c r="A86" s="15"/>
      <c r="B86" s="185" t="s">
        <v>127</v>
      </c>
      <c r="C86" s="16" t="str">
        <f t="shared" si="23"/>
        <v/>
      </c>
      <c r="D86" s="16" t="str">
        <f t="shared" si="19"/>
        <v/>
      </c>
      <c r="E86" s="17" t="s">
        <v>86</v>
      </c>
      <c r="F86" s="261">
        <f>Decsheets!$V$6</f>
        <v>5</v>
      </c>
      <c r="G86" s="8"/>
      <c r="H86" s="8"/>
      <c r="I86" s="18"/>
      <c r="J86" s="14" t="str">
        <f t="shared" si="24"/>
        <v/>
      </c>
      <c r="K86" s="14" t="str">
        <f t="shared" si="24"/>
        <v/>
      </c>
      <c r="L86" s="14" t="str">
        <f t="shared" si="24"/>
        <v/>
      </c>
      <c r="M86" s="14" t="str">
        <f t="shared" si="24"/>
        <v/>
      </c>
      <c r="N86" s="14" t="str">
        <f t="shared" si="24"/>
        <v/>
      </c>
      <c r="O86" s="14" t="str">
        <f t="shared" si="24"/>
        <v/>
      </c>
      <c r="P86" s="14" t="str">
        <f t="shared" si="24"/>
        <v/>
      </c>
      <c r="Q86" s="14" t="str">
        <f t="shared" si="24"/>
        <v/>
      </c>
      <c r="R86" s="14"/>
      <c r="S86" s="8"/>
      <c r="W86" s="97"/>
      <c r="X86" s="97"/>
      <c r="Y86" s="116"/>
      <c r="Z86" s="97"/>
      <c r="AA86" s="97"/>
      <c r="AB86" s="97"/>
      <c r="AC86" s="116"/>
    </row>
    <row r="87" spans="1:29" x14ac:dyDescent="0.3">
      <c r="A87" s="15"/>
      <c r="B87" s="185" t="s">
        <v>128</v>
      </c>
      <c r="C87" s="16" t="str">
        <f t="shared" si="23"/>
        <v/>
      </c>
      <c r="D87" s="16" t="str">
        <f t="shared" si="19"/>
        <v/>
      </c>
      <c r="E87" s="17" t="s">
        <v>86</v>
      </c>
      <c r="F87" s="261">
        <f>Decsheets!$V$7</f>
        <v>4</v>
      </c>
      <c r="G87" s="8"/>
      <c r="H87" s="8"/>
      <c r="I87" s="18"/>
      <c r="J87" s="14" t="str">
        <f t="shared" si="24"/>
        <v/>
      </c>
      <c r="K87" s="14" t="str">
        <f t="shared" si="24"/>
        <v/>
      </c>
      <c r="L87" s="14" t="str">
        <f t="shared" si="24"/>
        <v/>
      </c>
      <c r="M87" s="14" t="str">
        <f t="shared" si="24"/>
        <v/>
      </c>
      <c r="N87" s="14" t="str">
        <f t="shared" si="24"/>
        <v/>
      </c>
      <c r="O87" s="14" t="str">
        <f t="shared" si="24"/>
        <v/>
      </c>
      <c r="P87" s="14" t="str">
        <f t="shared" si="24"/>
        <v/>
      </c>
      <c r="Q87" s="14" t="str">
        <f t="shared" si="24"/>
        <v/>
      </c>
      <c r="R87" s="14"/>
      <c r="S87" s="8"/>
      <c r="W87" s="97"/>
      <c r="X87" s="97"/>
      <c r="Y87" s="116"/>
      <c r="Z87" s="97"/>
      <c r="AA87" s="97"/>
      <c r="AB87" s="97"/>
      <c r="AC87" s="116"/>
    </row>
    <row r="88" spans="1:29" x14ac:dyDescent="0.3">
      <c r="A88" s="15"/>
      <c r="B88" s="185" t="s">
        <v>76</v>
      </c>
      <c r="C88" s="16" t="str">
        <f t="shared" si="23"/>
        <v/>
      </c>
      <c r="D88" s="16" t="str">
        <f t="shared" si="19"/>
        <v/>
      </c>
      <c r="E88" s="17" t="s">
        <v>86</v>
      </c>
      <c r="F88" s="261">
        <f>Decsheets!$V$8</f>
        <v>3</v>
      </c>
      <c r="G88" s="8"/>
      <c r="H88" s="8"/>
      <c r="I88" s="18"/>
      <c r="J88" s="14" t="str">
        <f t="shared" si="24"/>
        <v/>
      </c>
      <c r="K88" s="14" t="str">
        <f t="shared" si="24"/>
        <v/>
      </c>
      <c r="L88" s="14" t="str">
        <f t="shared" si="24"/>
        <v/>
      </c>
      <c r="M88" s="14" t="str">
        <f t="shared" si="24"/>
        <v/>
      </c>
      <c r="N88" s="14" t="str">
        <f t="shared" si="24"/>
        <v/>
      </c>
      <c r="O88" s="14" t="str">
        <f t="shared" si="24"/>
        <v/>
      </c>
      <c r="P88" s="14" t="str">
        <f t="shared" si="24"/>
        <v/>
      </c>
      <c r="Q88" s="14" t="str">
        <f t="shared" si="24"/>
        <v/>
      </c>
      <c r="R88" s="14"/>
      <c r="S88" s="8"/>
      <c r="W88" s="97"/>
      <c r="X88" s="97"/>
      <c r="Y88" s="116"/>
      <c r="Z88" s="97"/>
      <c r="AA88" s="97"/>
      <c r="AB88" s="97"/>
      <c r="AC88" s="116"/>
    </row>
    <row r="89" spans="1:29" x14ac:dyDescent="0.3">
      <c r="A89" s="15"/>
      <c r="B89" s="185" t="s">
        <v>77</v>
      </c>
      <c r="C89" s="16" t="str">
        <f t="shared" si="23"/>
        <v/>
      </c>
      <c r="D89" s="16" t="str">
        <f t="shared" si="19"/>
        <v/>
      </c>
      <c r="E89" s="17" t="s">
        <v>86</v>
      </c>
      <c r="F89" s="261">
        <f>Decsheets!$V$9</f>
        <v>2</v>
      </c>
      <c r="G89" s="8"/>
      <c r="H89" s="8"/>
      <c r="I89" s="18"/>
      <c r="J89" s="14" t="str">
        <f t="shared" si="24"/>
        <v/>
      </c>
      <c r="K89" s="14" t="str">
        <f t="shared" si="24"/>
        <v/>
      </c>
      <c r="L89" s="14" t="str">
        <f t="shared" si="24"/>
        <v/>
      </c>
      <c r="M89" s="14" t="str">
        <f t="shared" si="24"/>
        <v/>
      </c>
      <c r="N89" s="14" t="str">
        <f t="shared" si="24"/>
        <v/>
      </c>
      <c r="O89" s="14" t="str">
        <f t="shared" si="24"/>
        <v/>
      </c>
      <c r="P89" s="14" t="str">
        <f t="shared" si="24"/>
        <v/>
      </c>
      <c r="Q89" s="14" t="str">
        <f t="shared" si="24"/>
        <v/>
      </c>
      <c r="R89" s="14"/>
      <c r="S89" s="8"/>
      <c r="W89" s="97"/>
      <c r="X89" s="97"/>
      <c r="Y89" s="116"/>
      <c r="Z89" s="97"/>
      <c r="AA89" s="97"/>
      <c r="AB89" s="97"/>
      <c r="AC89" s="116"/>
    </row>
    <row r="90" spans="1:29" x14ac:dyDescent="0.3">
      <c r="A90" s="15"/>
      <c r="B90" s="185" t="s">
        <v>78</v>
      </c>
      <c r="C90" s="16" t="str">
        <f t="shared" si="23"/>
        <v/>
      </c>
      <c r="D90" s="16" t="str">
        <f t="shared" si="19"/>
        <v/>
      </c>
      <c r="E90" s="17" t="s">
        <v>86</v>
      </c>
      <c r="F90" s="261">
        <f>Decsheets!$V$10</f>
        <v>1</v>
      </c>
      <c r="G90" s="8"/>
      <c r="H90" s="8"/>
      <c r="I90" s="18"/>
      <c r="J90" s="14" t="str">
        <f t="shared" si="24"/>
        <v/>
      </c>
      <c r="K90" s="14" t="str">
        <f t="shared" si="24"/>
        <v/>
      </c>
      <c r="L90" s="14" t="str">
        <f t="shared" si="24"/>
        <v/>
      </c>
      <c r="M90" s="14" t="str">
        <f t="shared" si="24"/>
        <v/>
      </c>
      <c r="N90" s="14" t="str">
        <f t="shared" si="24"/>
        <v/>
      </c>
      <c r="O90" s="14" t="str">
        <f t="shared" si="24"/>
        <v/>
      </c>
      <c r="P90" s="14" t="str">
        <f t="shared" si="24"/>
        <v/>
      </c>
      <c r="Q90" s="14" t="str">
        <f t="shared" si="24"/>
        <v/>
      </c>
      <c r="R90" s="14"/>
      <c r="S90" s="8"/>
      <c r="W90" s="97"/>
      <c r="X90" s="97"/>
      <c r="Y90" s="116"/>
      <c r="Z90" s="97"/>
      <c r="AA90" s="97"/>
      <c r="AB90" s="97"/>
      <c r="AC90" s="116"/>
    </row>
    <row r="91" spans="1:29" x14ac:dyDescent="0.3">
      <c r="A91" s="15"/>
      <c r="B91" s="185" t="s">
        <v>79</v>
      </c>
      <c r="C91" s="16" t="str">
        <f t="shared" si="23"/>
        <v/>
      </c>
      <c r="D91" s="16" t="str">
        <f t="shared" si="19"/>
        <v/>
      </c>
      <c r="E91" s="17" t="s">
        <v>86</v>
      </c>
      <c r="F91" s="261">
        <f>Decsheets!$V$11</f>
        <v>0</v>
      </c>
      <c r="G91" s="8"/>
      <c r="H91" s="8"/>
      <c r="I91" s="18"/>
      <c r="J91" s="14" t="str">
        <f t="shared" si="24"/>
        <v/>
      </c>
      <c r="K91" s="14" t="str">
        <f t="shared" si="24"/>
        <v/>
      </c>
      <c r="L91" s="14" t="str">
        <f t="shared" si="24"/>
        <v/>
      </c>
      <c r="M91" s="14" t="str">
        <f t="shared" si="24"/>
        <v/>
      </c>
      <c r="N91" s="14" t="str">
        <f t="shared" si="24"/>
        <v/>
      </c>
      <c r="O91" s="14" t="str">
        <f t="shared" si="24"/>
        <v/>
      </c>
      <c r="P91" s="14" t="str">
        <f t="shared" si="24"/>
        <v/>
      </c>
      <c r="Q91" s="14" t="str">
        <f t="shared" si="24"/>
        <v/>
      </c>
      <c r="R91" s="14">
        <f>SUM(Decsheets!$V$5:$V$12)-(SUM(J85:P91))</f>
        <v>21</v>
      </c>
      <c r="S91" s="8"/>
      <c r="W91" s="97"/>
      <c r="X91" s="97"/>
      <c r="Y91" s="116"/>
      <c r="Z91" s="97"/>
      <c r="AA91" s="97"/>
      <c r="AB91" s="97"/>
      <c r="AC91" s="116"/>
    </row>
    <row r="92" spans="1:29" hidden="1" x14ac:dyDescent="0.3">
      <c r="A92" s="11" t="s">
        <v>338</v>
      </c>
      <c r="B92" s="196"/>
      <c r="C92" s="19" t="s">
        <v>339</v>
      </c>
      <c r="D92" s="7" t="s">
        <v>85</v>
      </c>
      <c r="E92" s="184" t="s">
        <v>86</v>
      </c>
      <c r="F92" s="256"/>
      <c r="G92" s="8"/>
      <c r="H92" s="8"/>
      <c r="I92" s="8"/>
      <c r="J92" s="14"/>
      <c r="K92" s="14"/>
      <c r="L92" s="14"/>
      <c r="M92" s="14"/>
      <c r="N92" s="14"/>
      <c r="O92" s="14"/>
      <c r="P92" s="14"/>
      <c r="Q92" s="14"/>
      <c r="R92" s="14"/>
      <c r="S92" s="8" t="s">
        <v>340</v>
      </c>
      <c r="W92" s="97"/>
      <c r="X92" s="97"/>
      <c r="Y92" s="116"/>
      <c r="Z92" s="97"/>
      <c r="AA92" s="97"/>
      <c r="AB92" s="97"/>
      <c r="AC92" s="116"/>
    </row>
    <row r="93" spans="1:29" hidden="1" x14ac:dyDescent="0.3">
      <c r="A93" s="15"/>
      <c r="B93" s="185" t="s">
        <v>126</v>
      </c>
      <c r="C93" s="16" t="str">
        <f>IFERROR(IF(A93="","",VLOOKUP($A$92,IF(LEN(A93)=2,U14BB,U14BA),VLOOKUP(LEFT(A93,1),club,6,FALSE),FALSE)),"No athlete")</f>
        <v/>
      </c>
      <c r="D93" s="16" t="str">
        <f>IFERROR(IF(A93="","",VLOOKUP(LEFT(A93,1),club,2,FALSE)),"No club")</f>
        <v/>
      </c>
      <c r="E93" s="17" t="s">
        <v>86</v>
      </c>
      <c r="F93" s="261">
        <f>Decsheets!$V$5</f>
        <v>6</v>
      </c>
      <c r="G93" s="8"/>
      <c r="H93" s="8"/>
      <c r="I93" s="208" t="str">
        <f>IFERROR(IF(E93=".","",IF(E93&lt;Records!C13,"LR",IF(E93=Records!C13,"=LR","-"))),"???")</f>
        <v/>
      </c>
      <c r="J93" s="14" t="str">
        <f t="shared" ref="J93:Q99" si="25">IF($A93="","",IF(LEFT($A93,1)=J$12,$F93,""))</f>
        <v/>
      </c>
      <c r="K93" s="14" t="str">
        <f t="shared" si="25"/>
        <v/>
      </c>
      <c r="L93" s="14" t="str">
        <f t="shared" si="25"/>
        <v/>
      </c>
      <c r="M93" s="14" t="str">
        <f t="shared" si="25"/>
        <v/>
      </c>
      <c r="N93" s="14" t="str">
        <f t="shared" si="25"/>
        <v/>
      </c>
      <c r="O93" s="14" t="str">
        <f t="shared" si="25"/>
        <v/>
      </c>
      <c r="P93" s="14" t="str">
        <f t="shared" si="25"/>
        <v/>
      </c>
      <c r="Q93" s="14" t="str">
        <f t="shared" si="25"/>
        <v/>
      </c>
      <c r="R93" s="14"/>
      <c r="S93" s="8"/>
      <c r="W93" s="97"/>
      <c r="X93" s="97"/>
      <c r="Y93" s="116"/>
      <c r="Z93" s="97"/>
      <c r="AA93" s="97"/>
      <c r="AB93" s="97"/>
      <c r="AC93" s="116"/>
    </row>
    <row r="94" spans="1:29" hidden="1" x14ac:dyDescent="0.3">
      <c r="A94" s="15"/>
      <c r="B94" s="185" t="s">
        <v>127</v>
      </c>
      <c r="C94" s="16" t="str">
        <f t="shared" ref="C94:C99" si="26">IF(A94="","",VLOOKUP($A$92,IF(LEN(A94)=2,U14BB,U14BA),VLOOKUP(LEFT(A94,1),club,6,FALSE),FALSE))</f>
        <v/>
      </c>
      <c r="D94" s="16" t="str">
        <f t="shared" ref="D94:D99" si="27">IF(A94="","",VLOOKUP(LEFT(A94,1),club,2,FALSE))</f>
        <v/>
      </c>
      <c r="E94" s="17" t="s">
        <v>86</v>
      </c>
      <c r="F94" s="261">
        <f>Decsheets!$V$6</f>
        <v>5</v>
      </c>
      <c r="G94" s="8"/>
      <c r="H94" s="8"/>
      <c r="I94" s="18"/>
      <c r="J94" s="14" t="str">
        <f t="shared" si="25"/>
        <v/>
      </c>
      <c r="K94" s="14" t="str">
        <f t="shared" si="25"/>
        <v/>
      </c>
      <c r="L94" s="14" t="str">
        <f t="shared" si="25"/>
        <v/>
      </c>
      <c r="M94" s="14" t="str">
        <f t="shared" si="25"/>
        <v/>
      </c>
      <c r="N94" s="14" t="str">
        <f t="shared" si="25"/>
        <v/>
      </c>
      <c r="O94" s="14" t="str">
        <f t="shared" si="25"/>
        <v/>
      </c>
      <c r="P94" s="14" t="str">
        <f t="shared" si="25"/>
        <v/>
      </c>
      <c r="Q94" s="14" t="str">
        <f t="shared" si="25"/>
        <v/>
      </c>
      <c r="R94" s="14"/>
      <c r="S94" s="8"/>
      <c r="W94" s="97"/>
      <c r="X94" s="97"/>
      <c r="Y94" s="116"/>
      <c r="Z94" s="97"/>
      <c r="AA94" s="97"/>
      <c r="AB94" s="97"/>
      <c r="AC94" s="116"/>
    </row>
    <row r="95" spans="1:29" hidden="1" x14ac:dyDescent="0.3">
      <c r="A95" s="15"/>
      <c r="B95" s="185" t="s">
        <v>128</v>
      </c>
      <c r="C95" s="16" t="str">
        <f t="shared" si="26"/>
        <v/>
      </c>
      <c r="D95" s="16" t="str">
        <f t="shared" si="27"/>
        <v/>
      </c>
      <c r="E95" s="17" t="s">
        <v>86</v>
      </c>
      <c r="F95" s="261">
        <f>Decsheets!$V$7</f>
        <v>4</v>
      </c>
      <c r="G95" s="8"/>
      <c r="H95" s="8"/>
      <c r="I95" s="18"/>
      <c r="J95" s="14" t="str">
        <f t="shared" si="25"/>
        <v/>
      </c>
      <c r="K95" s="14" t="str">
        <f t="shared" si="25"/>
        <v/>
      </c>
      <c r="L95" s="14" t="str">
        <f t="shared" si="25"/>
        <v/>
      </c>
      <c r="M95" s="14" t="str">
        <f t="shared" si="25"/>
        <v/>
      </c>
      <c r="N95" s="14" t="str">
        <f t="shared" si="25"/>
        <v/>
      </c>
      <c r="O95" s="14" t="str">
        <f t="shared" si="25"/>
        <v/>
      </c>
      <c r="P95" s="14" t="str">
        <f t="shared" si="25"/>
        <v/>
      </c>
      <c r="Q95" s="14" t="str">
        <f t="shared" si="25"/>
        <v/>
      </c>
      <c r="R95" s="14"/>
      <c r="S95" s="8"/>
      <c r="W95" s="97"/>
      <c r="X95" s="97"/>
      <c r="Y95" s="116"/>
      <c r="Z95" s="97"/>
      <c r="AA95" s="97"/>
      <c r="AB95" s="97"/>
      <c r="AC95" s="116"/>
    </row>
    <row r="96" spans="1:29" hidden="1" x14ac:dyDescent="0.3">
      <c r="A96" s="15"/>
      <c r="B96" s="185" t="s">
        <v>76</v>
      </c>
      <c r="C96" s="16" t="str">
        <f t="shared" si="26"/>
        <v/>
      </c>
      <c r="D96" s="16" t="str">
        <f t="shared" si="27"/>
        <v/>
      </c>
      <c r="E96" s="17" t="s">
        <v>86</v>
      </c>
      <c r="F96" s="261">
        <f>Decsheets!$V$8</f>
        <v>3</v>
      </c>
      <c r="G96" s="8"/>
      <c r="H96" s="8"/>
      <c r="I96" s="18"/>
      <c r="J96" s="14" t="str">
        <f t="shared" si="25"/>
        <v/>
      </c>
      <c r="K96" s="14" t="str">
        <f t="shared" si="25"/>
        <v/>
      </c>
      <c r="L96" s="14" t="str">
        <f t="shared" si="25"/>
        <v/>
      </c>
      <c r="M96" s="14" t="str">
        <f t="shared" si="25"/>
        <v/>
      </c>
      <c r="N96" s="14" t="str">
        <f t="shared" si="25"/>
        <v/>
      </c>
      <c r="O96" s="14" t="str">
        <f t="shared" si="25"/>
        <v/>
      </c>
      <c r="P96" s="14" t="str">
        <f t="shared" si="25"/>
        <v/>
      </c>
      <c r="Q96" s="14" t="str">
        <f t="shared" si="25"/>
        <v/>
      </c>
      <c r="R96" s="14"/>
      <c r="S96" s="8"/>
      <c r="W96" s="97"/>
      <c r="X96" s="97"/>
      <c r="Y96" s="116"/>
      <c r="Z96" s="97"/>
      <c r="AA96" s="97"/>
      <c r="AB96" s="97"/>
      <c r="AC96" s="116"/>
    </row>
    <row r="97" spans="1:29" hidden="1" x14ac:dyDescent="0.3">
      <c r="A97" s="15"/>
      <c r="B97" s="185" t="s">
        <v>77</v>
      </c>
      <c r="C97" s="16" t="str">
        <f t="shared" si="26"/>
        <v/>
      </c>
      <c r="D97" s="16" t="str">
        <f t="shared" si="27"/>
        <v/>
      </c>
      <c r="E97" s="17" t="s">
        <v>86</v>
      </c>
      <c r="F97" s="261">
        <f>Decsheets!$V$9</f>
        <v>2</v>
      </c>
      <c r="G97" s="8"/>
      <c r="H97" s="8"/>
      <c r="I97" s="18"/>
      <c r="J97" s="14" t="str">
        <f t="shared" si="25"/>
        <v/>
      </c>
      <c r="K97" s="14" t="str">
        <f t="shared" si="25"/>
        <v/>
      </c>
      <c r="L97" s="14" t="str">
        <f t="shared" si="25"/>
        <v/>
      </c>
      <c r="M97" s="14" t="str">
        <f t="shared" si="25"/>
        <v/>
      </c>
      <c r="N97" s="14" t="str">
        <f t="shared" si="25"/>
        <v/>
      </c>
      <c r="O97" s="14" t="str">
        <f t="shared" si="25"/>
        <v/>
      </c>
      <c r="P97" s="14" t="str">
        <f t="shared" si="25"/>
        <v/>
      </c>
      <c r="Q97" s="14" t="str">
        <f t="shared" si="25"/>
        <v/>
      </c>
      <c r="R97" s="14"/>
      <c r="S97" s="8"/>
      <c r="W97" s="97"/>
      <c r="X97" s="97"/>
      <c r="Y97" s="116"/>
      <c r="Z97" s="97"/>
      <c r="AA97" s="97"/>
      <c r="AB97" s="97"/>
      <c r="AC97" s="116"/>
    </row>
    <row r="98" spans="1:29" hidden="1" x14ac:dyDescent="0.3">
      <c r="A98" s="15"/>
      <c r="B98" s="185" t="s">
        <v>78</v>
      </c>
      <c r="C98" s="16" t="str">
        <f t="shared" si="26"/>
        <v/>
      </c>
      <c r="D98" s="16" t="str">
        <f t="shared" si="27"/>
        <v/>
      </c>
      <c r="E98" s="17" t="s">
        <v>86</v>
      </c>
      <c r="F98" s="261">
        <f>Decsheets!$V$10</f>
        <v>1</v>
      </c>
      <c r="G98" s="8"/>
      <c r="H98" s="8"/>
      <c r="I98" s="18"/>
      <c r="J98" s="14" t="str">
        <f t="shared" si="25"/>
        <v/>
      </c>
      <c r="K98" s="14" t="str">
        <f t="shared" si="25"/>
        <v/>
      </c>
      <c r="L98" s="14" t="str">
        <f t="shared" si="25"/>
        <v/>
      </c>
      <c r="M98" s="14" t="str">
        <f t="shared" si="25"/>
        <v/>
      </c>
      <c r="N98" s="14" t="str">
        <f t="shared" si="25"/>
        <v/>
      </c>
      <c r="O98" s="14" t="str">
        <f t="shared" si="25"/>
        <v/>
      </c>
      <c r="P98" s="14" t="str">
        <f t="shared" si="25"/>
        <v/>
      </c>
      <c r="Q98" s="14" t="str">
        <f t="shared" si="25"/>
        <v/>
      </c>
      <c r="R98" s="14"/>
      <c r="S98" s="8"/>
      <c r="W98" s="97"/>
      <c r="X98" s="97"/>
      <c r="Y98" s="116"/>
      <c r="Z98" s="97"/>
      <c r="AA98" s="97"/>
      <c r="AB98" s="97"/>
      <c r="AC98" s="116"/>
    </row>
    <row r="99" spans="1:29" hidden="1" x14ac:dyDescent="0.3">
      <c r="A99" s="15"/>
      <c r="B99" s="185" t="s">
        <v>79</v>
      </c>
      <c r="C99" s="16" t="str">
        <f t="shared" si="26"/>
        <v/>
      </c>
      <c r="D99" s="16" t="str">
        <f t="shared" si="27"/>
        <v/>
      </c>
      <c r="E99" s="17" t="s">
        <v>86</v>
      </c>
      <c r="F99" s="261">
        <f>Decsheets!$V$11</f>
        <v>0</v>
      </c>
      <c r="G99" s="8"/>
      <c r="H99" s="8"/>
      <c r="I99" s="18"/>
      <c r="J99" s="14" t="str">
        <f t="shared" si="25"/>
        <v/>
      </c>
      <c r="K99" s="14" t="str">
        <f t="shared" si="25"/>
        <v/>
      </c>
      <c r="L99" s="14" t="str">
        <f t="shared" si="25"/>
        <v/>
      </c>
      <c r="M99" s="14" t="str">
        <f t="shared" si="25"/>
        <v/>
      </c>
      <c r="N99" s="14" t="str">
        <f t="shared" si="25"/>
        <v/>
      </c>
      <c r="O99" s="14" t="str">
        <f t="shared" si="25"/>
        <v/>
      </c>
      <c r="P99" s="14" t="str">
        <f t="shared" si="25"/>
        <v/>
      </c>
      <c r="Q99" s="14" t="str">
        <f t="shared" si="25"/>
        <v/>
      </c>
      <c r="R99" s="14">
        <f>SUM(Decsheets!$V$5:$V$12)-(SUM(J93:P99))</f>
        <v>21</v>
      </c>
      <c r="S99" s="8"/>
      <c r="W99" s="97"/>
      <c r="X99" s="97"/>
      <c r="Y99" s="116"/>
      <c r="Z99" s="97"/>
      <c r="AA99" s="97"/>
      <c r="AB99" s="97"/>
      <c r="AC99" s="116"/>
    </row>
    <row r="100" spans="1:29" hidden="1" x14ac:dyDescent="0.3">
      <c r="A100" s="11" t="s">
        <v>338</v>
      </c>
      <c r="B100" s="196"/>
      <c r="C100" s="19" t="s">
        <v>342</v>
      </c>
      <c r="D100" s="7" t="s">
        <v>85</v>
      </c>
      <c r="E100" s="184" t="s">
        <v>86</v>
      </c>
      <c r="F100" s="256"/>
      <c r="G100" s="8"/>
      <c r="H100" s="8"/>
      <c r="I100" s="8"/>
      <c r="J100" s="14"/>
      <c r="K100" s="14"/>
      <c r="L100" s="14"/>
      <c r="M100" s="14"/>
      <c r="N100" s="14"/>
      <c r="O100" s="14"/>
      <c r="P100" s="14"/>
      <c r="Q100" s="14"/>
      <c r="R100" s="14"/>
      <c r="S100" s="21" t="s">
        <v>341</v>
      </c>
      <c r="W100" s="97"/>
      <c r="X100" s="97"/>
      <c r="Y100" s="116"/>
      <c r="Z100" s="97"/>
      <c r="AA100" s="97"/>
      <c r="AB100" s="97"/>
      <c r="AC100" s="116"/>
    </row>
    <row r="101" spans="1:29" hidden="1" x14ac:dyDescent="0.3">
      <c r="A101" s="15"/>
      <c r="B101" s="185" t="s">
        <v>126</v>
      </c>
      <c r="C101" s="16" t="str">
        <f t="shared" ref="C101:C107" si="28">IF(A101="","",VLOOKUP($A$100,IF(LEN(A101)=2,U14BB,U14BA),VLOOKUP(LEFT(A101,1),club,6,FALSE),FALSE))</f>
        <v/>
      </c>
      <c r="D101" s="16" t="str">
        <f t="shared" ref="D101:D107" si="29">IF(A101="","",VLOOKUP(LEFT(A101,1),club,2,FALSE))</f>
        <v/>
      </c>
      <c r="E101" s="17" t="s">
        <v>86</v>
      </c>
      <c r="F101" s="261">
        <f>Decsheets!$V$5</f>
        <v>6</v>
      </c>
      <c r="G101" s="8"/>
      <c r="H101" s="8"/>
      <c r="I101" s="208" t="str">
        <f>IFERROR(IF(E101=".","",IF(E101&lt;Records!C13,"LR",IF(E101=Records!C13,"=LR","-"))),"???")</f>
        <v/>
      </c>
      <c r="J101" s="14" t="str">
        <f t="shared" ref="J101:Q107" si="30">IF($A101="","",IF(LEFT($A101,1)=J$12,$F101,""))</f>
        <v/>
      </c>
      <c r="K101" s="14" t="str">
        <f t="shared" si="30"/>
        <v/>
      </c>
      <c r="L101" s="14" t="str">
        <f t="shared" si="30"/>
        <v/>
      </c>
      <c r="M101" s="14" t="str">
        <f t="shared" si="30"/>
        <v/>
      </c>
      <c r="N101" s="14" t="str">
        <f t="shared" si="30"/>
        <v/>
      </c>
      <c r="O101" s="14" t="str">
        <f t="shared" si="30"/>
        <v/>
      </c>
      <c r="P101" s="14" t="str">
        <f t="shared" si="30"/>
        <v/>
      </c>
      <c r="Q101" s="14" t="str">
        <f t="shared" si="30"/>
        <v/>
      </c>
      <c r="R101" s="14"/>
      <c r="S101" s="8"/>
      <c r="W101" s="97"/>
      <c r="X101" s="97"/>
      <c r="Y101" s="116"/>
      <c r="Z101" s="97"/>
      <c r="AA101" s="97"/>
      <c r="AB101" s="97"/>
      <c r="AC101" s="116"/>
    </row>
    <row r="102" spans="1:29" hidden="1" x14ac:dyDescent="0.3">
      <c r="A102" s="15"/>
      <c r="B102" s="185" t="s">
        <v>127</v>
      </c>
      <c r="C102" s="16" t="str">
        <f t="shared" si="28"/>
        <v/>
      </c>
      <c r="D102" s="16" t="str">
        <f t="shared" si="29"/>
        <v/>
      </c>
      <c r="E102" s="17" t="s">
        <v>86</v>
      </c>
      <c r="F102" s="261">
        <f>Decsheets!$V$6</f>
        <v>5</v>
      </c>
      <c r="G102" s="8"/>
      <c r="H102" s="8"/>
      <c r="I102" s="18"/>
      <c r="J102" s="14" t="str">
        <f t="shared" si="30"/>
        <v/>
      </c>
      <c r="K102" s="14" t="str">
        <f t="shared" si="30"/>
        <v/>
      </c>
      <c r="L102" s="14" t="str">
        <f t="shared" si="30"/>
        <v/>
      </c>
      <c r="M102" s="14" t="str">
        <f t="shared" si="30"/>
        <v/>
      </c>
      <c r="N102" s="14" t="str">
        <f t="shared" si="30"/>
        <v/>
      </c>
      <c r="O102" s="14" t="str">
        <f t="shared" si="30"/>
        <v/>
      </c>
      <c r="P102" s="14" t="str">
        <f t="shared" si="30"/>
        <v/>
      </c>
      <c r="Q102" s="14" t="str">
        <f t="shared" si="30"/>
        <v/>
      </c>
      <c r="R102" s="14"/>
      <c r="S102" s="8"/>
      <c r="W102" s="97"/>
      <c r="X102" s="97"/>
      <c r="Y102" s="116"/>
      <c r="Z102" s="97"/>
      <c r="AA102" s="97"/>
      <c r="AB102" s="97"/>
      <c r="AC102" s="116"/>
    </row>
    <row r="103" spans="1:29" hidden="1" x14ac:dyDescent="0.3">
      <c r="A103" s="15"/>
      <c r="B103" s="185" t="s">
        <v>128</v>
      </c>
      <c r="C103" s="16" t="str">
        <f t="shared" si="28"/>
        <v/>
      </c>
      <c r="D103" s="16" t="str">
        <f t="shared" si="29"/>
        <v/>
      </c>
      <c r="E103" s="17" t="s">
        <v>86</v>
      </c>
      <c r="F103" s="261">
        <f>Decsheets!$V$7</f>
        <v>4</v>
      </c>
      <c r="G103" s="8"/>
      <c r="H103" s="8"/>
      <c r="I103" s="18"/>
      <c r="J103" s="14" t="str">
        <f t="shared" si="30"/>
        <v/>
      </c>
      <c r="K103" s="14" t="str">
        <f t="shared" si="30"/>
        <v/>
      </c>
      <c r="L103" s="14" t="str">
        <f t="shared" si="30"/>
        <v/>
      </c>
      <c r="M103" s="14" t="str">
        <f t="shared" si="30"/>
        <v/>
      </c>
      <c r="N103" s="14" t="str">
        <f t="shared" si="30"/>
        <v/>
      </c>
      <c r="O103" s="14" t="str">
        <f t="shared" si="30"/>
        <v/>
      </c>
      <c r="P103" s="14" t="str">
        <f t="shared" si="30"/>
        <v/>
      </c>
      <c r="Q103" s="14" t="str">
        <f t="shared" si="30"/>
        <v/>
      </c>
      <c r="R103" s="14"/>
      <c r="S103" s="8"/>
      <c r="W103" s="97"/>
      <c r="X103" s="97"/>
      <c r="Y103" s="116"/>
      <c r="Z103" s="97"/>
      <c r="AA103" s="97"/>
      <c r="AB103" s="97"/>
      <c r="AC103" s="116"/>
    </row>
    <row r="104" spans="1:29" hidden="1" x14ac:dyDescent="0.3">
      <c r="A104" s="15"/>
      <c r="B104" s="185" t="s">
        <v>76</v>
      </c>
      <c r="C104" s="16" t="str">
        <f t="shared" si="28"/>
        <v/>
      </c>
      <c r="D104" s="16" t="str">
        <f t="shared" si="29"/>
        <v/>
      </c>
      <c r="E104" s="17" t="s">
        <v>86</v>
      </c>
      <c r="F104" s="261">
        <f>Decsheets!$V$8</f>
        <v>3</v>
      </c>
      <c r="G104" s="8"/>
      <c r="H104" s="8"/>
      <c r="I104" s="18"/>
      <c r="J104" s="14" t="str">
        <f t="shared" si="30"/>
        <v/>
      </c>
      <c r="K104" s="14" t="str">
        <f t="shared" si="30"/>
        <v/>
      </c>
      <c r="L104" s="14" t="str">
        <f t="shared" si="30"/>
        <v/>
      </c>
      <c r="M104" s="14" t="str">
        <f t="shared" si="30"/>
        <v/>
      </c>
      <c r="N104" s="14" t="str">
        <f t="shared" si="30"/>
        <v/>
      </c>
      <c r="O104" s="14" t="str">
        <f t="shared" si="30"/>
        <v/>
      </c>
      <c r="P104" s="14" t="str">
        <f t="shared" si="30"/>
        <v/>
      </c>
      <c r="Q104" s="14" t="str">
        <f t="shared" si="30"/>
        <v/>
      </c>
      <c r="R104" s="14"/>
      <c r="S104" s="8"/>
      <c r="W104" s="97"/>
      <c r="X104" s="97"/>
      <c r="Y104" s="116"/>
      <c r="Z104" s="97"/>
      <c r="AA104" s="97"/>
      <c r="AB104" s="97"/>
      <c r="AC104" s="116"/>
    </row>
    <row r="105" spans="1:29" hidden="1" x14ac:dyDescent="0.3">
      <c r="A105" s="15"/>
      <c r="B105" s="185" t="s">
        <v>77</v>
      </c>
      <c r="C105" s="16" t="str">
        <f t="shared" si="28"/>
        <v/>
      </c>
      <c r="D105" s="16" t="str">
        <f t="shared" si="29"/>
        <v/>
      </c>
      <c r="E105" s="17" t="s">
        <v>86</v>
      </c>
      <c r="F105" s="261">
        <f>Decsheets!$V$9</f>
        <v>2</v>
      </c>
      <c r="G105" s="8"/>
      <c r="H105" s="8"/>
      <c r="I105" s="18"/>
      <c r="J105" s="14" t="str">
        <f t="shared" si="30"/>
        <v/>
      </c>
      <c r="K105" s="14" t="str">
        <f t="shared" si="30"/>
        <v/>
      </c>
      <c r="L105" s="14" t="str">
        <f t="shared" si="30"/>
        <v/>
      </c>
      <c r="M105" s="14" t="str">
        <f t="shared" si="30"/>
        <v/>
      </c>
      <c r="N105" s="14" t="str">
        <f t="shared" si="30"/>
        <v/>
      </c>
      <c r="O105" s="14" t="str">
        <f t="shared" si="30"/>
        <v/>
      </c>
      <c r="P105" s="14" t="str">
        <f t="shared" si="30"/>
        <v/>
      </c>
      <c r="Q105" s="14" t="str">
        <f t="shared" si="30"/>
        <v/>
      </c>
      <c r="R105" s="14"/>
      <c r="S105" s="8"/>
      <c r="W105" s="97"/>
      <c r="X105" s="97"/>
      <c r="Y105" s="116"/>
      <c r="Z105" s="97"/>
      <c r="AA105" s="97"/>
      <c r="AB105" s="97"/>
      <c r="AC105" s="116"/>
    </row>
    <row r="106" spans="1:29" hidden="1" x14ac:dyDescent="0.3">
      <c r="A106" s="15"/>
      <c r="B106" s="185" t="s">
        <v>78</v>
      </c>
      <c r="C106" s="16" t="str">
        <f t="shared" si="28"/>
        <v/>
      </c>
      <c r="D106" s="16" t="str">
        <f t="shared" si="29"/>
        <v/>
      </c>
      <c r="E106" s="17" t="s">
        <v>86</v>
      </c>
      <c r="F106" s="261">
        <f>Decsheets!$V$10</f>
        <v>1</v>
      </c>
      <c r="G106" s="8"/>
      <c r="H106" s="8"/>
      <c r="I106" s="18"/>
      <c r="J106" s="14" t="str">
        <f t="shared" si="30"/>
        <v/>
      </c>
      <c r="K106" s="14" t="str">
        <f t="shared" si="30"/>
        <v/>
      </c>
      <c r="L106" s="14" t="str">
        <f t="shared" si="30"/>
        <v/>
      </c>
      <c r="M106" s="14" t="str">
        <f t="shared" si="30"/>
        <v/>
      </c>
      <c r="N106" s="14" t="str">
        <f t="shared" si="30"/>
        <v/>
      </c>
      <c r="O106" s="14" t="str">
        <f t="shared" si="30"/>
        <v/>
      </c>
      <c r="P106" s="14" t="str">
        <f t="shared" si="30"/>
        <v/>
      </c>
      <c r="Q106" s="14" t="str">
        <f t="shared" si="30"/>
        <v/>
      </c>
      <c r="R106" s="14"/>
      <c r="S106" s="8"/>
      <c r="W106" s="97"/>
      <c r="X106" s="97"/>
      <c r="Y106" s="116"/>
      <c r="Z106" s="97"/>
      <c r="AA106" s="97"/>
      <c r="AB106" s="97"/>
      <c r="AC106" s="116"/>
    </row>
    <row r="107" spans="1:29" hidden="1" x14ac:dyDescent="0.3">
      <c r="A107" s="15"/>
      <c r="B107" s="185" t="s">
        <v>79</v>
      </c>
      <c r="C107" s="16" t="str">
        <f t="shared" si="28"/>
        <v/>
      </c>
      <c r="D107" s="16" t="str">
        <f t="shared" si="29"/>
        <v/>
      </c>
      <c r="E107" s="17" t="s">
        <v>86</v>
      </c>
      <c r="F107" s="261">
        <f>Decsheets!$V$11</f>
        <v>0</v>
      </c>
      <c r="G107" s="8"/>
      <c r="H107" s="8"/>
      <c r="I107" s="18"/>
      <c r="J107" s="14" t="str">
        <f t="shared" si="30"/>
        <v/>
      </c>
      <c r="K107" s="14" t="str">
        <f t="shared" si="30"/>
        <v/>
      </c>
      <c r="L107" s="14" t="str">
        <f t="shared" si="30"/>
        <v/>
      </c>
      <c r="M107" s="14" t="str">
        <f t="shared" si="30"/>
        <v/>
      </c>
      <c r="N107" s="14" t="str">
        <f t="shared" si="30"/>
        <v/>
      </c>
      <c r="O107" s="14" t="str">
        <f t="shared" si="30"/>
        <v/>
      </c>
      <c r="P107" s="14" t="str">
        <f t="shared" si="30"/>
        <v/>
      </c>
      <c r="Q107" s="14" t="str">
        <f t="shared" si="30"/>
        <v/>
      </c>
      <c r="R107" s="14">
        <f>SUM(Decsheets!$V$5:$V$12)-(SUM(J101:P107))</f>
        <v>21</v>
      </c>
      <c r="S107" s="8"/>
      <c r="W107" s="97"/>
      <c r="X107" s="97"/>
      <c r="Y107" s="116"/>
      <c r="Z107" s="97"/>
      <c r="AA107" s="97"/>
      <c r="AB107" s="97"/>
      <c r="AC107" s="116"/>
    </row>
    <row r="108" spans="1:29" x14ac:dyDescent="0.3">
      <c r="A108" s="22" t="s">
        <v>98</v>
      </c>
      <c r="B108" s="196"/>
      <c r="C108" s="19" t="s">
        <v>226</v>
      </c>
      <c r="D108" s="18"/>
      <c r="E108" s="7" t="s">
        <v>86</v>
      </c>
      <c r="F108" s="256"/>
      <c r="G108" s="8"/>
      <c r="H108" s="8"/>
      <c r="I108" s="8"/>
      <c r="J108" s="14"/>
      <c r="K108" s="14"/>
      <c r="L108" s="14"/>
      <c r="M108" s="14"/>
      <c r="N108" s="14"/>
      <c r="O108" s="14"/>
      <c r="P108" s="14"/>
      <c r="Q108" s="14"/>
      <c r="R108" s="14"/>
      <c r="S108" s="8" t="s">
        <v>99</v>
      </c>
      <c r="W108" s="97"/>
      <c r="X108" s="97"/>
      <c r="Y108" s="116"/>
      <c r="Z108" s="97"/>
      <c r="AA108" s="97"/>
      <c r="AB108" s="97"/>
      <c r="AC108" s="116"/>
    </row>
    <row r="109" spans="1:29" x14ac:dyDescent="0.3">
      <c r="A109" s="15"/>
      <c r="B109" s="185" t="s">
        <v>126</v>
      </c>
      <c r="C109" s="16" t="str">
        <f>IFERROR(IF(A109="","",VLOOKUP($A$108,IF(LEN(A109)=2,U14BB,U14BA),VLOOKUP(LEFT(A109,1),club,6,FALSE),FALSE)),"No athlete")</f>
        <v/>
      </c>
      <c r="D109" s="16" t="str">
        <f>IFERROR(IF(A109="","",VLOOKUP(LEFT(A109,1),club,2,FALSE)),"No club")</f>
        <v/>
      </c>
      <c r="E109" s="17" t="s">
        <v>86</v>
      </c>
      <c r="F109" s="262">
        <f>Decsheets!$V$5</f>
        <v>6</v>
      </c>
      <c r="G109" s="8"/>
      <c r="H109" s="8"/>
      <c r="I109" s="208" t="str">
        <f>IFERROR(IF(E109=".","",IF(E109&gt;Records!C16,"LR",IF(E109=Records!C16,"=LR","-"))),"???")</f>
        <v/>
      </c>
      <c r="J109" s="14" t="str">
        <f t="shared" ref="J109:Q115" si="31">IF($A109="","",IF(LEFT($A109,1)=J$12,$F109,""))</f>
        <v/>
      </c>
      <c r="K109" s="14" t="str">
        <f t="shared" si="31"/>
        <v/>
      </c>
      <c r="L109" s="14" t="str">
        <f t="shared" si="31"/>
        <v/>
      </c>
      <c r="M109" s="14" t="str">
        <f t="shared" si="31"/>
        <v/>
      </c>
      <c r="N109" s="14" t="str">
        <f t="shared" si="31"/>
        <v/>
      </c>
      <c r="O109" s="14" t="str">
        <f t="shared" si="31"/>
        <v/>
      </c>
      <c r="P109" s="14" t="str">
        <f t="shared" si="31"/>
        <v/>
      </c>
      <c r="Q109" s="14" t="str">
        <f t="shared" si="31"/>
        <v/>
      </c>
      <c r="R109" s="14"/>
      <c r="S109" s="8"/>
      <c r="W109" s="97"/>
      <c r="X109" s="97"/>
      <c r="Y109" s="116"/>
      <c r="Z109" s="97"/>
      <c r="AA109" s="97"/>
      <c r="AB109" s="97"/>
      <c r="AC109" s="116"/>
    </row>
    <row r="110" spans="1:29" x14ac:dyDescent="0.3">
      <c r="A110" s="15"/>
      <c r="B110" s="185" t="s">
        <v>127</v>
      </c>
      <c r="C110" s="16" t="str">
        <f t="shared" ref="C110:C115" si="32">IF(A110="","",VLOOKUP($A$108,IF(LEN(A110)=2,U14BB,U14BA),VLOOKUP(LEFT(A110,1),club,6,FALSE),FALSE))</f>
        <v/>
      </c>
      <c r="D110" s="16" t="str">
        <f t="shared" si="19"/>
        <v/>
      </c>
      <c r="E110" s="17" t="s">
        <v>86</v>
      </c>
      <c r="F110" s="262">
        <f>Decsheets!$V$6</f>
        <v>5</v>
      </c>
      <c r="G110" s="8"/>
      <c r="H110" s="8"/>
      <c r="I110" s="119" t="s">
        <v>100</v>
      </c>
      <c r="J110" s="14" t="str">
        <f t="shared" si="31"/>
        <v/>
      </c>
      <c r="K110" s="14" t="str">
        <f t="shared" si="31"/>
        <v/>
      </c>
      <c r="L110" s="14" t="str">
        <f t="shared" si="31"/>
        <v/>
      </c>
      <c r="M110" s="14" t="str">
        <f t="shared" si="31"/>
        <v/>
      </c>
      <c r="N110" s="14" t="str">
        <f t="shared" si="31"/>
        <v/>
      </c>
      <c r="O110" s="14" t="str">
        <f t="shared" si="31"/>
        <v/>
      </c>
      <c r="P110" s="14" t="str">
        <f t="shared" si="31"/>
        <v/>
      </c>
      <c r="Q110" s="14" t="str">
        <f t="shared" si="31"/>
        <v/>
      </c>
      <c r="R110" s="14"/>
      <c r="S110" s="8"/>
      <c r="W110" s="97"/>
      <c r="X110" s="97"/>
      <c r="Y110" s="116"/>
      <c r="Z110" s="97"/>
      <c r="AA110" s="97"/>
      <c r="AB110" s="97"/>
      <c r="AC110" s="116"/>
    </row>
    <row r="111" spans="1:29" x14ac:dyDescent="0.3">
      <c r="A111" s="15"/>
      <c r="B111" s="185" t="s">
        <v>128</v>
      </c>
      <c r="C111" s="16" t="str">
        <f t="shared" si="32"/>
        <v/>
      </c>
      <c r="D111" s="16" t="str">
        <f t="shared" si="19"/>
        <v/>
      </c>
      <c r="E111" s="17" t="s">
        <v>86</v>
      </c>
      <c r="F111" s="262">
        <f>Decsheets!$V$7</f>
        <v>4</v>
      </c>
      <c r="G111" s="8"/>
      <c r="H111" s="8"/>
      <c r="I111" s="119" t="s">
        <v>101</v>
      </c>
      <c r="J111" s="14" t="str">
        <f t="shared" si="31"/>
        <v/>
      </c>
      <c r="K111" s="14" t="str">
        <f t="shared" si="31"/>
        <v/>
      </c>
      <c r="L111" s="14" t="str">
        <f t="shared" si="31"/>
        <v/>
      </c>
      <c r="M111" s="14" t="str">
        <f t="shared" si="31"/>
        <v/>
      </c>
      <c r="N111" s="14" t="str">
        <f t="shared" si="31"/>
        <v/>
      </c>
      <c r="O111" s="14" t="str">
        <f t="shared" si="31"/>
        <v/>
      </c>
      <c r="P111" s="14" t="str">
        <f t="shared" si="31"/>
        <v/>
      </c>
      <c r="Q111" s="14" t="str">
        <f t="shared" si="31"/>
        <v/>
      </c>
      <c r="R111" s="14"/>
      <c r="S111" s="8"/>
      <c r="W111" s="97"/>
      <c r="X111" s="97"/>
      <c r="Y111" s="116"/>
      <c r="Z111" s="97"/>
      <c r="AA111" s="97"/>
      <c r="AB111" s="97"/>
      <c r="AC111" s="116"/>
    </row>
    <row r="112" spans="1:29" x14ac:dyDescent="0.3">
      <c r="A112" s="15"/>
      <c r="B112" s="185" t="s">
        <v>76</v>
      </c>
      <c r="C112" s="16" t="str">
        <f t="shared" si="32"/>
        <v/>
      </c>
      <c r="D112" s="16" t="str">
        <f t="shared" si="19"/>
        <v/>
      </c>
      <c r="E112" s="17" t="s">
        <v>86</v>
      </c>
      <c r="F112" s="262">
        <f>Decsheets!$V$8</f>
        <v>3</v>
      </c>
      <c r="G112" s="8"/>
      <c r="H112" s="8"/>
      <c r="I112" s="119" t="s">
        <v>102</v>
      </c>
      <c r="J112" s="14" t="str">
        <f t="shared" si="31"/>
        <v/>
      </c>
      <c r="K112" s="14" t="str">
        <f t="shared" si="31"/>
        <v/>
      </c>
      <c r="L112" s="14" t="str">
        <f t="shared" si="31"/>
        <v/>
      </c>
      <c r="M112" s="14" t="str">
        <f t="shared" si="31"/>
        <v/>
      </c>
      <c r="N112" s="14" t="str">
        <f t="shared" si="31"/>
        <v/>
      </c>
      <c r="O112" s="14" t="str">
        <f t="shared" si="31"/>
        <v/>
      </c>
      <c r="P112" s="14" t="str">
        <f t="shared" si="31"/>
        <v/>
      </c>
      <c r="Q112" s="14" t="str">
        <f t="shared" si="31"/>
        <v/>
      </c>
      <c r="R112" s="14"/>
      <c r="S112" s="8"/>
      <c r="W112" s="97"/>
      <c r="X112" s="97"/>
      <c r="Y112" s="116"/>
      <c r="Z112" s="97"/>
      <c r="AA112" s="97"/>
      <c r="AB112" s="97"/>
      <c r="AC112" s="116"/>
    </row>
    <row r="113" spans="1:29" x14ac:dyDescent="0.3">
      <c r="A113" s="15"/>
      <c r="B113" s="185" t="s">
        <v>77</v>
      </c>
      <c r="C113" s="16" t="str">
        <f t="shared" si="32"/>
        <v/>
      </c>
      <c r="D113" s="16" t="str">
        <f t="shared" si="19"/>
        <v/>
      </c>
      <c r="E113" s="17" t="s">
        <v>86</v>
      </c>
      <c r="F113" s="262">
        <f>Decsheets!$V$9</f>
        <v>2</v>
      </c>
      <c r="G113" s="8"/>
      <c r="H113" s="8"/>
      <c r="I113" s="119" t="s">
        <v>103</v>
      </c>
      <c r="J113" s="14" t="str">
        <f t="shared" si="31"/>
        <v/>
      </c>
      <c r="K113" s="14" t="str">
        <f t="shared" si="31"/>
        <v/>
      </c>
      <c r="L113" s="14" t="str">
        <f t="shared" si="31"/>
        <v/>
      </c>
      <c r="M113" s="14" t="str">
        <f t="shared" si="31"/>
        <v/>
      </c>
      <c r="N113" s="14" t="str">
        <f t="shared" si="31"/>
        <v/>
      </c>
      <c r="O113" s="14" t="str">
        <f t="shared" si="31"/>
        <v/>
      </c>
      <c r="P113" s="14" t="str">
        <f t="shared" si="31"/>
        <v/>
      </c>
      <c r="Q113" s="14" t="str">
        <f t="shared" si="31"/>
        <v/>
      </c>
      <c r="R113" s="14"/>
      <c r="S113" s="8"/>
      <c r="W113" s="97"/>
      <c r="X113" s="97"/>
      <c r="Y113" s="116"/>
      <c r="Z113" s="97"/>
      <c r="AA113" s="97"/>
      <c r="AB113" s="97"/>
      <c r="AC113" s="116"/>
    </row>
    <row r="114" spans="1:29" x14ac:dyDescent="0.3">
      <c r="A114" s="15"/>
      <c r="B114" s="185" t="s">
        <v>78</v>
      </c>
      <c r="C114" s="16" t="str">
        <f t="shared" si="32"/>
        <v/>
      </c>
      <c r="D114" s="16" t="str">
        <f t="shared" si="19"/>
        <v/>
      </c>
      <c r="E114" s="17" t="s">
        <v>86</v>
      </c>
      <c r="F114" s="262">
        <f>Decsheets!$V$10</f>
        <v>1</v>
      </c>
      <c r="G114" s="8"/>
      <c r="H114" s="8"/>
      <c r="I114" s="18"/>
      <c r="J114" s="14" t="str">
        <f t="shared" si="31"/>
        <v/>
      </c>
      <c r="K114" s="14" t="str">
        <f t="shared" si="31"/>
        <v/>
      </c>
      <c r="L114" s="14" t="str">
        <f t="shared" si="31"/>
        <v/>
      </c>
      <c r="M114" s="14" t="str">
        <f t="shared" si="31"/>
        <v/>
      </c>
      <c r="N114" s="14" t="str">
        <f t="shared" si="31"/>
        <v/>
      </c>
      <c r="O114" s="14" t="str">
        <f t="shared" si="31"/>
        <v/>
      </c>
      <c r="P114" s="14" t="str">
        <f t="shared" si="31"/>
        <v/>
      </c>
      <c r="Q114" s="14" t="str">
        <f t="shared" si="31"/>
        <v/>
      </c>
      <c r="R114" s="14"/>
      <c r="S114" s="8"/>
      <c r="W114" s="97"/>
      <c r="X114" s="97"/>
      <c r="Y114" s="116"/>
      <c r="Z114" s="97"/>
      <c r="AA114" s="97"/>
      <c r="AB114" s="97"/>
      <c r="AC114" s="116"/>
    </row>
    <row r="115" spans="1:29" x14ac:dyDescent="0.3">
      <c r="A115" s="15"/>
      <c r="B115" s="185" t="s">
        <v>79</v>
      </c>
      <c r="C115" s="16" t="str">
        <f t="shared" si="32"/>
        <v/>
      </c>
      <c r="D115" s="16" t="str">
        <f t="shared" si="19"/>
        <v/>
      </c>
      <c r="E115" s="17" t="s">
        <v>86</v>
      </c>
      <c r="F115" s="262">
        <f>Decsheets!$V$11</f>
        <v>0</v>
      </c>
      <c r="G115" s="8"/>
      <c r="H115" s="8"/>
      <c r="I115" s="18"/>
      <c r="J115" s="14" t="str">
        <f t="shared" si="31"/>
        <v/>
      </c>
      <c r="K115" s="14" t="str">
        <f t="shared" si="31"/>
        <v/>
      </c>
      <c r="L115" s="14" t="str">
        <f t="shared" si="31"/>
        <v/>
      </c>
      <c r="M115" s="14" t="str">
        <f t="shared" si="31"/>
        <v/>
      </c>
      <c r="N115" s="14" t="str">
        <f t="shared" si="31"/>
        <v/>
      </c>
      <c r="O115" s="14" t="str">
        <f t="shared" si="31"/>
        <v/>
      </c>
      <c r="P115" s="14" t="str">
        <f t="shared" si="31"/>
        <v/>
      </c>
      <c r="Q115" s="14" t="str">
        <f t="shared" si="31"/>
        <v/>
      </c>
      <c r="R115" s="14">
        <f>SUM(Decsheets!$V$5:$V$12)-(SUM(J109:P115))</f>
        <v>21</v>
      </c>
      <c r="S115" s="8"/>
      <c r="W115" s="97"/>
      <c r="X115" s="97"/>
      <c r="Y115" s="116"/>
      <c r="Z115" s="97"/>
      <c r="AA115" s="97"/>
      <c r="AB115" s="97"/>
      <c r="AC115" s="116"/>
    </row>
    <row r="116" spans="1:29" x14ac:dyDescent="0.3">
      <c r="A116" s="22" t="s">
        <v>98</v>
      </c>
      <c r="B116" s="196"/>
      <c r="C116" s="19" t="s">
        <v>227</v>
      </c>
      <c r="D116" s="18"/>
      <c r="E116" s="7" t="s">
        <v>86</v>
      </c>
      <c r="F116" s="256"/>
      <c r="G116" s="8"/>
      <c r="H116" s="8"/>
      <c r="I116" s="8"/>
      <c r="J116" s="14"/>
      <c r="K116" s="14"/>
      <c r="L116" s="14"/>
      <c r="M116" s="14"/>
      <c r="N116" s="14"/>
      <c r="O116" s="14"/>
      <c r="P116" s="14"/>
      <c r="Q116" s="14"/>
      <c r="R116" s="14"/>
      <c r="S116" s="8" t="s">
        <v>104</v>
      </c>
      <c r="W116" s="97"/>
      <c r="X116" s="97"/>
      <c r="Y116" s="116"/>
      <c r="Z116" s="97"/>
      <c r="AA116" s="97"/>
      <c r="AB116" s="97"/>
      <c r="AC116" s="116"/>
    </row>
    <row r="117" spans="1:29" x14ac:dyDescent="0.3">
      <c r="A117" s="15"/>
      <c r="B117" s="185" t="s">
        <v>126</v>
      </c>
      <c r="C117" s="16" t="str">
        <f t="shared" ref="C117:C123" si="33">IF(A117="","",VLOOKUP($A$116,IF(LEN(A117)=2,U14BB,U14BA),VLOOKUP(LEFT(A117,1),club,6,FALSE),FALSE))</f>
        <v/>
      </c>
      <c r="D117" s="16" t="str">
        <f t="shared" si="19"/>
        <v/>
      </c>
      <c r="E117" s="17" t="s">
        <v>86</v>
      </c>
      <c r="F117" s="262">
        <f>Decsheets!$V$5</f>
        <v>6</v>
      </c>
      <c r="G117" s="8"/>
      <c r="H117" s="8"/>
      <c r="I117" s="208" t="str">
        <f>IFERROR(IF(E117=".","",IF(E117&gt;Records!C16,"LR",IF(E117=Records!C16,"=LR","-"))),"???")</f>
        <v/>
      </c>
      <c r="J117" s="14" t="str">
        <f t="shared" ref="J117:Q131" si="34">IF($A117="","",IF(LEFT($A117,1)=J$12,$F117,""))</f>
        <v/>
      </c>
      <c r="K117" s="14" t="str">
        <f t="shared" si="34"/>
        <v/>
      </c>
      <c r="L117" s="14" t="str">
        <f t="shared" si="34"/>
        <v/>
      </c>
      <c r="M117" s="14" t="str">
        <f t="shared" si="34"/>
        <v/>
      </c>
      <c r="N117" s="14" t="str">
        <f t="shared" si="34"/>
        <v/>
      </c>
      <c r="O117" s="14" t="str">
        <f t="shared" si="34"/>
        <v/>
      </c>
      <c r="P117" s="14" t="str">
        <f t="shared" si="34"/>
        <v/>
      </c>
      <c r="Q117" s="14" t="str">
        <f t="shared" si="34"/>
        <v/>
      </c>
      <c r="R117" s="14"/>
      <c r="S117" s="8"/>
      <c r="W117" s="97"/>
      <c r="X117" s="97"/>
      <c r="Y117" s="116"/>
      <c r="Z117" s="97"/>
      <c r="AA117" s="97"/>
      <c r="AB117" s="97"/>
      <c r="AC117" s="116"/>
    </row>
    <row r="118" spans="1:29" x14ac:dyDescent="0.3">
      <c r="A118" s="15"/>
      <c r="B118" s="185" t="s">
        <v>127</v>
      </c>
      <c r="C118" s="16" t="str">
        <f t="shared" si="33"/>
        <v/>
      </c>
      <c r="D118" s="16" t="str">
        <f t="shared" si="19"/>
        <v/>
      </c>
      <c r="E118" s="17" t="s">
        <v>86</v>
      </c>
      <c r="F118" s="262">
        <f>Decsheets!$V$6</f>
        <v>5</v>
      </c>
      <c r="G118" s="8"/>
      <c r="H118" s="8"/>
      <c r="I118" s="119" t="s">
        <v>100</v>
      </c>
      <c r="J118" s="14" t="str">
        <f t="shared" si="34"/>
        <v/>
      </c>
      <c r="K118" s="14" t="str">
        <f t="shared" si="34"/>
        <v/>
      </c>
      <c r="L118" s="14" t="str">
        <f t="shared" si="34"/>
        <v/>
      </c>
      <c r="M118" s="14" t="str">
        <f t="shared" si="34"/>
        <v/>
      </c>
      <c r="N118" s="14" t="str">
        <f t="shared" si="34"/>
        <v/>
      </c>
      <c r="O118" s="14" t="str">
        <f t="shared" si="34"/>
        <v/>
      </c>
      <c r="P118" s="14" t="str">
        <f t="shared" si="34"/>
        <v/>
      </c>
      <c r="Q118" s="14" t="str">
        <f t="shared" si="34"/>
        <v/>
      </c>
      <c r="R118" s="14"/>
      <c r="S118" s="8"/>
      <c r="W118" s="97"/>
      <c r="X118" s="97"/>
      <c r="Y118" s="116"/>
      <c r="Z118" s="97"/>
      <c r="AA118" s="97"/>
      <c r="AB118" s="97"/>
      <c r="AC118" s="116"/>
    </row>
    <row r="119" spans="1:29" x14ac:dyDescent="0.3">
      <c r="A119" s="15"/>
      <c r="B119" s="185" t="s">
        <v>128</v>
      </c>
      <c r="C119" s="16" t="str">
        <f t="shared" si="33"/>
        <v/>
      </c>
      <c r="D119" s="16" t="str">
        <f t="shared" si="19"/>
        <v/>
      </c>
      <c r="E119" s="17" t="s">
        <v>86</v>
      </c>
      <c r="F119" s="262">
        <f>Decsheets!$V$7</f>
        <v>4</v>
      </c>
      <c r="G119" s="8"/>
      <c r="H119" s="8"/>
      <c r="I119" s="119" t="s">
        <v>101</v>
      </c>
      <c r="J119" s="14" t="str">
        <f t="shared" si="34"/>
        <v/>
      </c>
      <c r="K119" s="14" t="str">
        <f t="shared" si="34"/>
        <v/>
      </c>
      <c r="L119" s="14" t="str">
        <f t="shared" si="34"/>
        <v/>
      </c>
      <c r="M119" s="14" t="str">
        <f t="shared" si="34"/>
        <v/>
      </c>
      <c r="N119" s="14" t="str">
        <f t="shared" si="34"/>
        <v/>
      </c>
      <c r="O119" s="14" t="str">
        <f t="shared" si="34"/>
        <v/>
      </c>
      <c r="P119" s="14" t="str">
        <f t="shared" si="34"/>
        <v/>
      </c>
      <c r="Q119" s="14" t="str">
        <f t="shared" si="34"/>
        <v/>
      </c>
      <c r="R119" s="14"/>
      <c r="S119" s="8"/>
      <c r="W119" s="97"/>
      <c r="X119" s="97"/>
      <c r="Y119" s="116"/>
      <c r="Z119" s="97"/>
      <c r="AA119" s="97"/>
      <c r="AB119" s="97"/>
      <c r="AC119" s="116"/>
    </row>
    <row r="120" spans="1:29" x14ac:dyDescent="0.3">
      <c r="A120" s="15"/>
      <c r="B120" s="185" t="s">
        <v>76</v>
      </c>
      <c r="C120" s="16" t="str">
        <f t="shared" si="33"/>
        <v/>
      </c>
      <c r="D120" s="16" t="str">
        <f t="shared" si="19"/>
        <v/>
      </c>
      <c r="E120" s="17" t="s">
        <v>86</v>
      </c>
      <c r="F120" s="262">
        <f>Decsheets!$V$8</f>
        <v>3</v>
      </c>
      <c r="G120" s="8"/>
      <c r="H120" s="8"/>
      <c r="I120" s="119" t="s">
        <v>102</v>
      </c>
      <c r="J120" s="14" t="str">
        <f t="shared" si="34"/>
        <v/>
      </c>
      <c r="K120" s="14" t="str">
        <f t="shared" si="34"/>
        <v/>
      </c>
      <c r="L120" s="14" t="str">
        <f t="shared" si="34"/>
        <v/>
      </c>
      <c r="M120" s="14" t="str">
        <f t="shared" si="34"/>
        <v/>
      </c>
      <c r="N120" s="14" t="str">
        <f t="shared" si="34"/>
        <v/>
      </c>
      <c r="O120" s="14" t="str">
        <f t="shared" si="34"/>
        <v/>
      </c>
      <c r="P120" s="14" t="str">
        <f t="shared" si="34"/>
        <v/>
      </c>
      <c r="Q120" s="14" t="str">
        <f t="shared" si="34"/>
        <v/>
      </c>
      <c r="R120" s="14"/>
      <c r="S120" s="8"/>
      <c r="W120" s="97"/>
      <c r="X120" s="97"/>
      <c r="Y120" s="116"/>
      <c r="Z120" s="97"/>
      <c r="AA120" s="97"/>
      <c r="AB120" s="97"/>
      <c r="AC120" s="116"/>
    </row>
    <row r="121" spans="1:29" x14ac:dyDescent="0.3">
      <c r="A121" s="15"/>
      <c r="B121" s="185" t="s">
        <v>77</v>
      </c>
      <c r="C121" s="16" t="str">
        <f t="shared" si="33"/>
        <v/>
      </c>
      <c r="D121" s="16" t="str">
        <f t="shared" si="19"/>
        <v/>
      </c>
      <c r="E121" s="17" t="s">
        <v>86</v>
      </c>
      <c r="F121" s="262">
        <f>Decsheets!$V$9</f>
        <v>2</v>
      </c>
      <c r="G121" s="8"/>
      <c r="H121" s="8"/>
      <c r="I121" s="119" t="s">
        <v>103</v>
      </c>
      <c r="J121" s="14" t="str">
        <f t="shared" si="34"/>
        <v/>
      </c>
      <c r="K121" s="14" t="str">
        <f t="shared" si="34"/>
        <v/>
      </c>
      <c r="L121" s="14" t="str">
        <f t="shared" si="34"/>
        <v/>
      </c>
      <c r="M121" s="14" t="str">
        <f t="shared" si="34"/>
        <v/>
      </c>
      <c r="N121" s="14" t="str">
        <f t="shared" si="34"/>
        <v/>
      </c>
      <c r="O121" s="14" t="str">
        <f t="shared" si="34"/>
        <v/>
      </c>
      <c r="P121" s="14" t="str">
        <f t="shared" si="34"/>
        <v/>
      </c>
      <c r="Q121" s="14" t="str">
        <f t="shared" si="34"/>
        <v/>
      </c>
      <c r="R121" s="14"/>
      <c r="S121" s="8"/>
      <c r="W121" s="97"/>
      <c r="X121" s="97"/>
      <c r="Y121" s="116"/>
      <c r="Z121" s="97"/>
      <c r="AA121" s="97"/>
      <c r="AB121" s="97"/>
      <c r="AC121" s="116"/>
    </row>
    <row r="122" spans="1:29" x14ac:dyDescent="0.3">
      <c r="A122" s="15"/>
      <c r="B122" s="185" t="s">
        <v>78</v>
      </c>
      <c r="C122" s="16" t="str">
        <f t="shared" si="33"/>
        <v/>
      </c>
      <c r="D122" s="16" t="str">
        <f t="shared" si="19"/>
        <v/>
      </c>
      <c r="E122" s="17" t="s">
        <v>86</v>
      </c>
      <c r="F122" s="262">
        <f>Decsheets!$V$10</f>
        <v>1</v>
      </c>
      <c r="G122" s="8"/>
      <c r="H122" s="8"/>
      <c r="I122" s="119"/>
      <c r="J122" s="14" t="str">
        <f t="shared" si="34"/>
        <v/>
      </c>
      <c r="K122" s="14" t="str">
        <f t="shared" si="34"/>
        <v/>
      </c>
      <c r="L122" s="14" t="str">
        <f t="shared" si="34"/>
        <v/>
      </c>
      <c r="M122" s="14" t="str">
        <f t="shared" si="34"/>
        <v/>
      </c>
      <c r="N122" s="14" t="str">
        <f t="shared" si="34"/>
        <v/>
      </c>
      <c r="O122" s="14" t="str">
        <f t="shared" si="34"/>
        <v/>
      </c>
      <c r="P122" s="14" t="str">
        <f t="shared" si="34"/>
        <v/>
      </c>
      <c r="Q122" s="14" t="str">
        <f t="shared" si="34"/>
        <v/>
      </c>
      <c r="R122" s="14"/>
      <c r="S122" s="8"/>
      <c r="W122" s="97"/>
      <c r="X122" s="97"/>
      <c r="Y122" s="116"/>
      <c r="Z122" s="97"/>
      <c r="AA122" s="97"/>
      <c r="AB122" s="97"/>
      <c r="AC122" s="116"/>
    </row>
    <row r="123" spans="1:29" x14ac:dyDescent="0.3">
      <c r="A123" s="15"/>
      <c r="B123" s="185" t="s">
        <v>79</v>
      </c>
      <c r="C123" s="16" t="str">
        <f t="shared" si="33"/>
        <v/>
      </c>
      <c r="D123" s="16" t="str">
        <f t="shared" si="19"/>
        <v/>
      </c>
      <c r="E123" s="17" t="s">
        <v>86</v>
      </c>
      <c r="F123" s="262">
        <f>Decsheets!$V$11</f>
        <v>0</v>
      </c>
      <c r="G123" s="8"/>
      <c r="H123" s="8"/>
      <c r="I123" s="119"/>
      <c r="J123" s="14" t="str">
        <f t="shared" si="34"/>
        <v/>
      </c>
      <c r="K123" s="14" t="str">
        <f t="shared" si="34"/>
        <v/>
      </c>
      <c r="L123" s="14" t="str">
        <f t="shared" si="34"/>
        <v/>
      </c>
      <c r="M123" s="14" t="str">
        <f t="shared" si="34"/>
        <v/>
      </c>
      <c r="N123" s="14" t="str">
        <f t="shared" si="34"/>
        <v/>
      </c>
      <c r="O123" s="14" t="str">
        <f t="shared" si="34"/>
        <v/>
      </c>
      <c r="P123" s="14" t="str">
        <f t="shared" si="34"/>
        <v/>
      </c>
      <c r="Q123" s="14" t="str">
        <f t="shared" si="34"/>
        <v/>
      </c>
      <c r="R123" s="14">
        <f>SUM(Decsheets!$V$5:$V$12)-(SUM(J117:P123))</f>
        <v>21</v>
      </c>
      <c r="S123" s="8"/>
    </row>
    <row r="124" spans="1:29" x14ac:dyDescent="0.3">
      <c r="A124" s="203" t="s">
        <v>124</v>
      </c>
      <c r="B124" s="196"/>
      <c r="C124" s="19" t="s">
        <v>310</v>
      </c>
      <c r="D124" s="18"/>
      <c r="E124" s="204" t="s">
        <v>86</v>
      </c>
      <c r="F124" s="264"/>
      <c r="G124" s="8"/>
      <c r="H124" s="8"/>
      <c r="I124" s="119"/>
      <c r="J124" s="14"/>
      <c r="K124" s="14"/>
      <c r="L124" s="14"/>
      <c r="M124" s="14"/>
      <c r="N124" s="14"/>
      <c r="O124" s="14"/>
      <c r="P124" s="14"/>
      <c r="Q124" s="14"/>
      <c r="R124" s="14"/>
      <c r="S124" s="21" t="s">
        <v>125</v>
      </c>
    </row>
    <row r="125" spans="1:29" x14ac:dyDescent="0.3">
      <c r="A125" s="15"/>
      <c r="B125" s="185" t="s">
        <v>126</v>
      </c>
      <c r="C125" s="16" t="str">
        <f>IFERROR(IF(A125="","",VLOOKUP($A$124,IF(LEN(A125)=2,U14BB,U14BA),VLOOKUP(LEFT(A125,1),club,6,FALSE),FALSE)),"No athlete")</f>
        <v/>
      </c>
      <c r="D125" s="16" t="str">
        <f>IFERROR(IF(A125="","",VLOOKUP(LEFT(A125,1),club,2,FALSE)),"No club")</f>
        <v/>
      </c>
      <c r="E125" s="17" t="s">
        <v>86</v>
      </c>
      <c r="F125" s="262">
        <f>Decsheets!$V$5</f>
        <v>6</v>
      </c>
      <c r="G125" s="8"/>
      <c r="H125" s="8"/>
      <c r="I125" s="208" t="str">
        <f>IFERROR(IF(E125=".","",IF(E125&gt;Records!C18,"LR",IF(E125=Records!C18,"=LR","-"))),"???")</f>
        <v/>
      </c>
      <c r="J125" s="14" t="str">
        <f t="shared" si="34"/>
        <v/>
      </c>
      <c r="K125" s="14" t="str">
        <f t="shared" si="34"/>
        <v/>
      </c>
      <c r="L125" s="14" t="str">
        <f t="shared" si="34"/>
        <v/>
      </c>
      <c r="M125" s="14" t="str">
        <f t="shared" si="34"/>
        <v/>
      </c>
      <c r="N125" s="14" t="str">
        <f t="shared" si="34"/>
        <v/>
      </c>
      <c r="O125" s="14" t="str">
        <f t="shared" si="34"/>
        <v/>
      </c>
      <c r="P125" s="14" t="str">
        <f t="shared" si="34"/>
        <v/>
      </c>
      <c r="Q125" s="14" t="str">
        <f t="shared" si="34"/>
        <v/>
      </c>
      <c r="R125" s="14"/>
      <c r="S125" s="8"/>
    </row>
    <row r="126" spans="1:29" x14ac:dyDescent="0.3">
      <c r="A126" s="15"/>
      <c r="B126" s="185" t="s">
        <v>127</v>
      </c>
      <c r="C126" s="16" t="str">
        <f t="shared" ref="C126:C131" si="35">IF(A126="","",VLOOKUP($A$124,IF(LEN(A126)=2,U14BB,U14BA),VLOOKUP(LEFT(A126,1),club,6,FALSE),FALSE))</f>
        <v/>
      </c>
      <c r="D126" s="16" t="str">
        <f t="shared" ref="D126:D131" si="36">IF(A126="","",VLOOKUP(LEFT(A126,1),club,2,FALSE))</f>
        <v/>
      </c>
      <c r="E126" s="17" t="s">
        <v>86</v>
      </c>
      <c r="F126" s="262">
        <f>Decsheets!$V$6</f>
        <v>5</v>
      </c>
      <c r="G126" s="8"/>
      <c r="H126" s="8"/>
      <c r="I126" s="119"/>
      <c r="J126" s="14" t="str">
        <f t="shared" si="34"/>
        <v/>
      </c>
      <c r="K126" s="14" t="str">
        <f t="shared" si="34"/>
        <v/>
      </c>
      <c r="L126" s="14" t="str">
        <f t="shared" si="34"/>
        <v/>
      </c>
      <c r="M126" s="14" t="str">
        <f t="shared" si="34"/>
        <v/>
      </c>
      <c r="N126" s="14" t="str">
        <f t="shared" si="34"/>
        <v/>
      </c>
      <c r="O126" s="14" t="str">
        <f t="shared" si="34"/>
        <v/>
      </c>
      <c r="P126" s="14" t="str">
        <f t="shared" si="34"/>
        <v/>
      </c>
      <c r="Q126" s="14" t="str">
        <f t="shared" si="34"/>
        <v/>
      </c>
      <c r="R126" s="14"/>
      <c r="S126" s="8"/>
    </row>
    <row r="127" spans="1:29" x14ac:dyDescent="0.3">
      <c r="A127" s="15"/>
      <c r="B127" s="185" t="s">
        <v>128</v>
      </c>
      <c r="C127" s="16" t="str">
        <f t="shared" si="35"/>
        <v/>
      </c>
      <c r="D127" s="16" t="str">
        <f t="shared" si="36"/>
        <v/>
      </c>
      <c r="E127" s="17" t="s">
        <v>86</v>
      </c>
      <c r="F127" s="262">
        <f>Decsheets!$V$7</f>
        <v>4</v>
      </c>
      <c r="G127" s="8"/>
      <c r="H127" s="8"/>
      <c r="I127" s="119"/>
      <c r="J127" s="14" t="str">
        <f t="shared" si="34"/>
        <v/>
      </c>
      <c r="K127" s="14" t="str">
        <f t="shared" si="34"/>
        <v/>
      </c>
      <c r="L127" s="14" t="str">
        <f t="shared" si="34"/>
        <v/>
      </c>
      <c r="M127" s="14" t="str">
        <f t="shared" si="34"/>
        <v/>
      </c>
      <c r="N127" s="14" t="str">
        <f t="shared" si="34"/>
        <v/>
      </c>
      <c r="O127" s="14" t="str">
        <f t="shared" si="34"/>
        <v/>
      </c>
      <c r="P127" s="14" t="str">
        <f t="shared" si="34"/>
        <v/>
      </c>
      <c r="Q127" s="14" t="str">
        <f t="shared" si="34"/>
        <v/>
      </c>
      <c r="R127" s="14"/>
      <c r="S127" s="8"/>
    </row>
    <row r="128" spans="1:29" x14ac:dyDescent="0.3">
      <c r="A128" s="15"/>
      <c r="B128" s="185" t="s">
        <v>76</v>
      </c>
      <c r="C128" s="16" t="str">
        <f t="shared" si="35"/>
        <v/>
      </c>
      <c r="D128" s="16" t="str">
        <f t="shared" si="36"/>
        <v/>
      </c>
      <c r="E128" s="17" t="s">
        <v>86</v>
      </c>
      <c r="F128" s="262">
        <f>Decsheets!$V$8</f>
        <v>3</v>
      </c>
      <c r="G128" s="8"/>
      <c r="H128" s="8"/>
      <c r="I128" s="119"/>
      <c r="J128" s="14" t="str">
        <f t="shared" si="34"/>
        <v/>
      </c>
      <c r="K128" s="14" t="str">
        <f t="shared" si="34"/>
        <v/>
      </c>
      <c r="L128" s="14" t="str">
        <f t="shared" si="34"/>
        <v/>
      </c>
      <c r="M128" s="14" t="str">
        <f t="shared" si="34"/>
        <v/>
      </c>
      <c r="N128" s="14" t="str">
        <f t="shared" si="34"/>
        <v/>
      </c>
      <c r="O128" s="14" t="str">
        <f t="shared" si="34"/>
        <v/>
      </c>
      <c r="P128" s="14" t="str">
        <f t="shared" si="34"/>
        <v/>
      </c>
      <c r="Q128" s="14" t="str">
        <f t="shared" si="34"/>
        <v/>
      </c>
      <c r="R128" s="14"/>
      <c r="S128" s="8"/>
    </row>
    <row r="129" spans="1:19" x14ac:dyDescent="0.3">
      <c r="A129" s="15"/>
      <c r="B129" s="185" t="s">
        <v>77</v>
      </c>
      <c r="C129" s="16" t="str">
        <f t="shared" si="35"/>
        <v/>
      </c>
      <c r="D129" s="16" t="str">
        <f t="shared" si="36"/>
        <v/>
      </c>
      <c r="E129" s="17" t="s">
        <v>86</v>
      </c>
      <c r="F129" s="262">
        <f>Decsheets!$V$9</f>
        <v>2</v>
      </c>
      <c r="G129" s="8"/>
      <c r="H129" s="8"/>
      <c r="I129" s="119"/>
      <c r="J129" s="14" t="str">
        <f t="shared" si="34"/>
        <v/>
      </c>
      <c r="K129" s="14" t="str">
        <f t="shared" si="34"/>
        <v/>
      </c>
      <c r="L129" s="14" t="str">
        <f t="shared" si="34"/>
        <v/>
      </c>
      <c r="M129" s="14" t="str">
        <f t="shared" si="34"/>
        <v/>
      </c>
      <c r="N129" s="14" t="str">
        <f t="shared" si="34"/>
        <v/>
      </c>
      <c r="O129" s="14" t="str">
        <f t="shared" si="34"/>
        <v/>
      </c>
      <c r="P129" s="14" t="str">
        <f t="shared" si="34"/>
        <v/>
      </c>
      <c r="Q129" s="14" t="str">
        <f t="shared" si="34"/>
        <v/>
      </c>
      <c r="R129" s="14"/>
      <c r="S129" s="8"/>
    </row>
    <row r="130" spans="1:19" x14ac:dyDescent="0.3">
      <c r="A130" s="15"/>
      <c r="B130" s="185" t="s">
        <v>78</v>
      </c>
      <c r="C130" s="16" t="str">
        <f t="shared" si="35"/>
        <v/>
      </c>
      <c r="D130" s="16" t="str">
        <f t="shared" si="36"/>
        <v/>
      </c>
      <c r="E130" s="17" t="s">
        <v>86</v>
      </c>
      <c r="F130" s="262">
        <f>Decsheets!$V$10</f>
        <v>1</v>
      </c>
      <c r="G130" s="8"/>
      <c r="H130" s="8"/>
      <c r="I130" s="119"/>
      <c r="J130" s="14" t="str">
        <f t="shared" si="34"/>
        <v/>
      </c>
      <c r="K130" s="14" t="str">
        <f t="shared" si="34"/>
        <v/>
      </c>
      <c r="L130" s="14" t="str">
        <f t="shared" si="34"/>
        <v/>
      </c>
      <c r="M130" s="14" t="str">
        <f t="shared" si="34"/>
        <v/>
      </c>
      <c r="N130" s="14" t="str">
        <f t="shared" si="34"/>
        <v/>
      </c>
      <c r="O130" s="14" t="str">
        <f t="shared" si="34"/>
        <v/>
      </c>
      <c r="P130" s="14" t="str">
        <f t="shared" si="34"/>
        <v/>
      </c>
      <c r="Q130" s="14" t="str">
        <f t="shared" si="34"/>
        <v/>
      </c>
      <c r="R130" s="14"/>
      <c r="S130" s="8"/>
    </row>
    <row r="131" spans="1:19" x14ac:dyDescent="0.3">
      <c r="A131" s="15"/>
      <c r="B131" s="185" t="s">
        <v>79</v>
      </c>
      <c r="C131" s="16" t="str">
        <f t="shared" si="35"/>
        <v/>
      </c>
      <c r="D131" s="16" t="str">
        <f t="shared" si="36"/>
        <v/>
      </c>
      <c r="E131" s="17" t="s">
        <v>86</v>
      </c>
      <c r="F131" s="262">
        <f>Decsheets!$V$11</f>
        <v>0</v>
      </c>
      <c r="G131" s="8"/>
      <c r="H131" s="8"/>
      <c r="I131" s="119"/>
      <c r="J131" s="14" t="str">
        <f t="shared" si="34"/>
        <v/>
      </c>
      <c r="K131" s="14" t="str">
        <f t="shared" si="34"/>
        <v/>
      </c>
      <c r="L131" s="14" t="str">
        <f t="shared" si="34"/>
        <v/>
      </c>
      <c r="M131" s="14" t="str">
        <f t="shared" si="34"/>
        <v/>
      </c>
      <c r="N131" s="14" t="str">
        <f t="shared" si="34"/>
        <v/>
      </c>
      <c r="O131" s="14" t="str">
        <f t="shared" si="34"/>
        <v/>
      </c>
      <c r="P131" s="14" t="str">
        <f t="shared" si="34"/>
        <v/>
      </c>
      <c r="Q131" s="14" t="str">
        <f t="shared" si="34"/>
        <v/>
      </c>
      <c r="R131" s="14">
        <f>SUM(Decsheets!$V$5:$V$12)-(SUM(J125:P131))</f>
        <v>21</v>
      </c>
      <c r="S131" s="8"/>
    </row>
    <row r="132" spans="1:19" x14ac:dyDescent="0.3">
      <c r="A132" s="22" t="s">
        <v>105</v>
      </c>
      <c r="B132" s="196"/>
      <c r="C132" s="19" t="s">
        <v>228</v>
      </c>
      <c r="D132" s="18"/>
      <c r="E132" s="7" t="s">
        <v>86</v>
      </c>
      <c r="F132" s="256"/>
      <c r="H132" s="8"/>
      <c r="I132" s="120"/>
      <c r="J132" s="14"/>
      <c r="K132" s="14"/>
      <c r="L132" s="14"/>
      <c r="M132" s="14"/>
      <c r="N132" s="14"/>
      <c r="O132" s="14"/>
      <c r="P132" s="14"/>
      <c r="Q132" s="14"/>
      <c r="R132" s="14"/>
      <c r="S132" s="8" t="s">
        <v>106</v>
      </c>
    </row>
    <row r="133" spans="1:19" x14ac:dyDescent="0.3">
      <c r="A133" s="15"/>
      <c r="B133" s="185" t="s">
        <v>126</v>
      </c>
      <c r="C133" s="16" t="str">
        <f>IFERROR(IF(A133="","",VLOOKUP($A$132,IF(LEN(A133)=2,U14BB,U14BA),VLOOKUP(LEFT(A133,1),club,6,FALSE),FALSE)),"No athlete")</f>
        <v/>
      </c>
      <c r="D133" s="16" t="str">
        <f>IFERROR(IF(A133="","",VLOOKUP(LEFT(A133,1),club,2,FALSE)),"No club")</f>
        <v/>
      </c>
      <c r="E133" s="17" t="s">
        <v>86</v>
      </c>
      <c r="F133" s="261">
        <f>Decsheets!$V$5</f>
        <v>6</v>
      </c>
      <c r="H133" s="8"/>
      <c r="I133" s="208" t="str">
        <f>IFERROR(IF(E133=".","",IF(E133&gt;Records!C17,"LR",IF(E133=Records!C17,"=LR","-"))),"???")</f>
        <v/>
      </c>
      <c r="J133" s="14" t="str">
        <f t="shared" ref="J133:Q139" si="37">IF($A133="","",IF(LEFT($A133,1)=J$12,$F133,""))</f>
        <v/>
      </c>
      <c r="K133" s="14" t="str">
        <f t="shared" si="37"/>
        <v/>
      </c>
      <c r="L133" s="14" t="str">
        <f t="shared" si="37"/>
        <v/>
      </c>
      <c r="M133" s="14" t="str">
        <f t="shared" si="37"/>
        <v/>
      </c>
      <c r="N133" s="14" t="str">
        <f t="shared" si="37"/>
        <v/>
      </c>
      <c r="O133" s="14" t="str">
        <f t="shared" si="37"/>
        <v/>
      </c>
      <c r="P133" s="14" t="str">
        <f t="shared" si="37"/>
        <v/>
      </c>
      <c r="Q133" s="14" t="str">
        <f t="shared" si="37"/>
        <v/>
      </c>
      <c r="R133" s="14"/>
      <c r="S133" s="8"/>
    </row>
    <row r="134" spans="1:19" x14ac:dyDescent="0.3">
      <c r="A134" s="15"/>
      <c r="B134" s="185" t="s">
        <v>127</v>
      </c>
      <c r="C134" s="16" t="str">
        <f t="shared" ref="C134:C139" si="38">IF(A134="","",VLOOKUP($A$132,IF(LEN(A134)=2,U14BB,U14BA),VLOOKUP(LEFT(A134,1),club,6,FALSE),FALSE))</f>
        <v/>
      </c>
      <c r="D134" s="16" t="str">
        <f t="shared" si="19"/>
        <v/>
      </c>
      <c r="E134" s="17" t="s">
        <v>86</v>
      </c>
      <c r="F134" s="261">
        <f>Decsheets!$V$6</f>
        <v>5</v>
      </c>
      <c r="H134" s="8"/>
      <c r="J134" s="14" t="str">
        <f t="shared" si="37"/>
        <v/>
      </c>
      <c r="K134" s="14" t="str">
        <f t="shared" si="37"/>
        <v/>
      </c>
      <c r="L134" s="14" t="str">
        <f t="shared" si="37"/>
        <v/>
      </c>
      <c r="M134" s="14" t="str">
        <f t="shared" si="37"/>
        <v/>
      </c>
      <c r="N134" s="14" t="str">
        <f t="shared" si="37"/>
        <v/>
      </c>
      <c r="O134" s="14" t="str">
        <f t="shared" si="37"/>
        <v/>
      </c>
      <c r="P134" s="14" t="str">
        <f t="shared" si="37"/>
        <v/>
      </c>
      <c r="Q134" s="14" t="str">
        <f t="shared" si="37"/>
        <v/>
      </c>
      <c r="R134" s="14"/>
      <c r="S134" s="8"/>
    </row>
    <row r="135" spans="1:19" x14ac:dyDescent="0.3">
      <c r="A135" s="15"/>
      <c r="B135" s="185" t="s">
        <v>128</v>
      </c>
      <c r="C135" s="16" t="str">
        <f t="shared" si="38"/>
        <v/>
      </c>
      <c r="D135" s="16" t="str">
        <f t="shared" si="19"/>
        <v/>
      </c>
      <c r="E135" s="17" t="s">
        <v>86</v>
      </c>
      <c r="F135" s="261">
        <f>Decsheets!$V$7</f>
        <v>4</v>
      </c>
      <c r="H135" s="8"/>
      <c r="J135" s="14" t="str">
        <f t="shared" si="37"/>
        <v/>
      </c>
      <c r="K135" s="14" t="str">
        <f t="shared" si="37"/>
        <v/>
      </c>
      <c r="L135" s="14" t="str">
        <f t="shared" si="37"/>
        <v/>
      </c>
      <c r="M135" s="14" t="str">
        <f t="shared" si="37"/>
        <v/>
      </c>
      <c r="N135" s="14" t="str">
        <f t="shared" si="37"/>
        <v/>
      </c>
      <c r="O135" s="14" t="str">
        <f t="shared" si="37"/>
        <v/>
      </c>
      <c r="P135" s="14" t="str">
        <f t="shared" si="37"/>
        <v/>
      </c>
      <c r="Q135" s="14" t="str">
        <f t="shared" si="37"/>
        <v/>
      </c>
      <c r="R135" s="14"/>
      <c r="S135" s="8"/>
    </row>
    <row r="136" spans="1:19" x14ac:dyDescent="0.3">
      <c r="A136" s="15"/>
      <c r="B136" s="185" t="s">
        <v>76</v>
      </c>
      <c r="C136" s="16" t="str">
        <f t="shared" si="38"/>
        <v/>
      </c>
      <c r="D136" s="16" t="str">
        <f t="shared" si="19"/>
        <v/>
      </c>
      <c r="E136" s="17" t="s">
        <v>86</v>
      </c>
      <c r="F136" s="261">
        <f>Decsheets!$V$8</f>
        <v>3</v>
      </c>
      <c r="H136" s="8"/>
      <c r="J136" s="14" t="str">
        <f t="shared" si="37"/>
        <v/>
      </c>
      <c r="K136" s="14" t="str">
        <f t="shared" si="37"/>
        <v/>
      </c>
      <c r="L136" s="14" t="str">
        <f t="shared" si="37"/>
        <v/>
      </c>
      <c r="M136" s="14" t="str">
        <f t="shared" si="37"/>
        <v/>
      </c>
      <c r="N136" s="14" t="str">
        <f t="shared" si="37"/>
        <v/>
      </c>
      <c r="O136" s="14" t="str">
        <f t="shared" si="37"/>
        <v/>
      </c>
      <c r="P136" s="14" t="str">
        <f t="shared" si="37"/>
        <v/>
      </c>
      <c r="Q136" s="14" t="str">
        <f t="shared" si="37"/>
        <v/>
      </c>
      <c r="R136" s="14"/>
      <c r="S136" s="8"/>
    </row>
    <row r="137" spans="1:19" x14ac:dyDescent="0.3">
      <c r="A137" s="15"/>
      <c r="B137" s="185" t="s">
        <v>77</v>
      </c>
      <c r="C137" s="16" t="str">
        <f t="shared" si="38"/>
        <v/>
      </c>
      <c r="D137" s="16" t="str">
        <f t="shared" si="19"/>
        <v/>
      </c>
      <c r="E137" s="17" t="s">
        <v>86</v>
      </c>
      <c r="F137" s="261">
        <f>Decsheets!$V$9</f>
        <v>2</v>
      </c>
      <c r="H137" s="8"/>
      <c r="J137" s="14" t="str">
        <f t="shared" si="37"/>
        <v/>
      </c>
      <c r="K137" s="14" t="str">
        <f t="shared" si="37"/>
        <v/>
      </c>
      <c r="L137" s="14" t="str">
        <f t="shared" si="37"/>
        <v/>
      </c>
      <c r="M137" s="14" t="str">
        <f t="shared" si="37"/>
        <v/>
      </c>
      <c r="N137" s="14" t="str">
        <f t="shared" si="37"/>
        <v/>
      </c>
      <c r="O137" s="14" t="str">
        <f t="shared" si="37"/>
        <v/>
      </c>
      <c r="P137" s="14" t="str">
        <f t="shared" si="37"/>
        <v/>
      </c>
      <c r="Q137" s="14" t="str">
        <f t="shared" si="37"/>
        <v/>
      </c>
      <c r="R137" s="14"/>
      <c r="S137" s="8"/>
    </row>
    <row r="138" spans="1:19" x14ac:dyDescent="0.3">
      <c r="A138" s="15"/>
      <c r="B138" s="185" t="s">
        <v>78</v>
      </c>
      <c r="C138" s="16" t="str">
        <f t="shared" si="38"/>
        <v/>
      </c>
      <c r="D138" s="16" t="str">
        <f t="shared" si="19"/>
        <v/>
      </c>
      <c r="E138" s="17" t="s">
        <v>86</v>
      </c>
      <c r="F138" s="261">
        <f>Decsheets!$V$10</f>
        <v>1</v>
      </c>
      <c r="H138" s="8"/>
      <c r="I138" s="18"/>
      <c r="J138" s="14" t="str">
        <f t="shared" si="37"/>
        <v/>
      </c>
      <c r="K138" s="14" t="str">
        <f t="shared" si="37"/>
        <v/>
      </c>
      <c r="L138" s="14" t="str">
        <f t="shared" si="37"/>
        <v/>
      </c>
      <c r="M138" s="14" t="str">
        <f t="shared" si="37"/>
        <v/>
      </c>
      <c r="N138" s="14" t="str">
        <f t="shared" si="37"/>
        <v/>
      </c>
      <c r="O138" s="14" t="str">
        <f t="shared" si="37"/>
        <v/>
      </c>
      <c r="P138" s="14" t="str">
        <f t="shared" si="37"/>
        <v/>
      </c>
      <c r="Q138" s="14" t="str">
        <f t="shared" si="37"/>
        <v/>
      </c>
      <c r="R138" s="14"/>
      <c r="S138" s="8"/>
    </row>
    <row r="139" spans="1:19" x14ac:dyDescent="0.3">
      <c r="A139" s="15"/>
      <c r="B139" s="185" t="s">
        <v>79</v>
      </c>
      <c r="C139" s="16" t="str">
        <f t="shared" si="38"/>
        <v/>
      </c>
      <c r="D139" s="16" t="str">
        <f t="shared" si="19"/>
        <v/>
      </c>
      <c r="E139" s="17" t="s">
        <v>86</v>
      </c>
      <c r="F139" s="261">
        <f>Decsheets!$V$11</f>
        <v>0</v>
      </c>
      <c r="H139" s="8"/>
      <c r="I139" s="18"/>
      <c r="J139" s="14" t="str">
        <f t="shared" si="37"/>
        <v/>
      </c>
      <c r="K139" s="14" t="str">
        <f t="shared" si="37"/>
        <v/>
      </c>
      <c r="L139" s="14" t="str">
        <f t="shared" si="37"/>
        <v/>
      </c>
      <c r="M139" s="14" t="str">
        <f t="shared" si="37"/>
        <v/>
      </c>
      <c r="N139" s="14" t="str">
        <f t="shared" si="37"/>
        <v/>
      </c>
      <c r="O139" s="14" t="str">
        <f t="shared" si="37"/>
        <v/>
      </c>
      <c r="P139" s="14" t="str">
        <f t="shared" si="37"/>
        <v/>
      </c>
      <c r="Q139" s="14" t="str">
        <f t="shared" si="37"/>
        <v/>
      </c>
      <c r="R139" s="14">
        <f>SUM(Decsheets!$V$5:$V$12)-(SUM(J133:P139))</f>
        <v>21</v>
      </c>
      <c r="S139" s="8"/>
    </row>
    <row r="140" spans="1:19" x14ac:dyDescent="0.3">
      <c r="A140" s="22" t="s">
        <v>105</v>
      </c>
      <c r="B140" s="196"/>
      <c r="C140" s="19" t="s">
        <v>229</v>
      </c>
      <c r="D140" s="18"/>
      <c r="E140" s="7" t="s">
        <v>86</v>
      </c>
      <c r="F140" s="256"/>
      <c r="H140" s="8"/>
      <c r="I140" s="8"/>
      <c r="J140" s="14"/>
      <c r="K140" s="14"/>
      <c r="L140" s="14"/>
      <c r="M140" s="14"/>
      <c r="N140" s="14"/>
      <c r="O140" s="14"/>
      <c r="P140" s="14"/>
      <c r="Q140" s="14"/>
      <c r="R140" s="14"/>
      <c r="S140" s="8" t="s">
        <v>107</v>
      </c>
    </row>
    <row r="141" spans="1:19" x14ac:dyDescent="0.3">
      <c r="A141" s="15"/>
      <c r="B141" s="185" t="s">
        <v>126</v>
      </c>
      <c r="C141" s="16" t="str">
        <f t="shared" ref="C141:C147" si="39">IF(A141="","",VLOOKUP($A$140,IF(LEN(A141)=2,U14BB,U14BA),VLOOKUP(LEFT(A141,1),club,6,FALSE),FALSE))</f>
        <v/>
      </c>
      <c r="D141" s="16" t="str">
        <f t="shared" si="19"/>
        <v/>
      </c>
      <c r="E141" s="17" t="s">
        <v>86</v>
      </c>
      <c r="F141" s="261">
        <f>Decsheets!$V$5</f>
        <v>6</v>
      </c>
      <c r="H141" s="8"/>
      <c r="I141" s="208" t="str">
        <f>IFERROR(IF(E141=".","",IF(E141&gt;Records!C17,"LR",IF(E141=Records!C17,"=LR","-"))),"???")</f>
        <v/>
      </c>
      <c r="J141" s="14" t="str">
        <f t="shared" ref="J141:Q147" si="40">IF($A141="","",IF(LEFT($A141,1)=J$12,$F141,""))</f>
        <v/>
      </c>
      <c r="K141" s="14" t="str">
        <f t="shared" si="40"/>
        <v/>
      </c>
      <c r="L141" s="14" t="str">
        <f t="shared" si="40"/>
        <v/>
      </c>
      <c r="M141" s="14" t="str">
        <f t="shared" si="40"/>
        <v/>
      </c>
      <c r="N141" s="14" t="str">
        <f t="shared" si="40"/>
        <v/>
      </c>
      <c r="O141" s="14" t="str">
        <f t="shared" si="40"/>
        <v/>
      </c>
      <c r="P141" s="14" t="str">
        <f t="shared" si="40"/>
        <v/>
      </c>
      <c r="Q141" s="14" t="str">
        <f t="shared" si="40"/>
        <v/>
      </c>
      <c r="R141" s="14"/>
      <c r="S141" s="8"/>
    </row>
    <row r="142" spans="1:19" x14ac:dyDescent="0.3">
      <c r="A142" s="15"/>
      <c r="B142" s="185" t="s">
        <v>127</v>
      </c>
      <c r="C142" s="16" t="str">
        <f t="shared" si="39"/>
        <v/>
      </c>
      <c r="D142" s="16" t="str">
        <f t="shared" si="19"/>
        <v/>
      </c>
      <c r="E142" s="17" t="s">
        <v>86</v>
      </c>
      <c r="F142" s="261">
        <f>Decsheets!$V$6</f>
        <v>5</v>
      </c>
      <c r="H142" s="8"/>
      <c r="I142" s="18"/>
      <c r="J142" s="14" t="str">
        <f t="shared" si="40"/>
        <v/>
      </c>
      <c r="K142" s="14" t="str">
        <f t="shared" si="40"/>
        <v/>
      </c>
      <c r="L142" s="14" t="str">
        <f t="shared" si="40"/>
        <v/>
      </c>
      <c r="M142" s="14" t="str">
        <f t="shared" si="40"/>
        <v/>
      </c>
      <c r="N142" s="14" t="str">
        <f t="shared" si="40"/>
        <v/>
      </c>
      <c r="O142" s="14" t="str">
        <f t="shared" si="40"/>
        <v/>
      </c>
      <c r="P142" s="14" t="str">
        <f t="shared" si="40"/>
        <v/>
      </c>
      <c r="Q142" s="14" t="str">
        <f t="shared" si="40"/>
        <v/>
      </c>
      <c r="R142" s="14"/>
      <c r="S142" s="8"/>
    </row>
    <row r="143" spans="1:19" x14ac:dyDescent="0.3">
      <c r="A143" s="15"/>
      <c r="B143" s="185" t="s">
        <v>128</v>
      </c>
      <c r="C143" s="16" t="str">
        <f t="shared" si="39"/>
        <v/>
      </c>
      <c r="D143" s="16" t="str">
        <f t="shared" si="19"/>
        <v/>
      </c>
      <c r="E143" s="17" t="s">
        <v>86</v>
      </c>
      <c r="F143" s="261">
        <f>Decsheets!$V$7</f>
        <v>4</v>
      </c>
      <c r="H143" s="8"/>
      <c r="I143" s="18"/>
      <c r="J143" s="14" t="str">
        <f t="shared" si="40"/>
        <v/>
      </c>
      <c r="K143" s="14" t="str">
        <f t="shared" si="40"/>
        <v/>
      </c>
      <c r="L143" s="14" t="str">
        <f t="shared" si="40"/>
        <v/>
      </c>
      <c r="M143" s="14" t="str">
        <f t="shared" si="40"/>
        <v/>
      </c>
      <c r="N143" s="14" t="str">
        <f t="shared" si="40"/>
        <v/>
      </c>
      <c r="O143" s="14" t="str">
        <f t="shared" si="40"/>
        <v/>
      </c>
      <c r="P143" s="14" t="str">
        <f t="shared" si="40"/>
        <v/>
      </c>
      <c r="Q143" s="14" t="str">
        <f t="shared" si="40"/>
        <v/>
      </c>
      <c r="R143" s="14"/>
      <c r="S143" s="8"/>
    </row>
    <row r="144" spans="1:19" x14ac:dyDescent="0.3">
      <c r="A144" s="15"/>
      <c r="B144" s="185" t="s">
        <v>76</v>
      </c>
      <c r="C144" s="16" t="str">
        <f t="shared" si="39"/>
        <v/>
      </c>
      <c r="D144" s="16" t="str">
        <f t="shared" si="19"/>
        <v/>
      </c>
      <c r="E144" s="17" t="s">
        <v>86</v>
      </c>
      <c r="F144" s="261">
        <f>Decsheets!$V$8</f>
        <v>3</v>
      </c>
      <c r="H144" s="8"/>
      <c r="I144" s="18"/>
      <c r="J144" s="14" t="str">
        <f t="shared" si="40"/>
        <v/>
      </c>
      <c r="K144" s="14" t="str">
        <f t="shared" si="40"/>
        <v/>
      </c>
      <c r="L144" s="14" t="str">
        <f t="shared" si="40"/>
        <v/>
      </c>
      <c r="M144" s="14" t="str">
        <f t="shared" si="40"/>
        <v/>
      </c>
      <c r="N144" s="14" t="str">
        <f t="shared" si="40"/>
        <v/>
      </c>
      <c r="O144" s="14" t="str">
        <f t="shared" si="40"/>
        <v/>
      </c>
      <c r="P144" s="14" t="str">
        <f t="shared" si="40"/>
        <v/>
      </c>
      <c r="Q144" s="14" t="str">
        <f t="shared" si="40"/>
        <v/>
      </c>
      <c r="R144" s="14"/>
      <c r="S144" s="8"/>
    </row>
    <row r="145" spans="1:19" x14ac:dyDescent="0.3">
      <c r="A145" s="15"/>
      <c r="B145" s="185" t="s">
        <v>77</v>
      </c>
      <c r="C145" s="16" t="str">
        <f t="shared" si="39"/>
        <v/>
      </c>
      <c r="D145" s="16" t="str">
        <f t="shared" si="19"/>
        <v/>
      </c>
      <c r="E145" s="17" t="s">
        <v>86</v>
      </c>
      <c r="F145" s="261">
        <f>Decsheets!$V$9</f>
        <v>2</v>
      </c>
      <c r="H145" s="8"/>
      <c r="I145" s="18"/>
      <c r="J145" s="14" t="str">
        <f t="shared" si="40"/>
        <v/>
      </c>
      <c r="K145" s="14" t="str">
        <f t="shared" si="40"/>
        <v/>
      </c>
      <c r="L145" s="14" t="str">
        <f t="shared" si="40"/>
        <v/>
      </c>
      <c r="M145" s="14" t="str">
        <f t="shared" si="40"/>
        <v/>
      </c>
      <c r="N145" s="14" t="str">
        <f t="shared" si="40"/>
        <v/>
      </c>
      <c r="O145" s="14" t="str">
        <f t="shared" si="40"/>
        <v/>
      </c>
      <c r="P145" s="14" t="str">
        <f t="shared" si="40"/>
        <v/>
      </c>
      <c r="Q145" s="14" t="str">
        <f t="shared" si="40"/>
        <v/>
      </c>
      <c r="R145" s="14"/>
      <c r="S145" s="8"/>
    </row>
    <row r="146" spans="1:19" x14ac:dyDescent="0.3">
      <c r="A146" s="15"/>
      <c r="B146" s="185" t="s">
        <v>78</v>
      </c>
      <c r="C146" s="16" t="str">
        <f t="shared" si="39"/>
        <v/>
      </c>
      <c r="D146" s="16" t="str">
        <f t="shared" si="19"/>
        <v/>
      </c>
      <c r="E146" s="17" t="s">
        <v>86</v>
      </c>
      <c r="F146" s="261">
        <f>Decsheets!$V$10</f>
        <v>1</v>
      </c>
      <c r="H146" s="8"/>
      <c r="I146" s="18"/>
      <c r="J146" s="14" t="str">
        <f t="shared" si="40"/>
        <v/>
      </c>
      <c r="K146" s="14" t="str">
        <f t="shared" si="40"/>
        <v/>
      </c>
      <c r="L146" s="14" t="str">
        <f t="shared" si="40"/>
        <v/>
      </c>
      <c r="M146" s="14" t="str">
        <f t="shared" si="40"/>
        <v/>
      </c>
      <c r="N146" s="14" t="str">
        <f t="shared" si="40"/>
        <v/>
      </c>
      <c r="O146" s="14" t="str">
        <f t="shared" si="40"/>
        <v/>
      </c>
      <c r="P146" s="14" t="str">
        <f t="shared" si="40"/>
        <v/>
      </c>
      <c r="Q146" s="14" t="str">
        <f t="shared" si="40"/>
        <v/>
      </c>
      <c r="R146" s="14"/>
      <c r="S146" s="8"/>
    </row>
    <row r="147" spans="1:19" x14ac:dyDescent="0.3">
      <c r="A147" s="15"/>
      <c r="B147" s="185" t="s">
        <v>79</v>
      </c>
      <c r="C147" s="16" t="str">
        <f t="shared" si="39"/>
        <v/>
      </c>
      <c r="D147" s="16" t="str">
        <f t="shared" si="19"/>
        <v/>
      </c>
      <c r="E147" s="17" t="s">
        <v>86</v>
      </c>
      <c r="F147" s="261">
        <f>Decsheets!$V$11</f>
        <v>0</v>
      </c>
      <c r="H147" s="8"/>
      <c r="I147" s="18"/>
      <c r="J147" s="14" t="str">
        <f t="shared" si="40"/>
        <v/>
      </c>
      <c r="K147" s="14" t="str">
        <f t="shared" si="40"/>
        <v/>
      </c>
      <c r="L147" s="14" t="str">
        <f t="shared" si="40"/>
        <v/>
      </c>
      <c r="M147" s="14" t="str">
        <f t="shared" si="40"/>
        <v/>
      </c>
      <c r="N147" s="14" t="str">
        <f t="shared" si="40"/>
        <v/>
      </c>
      <c r="O147" s="14" t="str">
        <f t="shared" si="40"/>
        <v/>
      </c>
      <c r="P147" s="14" t="str">
        <f t="shared" si="40"/>
        <v/>
      </c>
      <c r="Q147" s="14" t="str">
        <f t="shared" si="40"/>
        <v/>
      </c>
      <c r="R147" s="14">
        <f>SUM(Decsheets!$V$5:$V$12)-(SUM(J141:P147))</f>
        <v>21</v>
      </c>
      <c r="S147" s="8"/>
    </row>
    <row r="148" spans="1:19" x14ac:dyDescent="0.3">
      <c r="A148" s="22" t="s">
        <v>108</v>
      </c>
      <c r="B148" s="196"/>
      <c r="C148" s="19" t="s">
        <v>230</v>
      </c>
      <c r="D148" s="18"/>
      <c r="E148" s="7" t="s">
        <v>86</v>
      </c>
      <c r="F148" s="256"/>
      <c r="G148" s="8"/>
      <c r="H148" s="8"/>
      <c r="I148" s="8"/>
      <c r="J148" s="14"/>
      <c r="K148" s="14"/>
      <c r="L148" s="14"/>
      <c r="M148" s="14"/>
      <c r="N148" s="14"/>
      <c r="O148" s="14"/>
      <c r="P148" s="14"/>
      <c r="Q148" s="14"/>
      <c r="R148" s="14"/>
      <c r="S148" s="8" t="s">
        <v>109</v>
      </c>
    </row>
    <row r="149" spans="1:19" x14ac:dyDescent="0.3">
      <c r="A149" s="15"/>
      <c r="B149" s="185" t="s">
        <v>126</v>
      </c>
      <c r="C149" s="16" t="str">
        <f>IFERROR(IF(A149="","",VLOOKUP($A$148,IF(LEN(A149)=2,U14BB,U14BA),VLOOKUP(LEFT(A149,1),club,6,FALSE),FALSE)),"No athlete")</f>
        <v/>
      </c>
      <c r="D149" s="16" t="str">
        <f>IFERROR(IF(A149="","",VLOOKUP(LEFT(A149,1),club,2,FALSE)),"No club")</f>
        <v/>
      </c>
      <c r="E149" s="17" t="s">
        <v>86</v>
      </c>
      <c r="F149" s="261">
        <f>Decsheets!$V$5</f>
        <v>6</v>
      </c>
      <c r="G149" s="8"/>
      <c r="H149" s="8"/>
      <c r="I149" s="208" t="str">
        <f>IFERROR(IF(E149=".","",IF(E149&gt;Records!C23,"LR",IF(E149=Records!C23,"=LR","-"))),"???")</f>
        <v/>
      </c>
      <c r="J149" s="14" t="str">
        <f t="shared" ref="J149:Q155" si="41">IF($A149="","",IF(LEFT($A149,1)=J$12,$F149,""))</f>
        <v/>
      </c>
      <c r="K149" s="14" t="str">
        <f t="shared" si="41"/>
        <v/>
      </c>
      <c r="L149" s="14" t="str">
        <f t="shared" si="41"/>
        <v/>
      </c>
      <c r="M149" s="14" t="str">
        <f t="shared" si="41"/>
        <v/>
      </c>
      <c r="N149" s="14" t="str">
        <f t="shared" si="41"/>
        <v/>
      </c>
      <c r="O149" s="14" t="str">
        <f t="shared" si="41"/>
        <v/>
      </c>
      <c r="P149" s="14" t="str">
        <f t="shared" si="41"/>
        <v/>
      </c>
      <c r="Q149" s="14" t="str">
        <f t="shared" si="41"/>
        <v/>
      </c>
      <c r="R149" s="14"/>
      <c r="S149" s="8"/>
    </row>
    <row r="150" spans="1:19" x14ac:dyDescent="0.3">
      <c r="A150" s="15"/>
      <c r="B150" s="185" t="s">
        <v>127</v>
      </c>
      <c r="C150" s="16" t="str">
        <f t="shared" ref="C150:C155" si="42">IF(A150="","",VLOOKUP($A$148,IF(LEN(A150)=2,U14BB,U14BA),VLOOKUP(LEFT(A150,1),club,6,FALSE),FALSE))</f>
        <v/>
      </c>
      <c r="D150" s="16" t="str">
        <f t="shared" ref="D150:D195" si="43">IF(A150="","",VLOOKUP(LEFT(A150,1),club,2,FALSE))</f>
        <v/>
      </c>
      <c r="E150" s="17" t="s">
        <v>86</v>
      </c>
      <c r="F150" s="261">
        <f>Decsheets!$V$6</f>
        <v>5</v>
      </c>
      <c r="G150" s="8"/>
      <c r="H150" s="8"/>
      <c r="I150" s="18"/>
      <c r="J150" s="14" t="str">
        <f t="shared" si="41"/>
        <v/>
      </c>
      <c r="K150" s="14" t="str">
        <f t="shared" si="41"/>
        <v/>
      </c>
      <c r="L150" s="14" t="str">
        <f t="shared" si="41"/>
        <v/>
      </c>
      <c r="M150" s="14" t="str">
        <f t="shared" si="41"/>
        <v/>
      </c>
      <c r="N150" s="14" t="str">
        <f t="shared" si="41"/>
        <v/>
      </c>
      <c r="O150" s="14" t="str">
        <f t="shared" si="41"/>
        <v/>
      </c>
      <c r="P150" s="14" t="str">
        <f t="shared" si="41"/>
        <v/>
      </c>
      <c r="Q150" s="14" t="str">
        <f t="shared" si="41"/>
        <v/>
      </c>
      <c r="R150" s="14"/>
      <c r="S150" s="8"/>
    </row>
    <row r="151" spans="1:19" x14ac:dyDescent="0.3">
      <c r="A151" s="15"/>
      <c r="B151" s="185" t="s">
        <v>128</v>
      </c>
      <c r="C151" s="16" t="str">
        <f t="shared" si="42"/>
        <v/>
      </c>
      <c r="D151" s="16" t="str">
        <f t="shared" si="43"/>
        <v/>
      </c>
      <c r="E151" s="17" t="s">
        <v>86</v>
      </c>
      <c r="F151" s="261">
        <f>Decsheets!$V$7</f>
        <v>4</v>
      </c>
      <c r="G151" s="8"/>
      <c r="H151" s="8"/>
      <c r="I151" s="18"/>
      <c r="J151" s="14" t="str">
        <f t="shared" si="41"/>
        <v/>
      </c>
      <c r="K151" s="14" t="str">
        <f t="shared" si="41"/>
        <v/>
      </c>
      <c r="L151" s="14" t="str">
        <f t="shared" si="41"/>
        <v/>
      </c>
      <c r="M151" s="14" t="str">
        <f t="shared" si="41"/>
        <v/>
      </c>
      <c r="N151" s="14" t="str">
        <f t="shared" si="41"/>
        <v/>
      </c>
      <c r="O151" s="14" t="str">
        <f t="shared" si="41"/>
        <v/>
      </c>
      <c r="P151" s="14" t="str">
        <f t="shared" si="41"/>
        <v/>
      </c>
      <c r="Q151" s="14" t="str">
        <f t="shared" si="41"/>
        <v/>
      </c>
      <c r="R151" s="14"/>
      <c r="S151" s="8"/>
    </row>
    <row r="152" spans="1:19" x14ac:dyDescent="0.3">
      <c r="A152" s="15"/>
      <c r="B152" s="185" t="s">
        <v>76</v>
      </c>
      <c r="C152" s="16" t="str">
        <f t="shared" si="42"/>
        <v/>
      </c>
      <c r="D152" s="16" t="str">
        <f t="shared" si="43"/>
        <v/>
      </c>
      <c r="E152" s="17" t="s">
        <v>86</v>
      </c>
      <c r="F152" s="261">
        <f>Decsheets!$V$8</f>
        <v>3</v>
      </c>
      <c r="G152" s="8"/>
      <c r="H152" s="8"/>
      <c r="I152" s="18"/>
      <c r="J152" s="14" t="str">
        <f t="shared" si="41"/>
        <v/>
      </c>
      <c r="K152" s="14" t="str">
        <f t="shared" si="41"/>
        <v/>
      </c>
      <c r="L152" s="14" t="str">
        <f t="shared" si="41"/>
        <v/>
      </c>
      <c r="M152" s="14" t="str">
        <f t="shared" si="41"/>
        <v/>
      </c>
      <c r="N152" s="14" t="str">
        <f t="shared" si="41"/>
        <v/>
      </c>
      <c r="O152" s="14" t="str">
        <f t="shared" si="41"/>
        <v/>
      </c>
      <c r="P152" s="14" t="str">
        <f t="shared" si="41"/>
        <v/>
      </c>
      <c r="Q152" s="14" t="str">
        <f t="shared" si="41"/>
        <v/>
      </c>
      <c r="R152" s="14"/>
      <c r="S152" s="8"/>
    </row>
    <row r="153" spans="1:19" x14ac:dyDescent="0.3">
      <c r="A153" s="15"/>
      <c r="B153" s="185" t="s">
        <v>77</v>
      </c>
      <c r="C153" s="16" t="str">
        <f t="shared" si="42"/>
        <v/>
      </c>
      <c r="D153" s="16" t="str">
        <f t="shared" si="43"/>
        <v/>
      </c>
      <c r="E153" s="17" t="s">
        <v>86</v>
      </c>
      <c r="F153" s="261">
        <f>Decsheets!$V$9</f>
        <v>2</v>
      </c>
      <c r="G153" s="8"/>
      <c r="H153" s="8"/>
      <c r="I153" s="18"/>
      <c r="J153" s="14" t="str">
        <f t="shared" si="41"/>
        <v/>
      </c>
      <c r="K153" s="14" t="str">
        <f t="shared" si="41"/>
        <v/>
      </c>
      <c r="L153" s="14" t="str">
        <f t="shared" si="41"/>
        <v/>
      </c>
      <c r="M153" s="14" t="str">
        <f t="shared" si="41"/>
        <v/>
      </c>
      <c r="N153" s="14" t="str">
        <f t="shared" si="41"/>
        <v/>
      </c>
      <c r="O153" s="14" t="str">
        <f t="shared" si="41"/>
        <v/>
      </c>
      <c r="P153" s="14" t="str">
        <f t="shared" si="41"/>
        <v/>
      </c>
      <c r="Q153" s="14" t="str">
        <f t="shared" si="41"/>
        <v/>
      </c>
      <c r="R153" s="14"/>
      <c r="S153" s="8"/>
    </row>
    <row r="154" spans="1:19" x14ac:dyDescent="0.3">
      <c r="A154" s="15"/>
      <c r="B154" s="185" t="s">
        <v>78</v>
      </c>
      <c r="C154" s="16" t="str">
        <f t="shared" si="42"/>
        <v/>
      </c>
      <c r="D154" s="16" t="str">
        <f t="shared" si="43"/>
        <v/>
      </c>
      <c r="E154" s="17" t="s">
        <v>86</v>
      </c>
      <c r="F154" s="261">
        <f>Decsheets!$V$10</f>
        <v>1</v>
      </c>
      <c r="G154" s="8"/>
      <c r="H154" s="8"/>
      <c r="I154" s="18"/>
      <c r="J154" s="14" t="str">
        <f t="shared" si="41"/>
        <v/>
      </c>
      <c r="K154" s="14" t="str">
        <f t="shared" si="41"/>
        <v/>
      </c>
      <c r="L154" s="14" t="str">
        <f t="shared" si="41"/>
        <v/>
      </c>
      <c r="M154" s="14" t="str">
        <f t="shared" si="41"/>
        <v/>
      </c>
      <c r="N154" s="14" t="str">
        <f t="shared" si="41"/>
        <v/>
      </c>
      <c r="O154" s="14" t="str">
        <f t="shared" si="41"/>
        <v/>
      </c>
      <c r="P154" s="14" t="str">
        <f t="shared" si="41"/>
        <v/>
      </c>
      <c r="Q154" s="14" t="str">
        <f t="shared" si="41"/>
        <v/>
      </c>
      <c r="R154" s="14"/>
      <c r="S154" s="8"/>
    </row>
    <row r="155" spans="1:19" x14ac:dyDescent="0.3">
      <c r="A155" s="15"/>
      <c r="B155" s="185" t="s">
        <v>79</v>
      </c>
      <c r="C155" s="16" t="str">
        <f t="shared" si="42"/>
        <v/>
      </c>
      <c r="D155" s="16" t="str">
        <f t="shared" si="43"/>
        <v/>
      </c>
      <c r="E155" s="17" t="s">
        <v>86</v>
      </c>
      <c r="F155" s="261">
        <f>Decsheets!$V$11</f>
        <v>0</v>
      </c>
      <c r="G155" s="8"/>
      <c r="H155" s="8"/>
      <c r="I155" s="18"/>
      <c r="J155" s="14" t="str">
        <f t="shared" si="41"/>
        <v/>
      </c>
      <c r="K155" s="14" t="str">
        <f t="shared" si="41"/>
        <v/>
      </c>
      <c r="L155" s="14" t="str">
        <f t="shared" si="41"/>
        <v/>
      </c>
      <c r="M155" s="14" t="str">
        <f t="shared" si="41"/>
        <v/>
      </c>
      <c r="N155" s="14" t="str">
        <f t="shared" si="41"/>
        <v/>
      </c>
      <c r="O155" s="14" t="str">
        <f t="shared" si="41"/>
        <v/>
      </c>
      <c r="P155" s="14" t="str">
        <f t="shared" si="41"/>
        <v/>
      </c>
      <c r="Q155" s="14" t="str">
        <f t="shared" si="41"/>
        <v/>
      </c>
      <c r="R155" s="14">
        <f>SUM(Decsheets!$V$5:$V$12)-(SUM(J149:P155))</f>
        <v>21</v>
      </c>
      <c r="S155" s="8"/>
    </row>
    <row r="156" spans="1:19" x14ac:dyDescent="0.3">
      <c r="A156" s="22" t="s">
        <v>108</v>
      </c>
      <c r="B156" s="196"/>
      <c r="C156" s="19" t="s">
        <v>231</v>
      </c>
      <c r="D156" s="18"/>
      <c r="E156" s="7" t="s">
        <v>86</v>
      </c>
      <c r="F156" s="256"/>
      <c r="G156" s="8"/>
      <c r="H156" s="8"/>
      <c r="I156" s="8"/>
      <c r="J156" s="14"/>
      <c r="K156" s="14"/>
      <c r="L156" s="14"/>
      <c r="M156" s="14"/>
      <c r="N156" s="14"/>
      <c r="O156" s="14"/>
      <c r="P156" s="14"/>
      <c r="Q156" s="14"/>
      <c r="R156" s="14"/>
      <c r="S156" s="8" t="s">
        <v>110</v>
      </c>
    </row>
    <row r="157" spans="1:19" x14ac:dyDescent="0.3">
      <c r="A157" s="15"/>
      <c r="B157" s="185" t="s">
        <v>126</v>
      </c>
      <c r="C157" s="16" t="str">
        <f t="shared" ref="C157:C163" si="44">IF(A157="","",VLOOKUP($A$156,IF(LEN(A157)=2,U14BB,U14BA),VLOOKUP(LEFT(A157,1),club,6,FALSE),FALSE))</f>
        <v/>
      </c>
      <c r="D157" s="16" t="str">
        <f t="shared" si="43"/>
        <v/>
      </c>
      <c r="E157" s="17" t="s">
        <v>86</v>
      </c>
      <c r="F157" s="261">
        <f>Decsheets!$V$5</f>
        <v>6</v>
      </c>
      <c r="G157" s="8"/>
      <c r="H157" s="8"/>
      <c r="I157" s="208" t="str">
        <f>IFERROR(IF(E157=".","",IF(E157&gt;Records!C23,"LR",IF(E157=Records!C23,"=LR","-"))),"???")</f>
        <v/>
      </c>
      <c r="J157" s="14" t="str">
        <f t="shared" ref="J157:Q163" si="45">IF($A157="","",IF(LEFT($A157,1)=J$12,$F157,""))</f>
        <v/>
      </c>
      <c r="K157" s="14" t="str">
        <f t="shared" si="45"/>
        <v/>
      </c>
      <c r="L157" s="14" t="str">
        <f t="shared" si="45"/>
        <v/>
      </c>
      <c r="M157" s="14" t="str">
        <f t="shared" si="45"/>
        <v/>
      </c>
      <c r="N157" s="14" t="str">
        <f t="shared" si="45"/>
        <v/>
      </c>
      <c r="O157" s="14" t="str">
        <f t="shared" si="45"/>
        <v/>
      </c>
      <c r="P157" s="14" t="str">
        <f t="shared" si="45"/>
        <v/>
      </c>
      <c r="Q157" s="14" t="str">
        <f t="shared" si="45"/>
        <v/>
      </c>
      <c r="R157" s="14"/>
      <c r="S157" s="8"/>
    </row>
    <row r="158" spans="1:19" x14ac:dyDescent="0.3">
      <c r="A158" s="15"/>
      <c r="B158" s="185" t="s">
        <v>127</v>
      </c>
      <c r="C158" s="16" t="str">
        <f t="shared" si="44"/>
        <v/>
      </c>
      <c r="D158" s="16" t="str">
        <f t="shared" si="43"/>
        <v/>
      </c>
      <c r="E158" s="17" t="s">
        <v>86</v>
      </c>
      <c r="F158" s="261">
        <f>Decsheets!$V$6</f>
        <v>5</v>
      </c>
      <c r="G158" s="8"/>
      <c r="H158" s="8"/>
      <c r="I158" s="18"/>
      <c r="J158" s="14" t="str">
        <f t="shared" si="45"/>
        <v/>
      </c>
      <c r="K158" s="14" t="str">
        <f t="shared" si="45"/>
        <v/>
      </c>
      <c r="L158" s="14" t="str">
        <f t="shared" si="45"/>
        <v/>
      </c>
      <c r="M158" s="14" t="str">
        <f t="shared" si="45"/>
        <v/>
      </c>
      <c r="N158" s="14" t="str">
        <f t="shared" si="45"/>
        <v/>
      </c>
      <c r="O158" s="14" t="str">
        <f t="shared" si="45"/>
        <v/>
      </c>
      <c r="P158" s="14" t="str">
        <f t="shared" si="45"/>
        <v/>
      </c>
      <c r="Q158" s="14" t="str">
        <f t="shared" si="45"/>
        <v/>
      </c>
      <c r="R158" s="14"/>
      <c r="S158" s="8"/>
    </row>
    <row r="159" spans="1:19" x14ac:dyDescent="0.3">
      <c r="A159" s="15"/>
      <c r="B159" s="185" t="s">
        <v>128</v>
      </c>
      <c r="C159" s="16" t="str">
        <f t="shared" si="44"/>
        <v/>
      </c>
      <c r="D159" s="16" t="str">
        <f t="shared" si="43"/>
        <v/>
      </c>
      <c r="E159" s="17" t="s">
        <v>86</v>
      </c>
      <c r="F159" s="261">
        <f>Decsheets!$V$7</f>
        <v>4</v>
      </c>
      <c r="G159" s="8"/>
      <c r="H159" s="8"/>
      <c r="I159" s="18"/>
      <c r="J159" s="14" t="str">
        <f t="shared" si="45"/>
        <v/>
      </c>
      <c r="K159" s="14" t="str">
        <f t="shared" si="45"/>
        <v/>
      </c>
      <c r="L159" s="14" t="str">
        <f t="shared" si="45"/>
        <v/>
      </c>
      <c r="M159" s="14" t="str">
        <f t="shared" si="45"/>
        <v/>
      </c>
      <c r="N159" s="14" t="str">
        <f t="shared" si="45"/>
        <v/>
      </c>
      <c r="O159" s="14" t="str">
        <f t="shared" si="45"/>
        <v/>
      </c>
      <c r="P159" s="14" t="str">
        <f t="shared" si="45"/>
        <v/>
      </c>
      <c r="Q159" s="14" t="str">
        <f t="shared" si="45"/>
        <v/>
      </c>
      <c r="R159" s="14"/>
      <c r="S159" s="8"/>
    </row>
    <row r="160" spans="1:19" x14ac:dyDescent="0.3">
      <c r="A160" s="15"/>
      <c r="B160" s="185" t="s">
        <v>76</v>
      </c>
      <c r="C160" s="16" t="str">
        <f t="shared" si="44"/>
        <v/>
      </c>
      <c r="D160" s="16" t="str">
        <f t="shared" si="43"/>
        <v/>
      </c>
      <c r="E160" s="17" t="s">
        <v>86</v>
      </c>
      <c r="F160" s="261">
        <f>Decsheets!$V$8</f>
        <v>3</v>
      </c>
      <c r="G160" s="8"/>
      <c r="H160" s="8"/>
      <c r="I160" s="18"/>
      <c r="J160" s="14" t="str">
        <f t="shared" si="45"/>
        <v/>
      </c>
      <c r="K160" s="14" t="str">
        <f t="shared" si="45"/>
        <v/>
      </c>
      <c r="L160" s="14" t="str">
        <f t="shared" si="45"/>
        <v/>
      </c>
      <c r="M160" s="14" t="str">
        <f t="shared" si="45"/>
        <v/>
      </c>
      <c r="N160" s="14" t="str">
        <f t="shared" si="45"/>
        <v/>
      </c>
      <c r="O160" s="14" t="str">
        <f t="shared" si="45"/>
        <v/>
      </c>
      <c r="P160" s="14" t="str">
        <f t="shared" si="45"/>
        <v/>
      </c>
      <c r="Q160" s="14" t="str">
        <f t="shared" si="45"/>
        <v/>
      </c>
      <c r="R160" s="14"/>
      <c r="S160" s="8"/>
    </row>
    <row r="161" spans="1:19" x14ac:dyDescent="0.3">
      <c r="A161" s="15"/>
      <c r="B161" s="185" t="s">
        <v>77</v>
      </c>
      <c r="C161" s="16" t="str">
        <f t="shared" si="44"/>
        <v/>
      </c>
      <c r="D161" s="16" t="str">
        <f t="shared" si="43"/>
        <v/>
      </c>
      <c r="E161" s="17" t="s">
        <v>86</v>
      </c>
      <c r="F161" s="261">
        <f>Decsheets!$V$9</f>
        <v>2</v>
      </c>
      <c r="G161" s="8"/>
      <c r="H161" s="8"/>
      <c r="I161" s="18"/>
      <c r="J161" s="14" t="str">
        <f t="shared" si="45"/>
        <v/>
      </c>
      <c r="K161" s="14" t="str">
        <f t="shared" si="45"/>
        <v/>
      </c>
      <c r="L161" s="14" t="str">
        <f t="shared" si="45"/>
        <v/>
      </c>
      <c r="M161" s="14" t="str">
        <f t="shared" si="45"/>
        <v/>
      </c>
      <c r="N161" s="14" t="str">
        <f t="shared" si="45"/>
        <v/>
      </c>
      <c r="O161" s="14" t="str">
        <f t="shared" si="45"/>
        <v/>
      </c>
      <c r="P161" s="14" t="str">
        <f t="shared" si="45"/>
        <v/>
      </c>
      <c r="Q161" s="14" t="str">
        <f t="shared" si="45"/>
        <v/>
      </c>
      <c r="R161" s="14"/>
      <c r="S161" s="8"/>
    </row>
    <row r="162" spans="1:19" x14ac:dyDescent="0.3">
      <c r="A162" s="15"/>
      <c r="B162" s="185" t="s">
        <v>78</v>
      </c>
      <c r="C162" s="16" t="str">
        <f t="shared" si="44"/>
        <v/>
      </c>
      <c r="D162" s="16" t="str">
        <f t="shared" si="43"/>
        <v/>
      </c>
      <c r="E162" s="17" t="s">
        <v>86</v>
      </c>
      <c r="F162" s="261">
        <f>Decsheets!$V$10</f>
        <v>1</v>
      </c>
      <c r="G162" s="8"/>
      <c r="H162" s="8"/>
      <c r="I162" s="18"/>
      <c r="J162" s="14" t="str">
        <f t="shared" si="45"/>
        <v/>
      </c>
      <c r="K162" s="14" t="str">
        <f t="shared" si="45"/>
        <v/>
      </c>
      <c r="L162" s="14" t="str">
        <f t="shared" si="45"/>
        <v/>
      </c>
      <c r="M162" s="14" t="str">
        <f t="shared" si="45"/>
        <v/>
      </c>
      <c r="N162" s="14" t="str">
        <f t="shared" si="45"/>
        <v/>
      </c>
      <c r="O162" s="14" t="str">
        <f t="shared" si="45"/>
        <v/>
      </c>
      <c r="P162" s="14" t="str">
        <f t="shared" si="45"/>
        <v/>
      </c>
      <c r="Q162" s="14" t="str">
        <f t="shared" si="45"/>
        <v/>
      </c>
      <c r="R162" s="14"/>
      <c r="S162" s="8"/>
    </row>
    <row r="163" spans="1:19" x14ac:dyDescent="0.3">
      <c r="A163" s="15"/>
      <c r="B163" s="185" t="s">
        <v>79</v>
      </c>
      <c r="C163" s="16" t="str">
        <f t="shared" si="44"/>
        <v/>
      </c>
      <c r="D163" s="16" t="str">
        <f t="shared" si="43"/>
        <v/>
      </c>
      <c r="E163" s="17" t="s">
        <v>86</v>
      </c>
      <c r="F163" s="261">
        <f>Decsheets!$V$11</f>
        <v>0</v>
      </c>
      <c r="G163" s="8"/>
      <c r="H163" s="8"/>
      <c r="I163" s="18"/>
      <c r="J163" s="14" t="str">
        <f t="shared" si="45"/>
        <v/>
      </c>
      <c r="K163" s="14" t="str">
        <f t="shared" si="45"/>
        <v/>
      </c>
      <c r="L163" s="14" t="str">
        <f t="shared" si="45"/>
        <v/>
      </c>
      <c r="M163" s="14" t="str">
        <f t="shared" si="45"/>
        <v/>
      </c>
      <c r="N163" s="14" t="str">
        <f t="shared" si="45"/>
        <v/>
      </c>
      <c r="O163" s="14" t="str">
        <f t="shared" si="45"/>
        <v/>
      </c>
      <c r="P163" s="14" t="str">
        <f t="shared" si="45"/>
        <v/>
      </c>
      <c r="Q163" s="14" t="str">
        <f t="shared" si="45"/>
        <v/>
      </c>
      <c r="R163" s="14">
        <f>SUM(Decsheets!$V$5:$V$12)-(SUM(J157:P163))</f>
        <v>21</v>
      </c>
      <c r="S163" s="8"/>
    </row>
    <row r="164" spans="1:19" x14ac:dyDescent="0.3">
      <c r="A164" s="22" t="s">
        <v>111</v>
      </c>
      <c r="B164" s="196"/>
      <c r="C164" s="19" t="s">
        <v>232</v>
      </c>
      <c r="D164" s="18"/>
      <c r="E164" s="7" t="s">
        <v>86</v>
      </c>
      <c r="F164" s="256"/>
      <c r="G164" s="8"/>
      <c r="H164" s="8"/>
      <c r="I164" s="8"/>
      <c r="J164" s="14"/>
      <c r="K164" s="14"/>
      <c r="L164" s="14"/>
      <c r="M164" s="14"/>
      <c r="N164" s="14"/>
      <c r="O164" s="14"/>
      <c r="P164" s="14"/>
      <c r="Q164" s="14"/>
      <c r="R164" s="14"/>
      <c r="S164" s="8" t="s">
        <v>112</v>
      </c>
    </row>
    <row r="165" spans="1:19" x14ac:dyDescent="0.3">
      <c r="A165" s="15"/>
      <c r="B165" s="185" t="s">
        <v>126</v>
      </c>
      <c r="C165" s="16" t="str">
        <f>IFERROR(IF(A165="","",VLOOKUP($A$164,IF(LEN(A165)=2,U14BB,U14BA),VLOOKUP(LEFT(A165,1),club,6,FALSE),FALSE)),"No athlete")</f>
        <v/>
      </c>
      <c r="D165" s="16" t="str">
        <f>IFERROR(IF(A165="","",VLOOKUP(LEFT(A165,1),club,2,FALSE)),"No club")</f>
        <v/>
      </c>
      <c r="E165" s="17" t="s">
        <v>86</v>
      </c>
      <c r="F165" s="261">
        <f>Decsheets!$V$5</f>
        <v>6</v>
      </c>
      <c r="G165" s="8"/>
      <c r="H165" s="8"/>
      <c r="I165" s="208" t="str">
        <f>IFERROR(IF(E165=".","",IF(E165&gt;Records!C20,"LR",IF(E165=Records!C20,"=LR","-"))),"???")</f>
        <v/>
      </c>
      <c r="J165" s="14" t="str">
        <f t="shared" ref="J165:Q178" si="46">IF($A165="","",IF(LEFT($A165,1)=J$12,$F165,""))</f>
        <v/>
      </c>
      <c r="K165" s="14" t="str">
        <f t="shared" si="46"/>
        <v/>
      </c>
      <c r="L165" s="14" t="str">
        <f t="shared" si="46"/>
        <v/>
      </c>
      <c r="M165" s="14" t="str">
        <f t="shared" si="46"/>
        <v/>
      </c>
      <c r="N165" s="14" t="str">
        <f t="shared" si="46"/>
        <v/>
      </c>
      <c r="O165" s="14" t="str">
        <f t="shared" si="46"/>
        <v/>
      </c>
      <c r="P165" s="14" t="str">
        <f t="shared" si="46"/>
        <v/>
      </c>
      <c r="Q165" s="14" t="str">
        <f t="shared" si="46"/>
        <v/>
      </c>
      <c r="R165" s="14"/>
      <c r="S165" s="8"/>
    </row>
    <row r="166" spans="1:19" x14ac:dyDescent="0.3">
      <c r="A166" s="15"/>
      <c r="B166" s="185" t="s">
        <v>127</v>
      </c>
      <c r="C166" s="16" t="str">
        <f t="shared" ref="C166:C171" si="47">IF(A166="","",VLOOKUP($A$164,IF(LEN(A166)=2,U14BB,U14BA),VLOOKUP(LEFT(A166,1),club,6,FALSE),FALSE))</f>
        <v/>
      </c>
      <c r="D166" s="16" t="str">
        <f t="shared" si="43"/>
        <v/>
      </c>
      <c r="E166" s="17" t="s">
        <v>86</v>
      </c>
      <c r="F166" s="261">
        <f>Decsheets!$V$6</f>
        <v>5</v>
      </c>
      <c r="G166" s="8"/>
      <c r="H166" s="8"/>
      <c r="I166" s="18"/>
      <c r="J166" s="14" t="str">
        <f t="shared" si="46"/>
        <v/>
      </c>
      <c r="K166" s="14" t="str">
        <f t="shared" si="46"/>
        <v/>
      </c>
      <c r="L166" s="14" t="str">
        <f t="shared" si="46"/>
        <v/>
      </c>
      <c r="M166" s="14" t="str">
        <f t="shared" si="46"/>
        <v/>
      </c>
      <c r="N166" s="14" t="str">
        <f t="shared" si="46"/>
        <v/>
      </c>
      <c r="O166" s="14" t="str">
        <f t="shared" si="46"/>
        <v/>
      </c>
      <c r="P166" s="14" t="str">
        <f t="shared" si="46"/>
        <v/>
      </c>
      <c r="Q166" s="14" t="str">
        <f t="shared" si="46"/>
        <v/>
      </c>
      <c r="R166" s="14"/>
      <c r="S166" s="8"/>
    </row>
    <row r="167" spans="1:19" x14ac:dyDescent="0.3">
      <c r="A167" s="15"/>
      <c r="B167" s="185" t="s">
        <v>128</v>
      </c>
      <c r="C167" s="16" t="str">
        <f t="shared" si="47"/>
        <v/>
      </c>
      <c r="D167" s="16" t="str">
        <f t="shared" si="43"/>
        <v/>
      </c>
      <c r="E167" s="17" t="s">
        <v>86</v>
      </c>
      <c r="F167" s="261">
        <f>Decsheets!$V$7</f>
        <v>4</v>
      </c>
      <c r="G167" s="8"/>
      <c r="H167" s="8"/>
      <c r="I167" s="18"/>
      <c r="J167" s="14" t="str">
        <f t="shared" si="46"/>
        <v/>
      </c>
      <c r="K167" s="14" t="str">
        <f t="shared" si="46"/>
        <v/>
      </c>
      <c r="L167" s="14" t="str">
        <f t="shared" si="46"/>
        <v/>
      </c>
      <c r="M167" s="14" t="str">
        <f t="shared" si="46"/>
        <v/>
      </c>
      <c r="N167" s="14" t="str">
        <f t="shared" si="46"/>
        <v/>
      </c>
      <c r="O167" s="14" t="str">
        <f t="shared" si="46"/>
        <v/>
      </c>
      <c r="P167" s="14" t="str">
        <f t="shared" si="46"/>
        <v/>
      </c>
      <c r="Q167" s="14" t="str">
        <f t="shared" si="46"/>
        <v/>
      </c>
      <c r="R167" s="14"/>
      <c r="S167" s="8"/>
    </row>
    <row r="168" spans="1:19" x14ac:dyDescent="0.3">
      <c r="A168" s="15"/>
      <c r="B168" s="185" t="s">
        <v>76</v>
      </c>
      <c r="C168" s="16" t="str">
        <f t="shared" si="47"/>
        <v/>
      </c>
      <c r="D168" s="16" t="str">
        <f t="shared" si="43"/>
        <v/>
      </c>
      <c r="E168" s="17" t="s">
        <v>86</v>
      </c>
      <c r="F168" s="261">
        <f>Decsheets!$V$8</f>
        <v>3</v>
      </c>
      <c r="G168" s="8"/>
      <c r="H168" s="8"/>
      <c r="I168" s="18"/>
      <c r="J168" s="14" t="str">
        <f t="shared" si="46"/>
        <v/>
      </c>
      <c r="K168" s="14" t="str">
        <f t="shared" si="46"/>
        <v/>
      </c>
      <c r="L168" s="14" t="str">
        <f t="shared" si="46"/>
        <v/>
      </c>
      <c r="M168" s="14" t="str">
        <f t="shared" si="46"/>
        <v/>
      </c>
      <c r="N168" s="14" t="str">
        <f t="shared" si="46"/>
        <v/>
      </c>
      <c r="O168" s="14" t="str">
        <f t="shared" si="46"/>
        <v/>
      </c>
      <c r="P168" s="14" t="str">
        <f t="shared" si="46"/>
        <v/>
      </c>
      <c r="Q168" s="14" t="str">
        <f t="shared" si="46"/>
        <v/>
      </c>
      <c r="R168" s="14"/>
      <c r="S168" s="8"/>
    </row>
    <row r="169" spans="1:19" x14ac:dyDescent="0.3">
      <c r="A169" s="15"/>
      <c r="B169" s="185" t="s">
        <v>77</v>
      </c>
      <c r="C169" s="16" t="str">
        <f t="shared" si="47"/>
        <v/>
      </c>
      <c r="D169" s="16" t="str">
        <f t="shared" si="43"/>
        <v/>
      </c>
      <c r="E169" s="17" t="s">
        <v>86</v>
      </c>
      <c r="F169" s="261">
        <f>Decsheets!$V$9</f>
        <v>2</v>
      </c>
      <c r="G169" s="8"/>
      <c r="H169" s="8"/>
      <c r="I169" s="18"/>
      <c r="J169" s="14" t="str">
        <f t="shared" si="46"/>
        <v/>
      </c>
      <c r="K169" s="14" t="str">
        <f t="shared" si="46"/>
        <v/>
      </c>
      <c r="L169" s="14" t="str">
        <f t="shared" si="46"/>
        <v/>
      </c>
      <c r="M169" s="14" t="str">
        <f t="shared" si="46"/>
        <v/>
      </c>
      <c r="N169" s="14" t="str">
        <f t="shared" si="46"/>
        <v/>
      </c>
      <c r="O169" s="14" t="str">
        <f t="shared" si="46"/>
        <v/>
      </c>
      <c r="P169" s="14" t="str">
        <f t="shared" si="46"/>
        <v/>
      </c>
      <c r="Q169" s="14" t="str">
        <f t="shared" si="46"/>
        <v/>
      </c>
      <c r="R169" s="14"/>
      <c r="S169" s="8"/>
    </row>
    <row r="170" spans="1:19" x14ac:dyDescent="0.3">
      <c r="A170" s="15"/>
      <c r="B170" s="185" t="s">
        <v>78</v>
      </c>
      <c r="C170" s="16" t="str">
        <f t="shared" si="47"/>
        <v/>
      </c>
      <c r="D170" s="16" t="str">
        <f t="shared" si="43"/>
        <v/>
      </c>
      <c r="E170" s="17" t="s">
        <v>86</v>
      </c>
      <c r="F170" s="261">
        <f>Decsheets!$V$10</f>
        <v>1</v>
      </c>
      <c r="G170" s="8"/>
      <c r="H170" s="8"/>
      <c r="I170" s="18"/>
      <c r="J170" s="14" t="str">
        <f t="shared" si="46"/>
        <v/>
      </c>
      <c r="K170" s="14" t="str">
        <f t="shared" si="46"/>
        <v/>
      </c>
      <c r="L170" s="14" t="str">
        <f t="shared" si="46"/>
        <v/>
      </c>
      <c r="M170" s="14" t="str">
        <f t="shared" si="46"/>
        <v/>
      </c>
      <c r="N170" s="14" t="str">
        <f t="shared" si="46"/>
        <v/>
      </c>
      <c r="O170" s="14" t="str">
        <f t="shared" si="46"/>
        <v/>
      </c>
      <c r="P170" s="14" t="str">
        <f t="shared" si="46"/>
        <v/>
      </c>
      <c r="Q170" s="14" t="str">
        <f t="shared" si="46"/>
        <v/>
      </c>
      <c r="R170" s="14"/>
      <c r="S170" s="8"/>
    </row>
    <row r="171" spans="1:19" x14ac:dyDescent="0.3">
      <c r="A171" s="15"/>
      <c r="B171" s="185" t="s">
        <v>79</v>
      </c>
      <c r="C171" s="16" t="str">
        <f t="shared" si="47"/>
        <v/>
      </c>
      <c r="D171" s="16" t="str">
        <f t="shared" si="43"/>
        <v/>
      </c>
      <c r="E171" s="17" t="s">
        <v>86</v>
      </c>
      <c r="F171" s="261">
        <f>Decsheets!$V$11</f>
        <v>0</v>
      </c>
      <c r="G171" s="8"/>
      <c r="H171" s="8"/>
      <c r="I171" s="18"/>
      <c r="J171" s="14" t="str">
        <f t="shared" si="46"/>
        <v/>
      </c>
      <c r="K171" s="14" t="str">
        <f t="shared" si="46"/>
        <v/>
      </c>
      <c r="L171" s="14" t="str">
        <f t="shared" si="46"/>
        <v/>
      </c>
      <c r="M171" s="14" t="str">
        <f t="shared" si="46"/>
        <v/>
      </c>
      <c r="N171" s="14" t="str">
        <f t="shared" si="46"/>
        <v/>
      </c>
      <c r="O171" s="14" t="str">
        <f t="shared" si="46"/>
        <v/>
      </c>
      <c r="P171" s="14" t="str">
        <f t="shared" si="46"/>
        <v/>
      </c>
      <c r="Q171" s="14" t="str">
        <f t="shared" si="46"/>
        <v/>
      </c>
      <c r="R171" s="14">
        <f>SUM(Decsheets!$V$5:$V$12)-(SUM(J165:P171))</f>
        <v>21</v>
      </c>
      <c r="S171" s="8"/>
    </row>
    <row r="172" spans="1:19" x14ac:dyDescent="0.3">
      <c r="A172" s="22" t="s">
        <v>111</v>
      </c>
      <c r="B172" s="196"/>
      <c r="C172" s="19" t="s">
        <v>233</v>
      </c>
      <c r="D172" s="18"/>
      <c r="E172" s="7" t="s">
        <v>86</v>
      </c>
      <c r="F172" s="256"/>
      <c r="G172" s="8"/>
      <c r="H172" s="8"/>
      <c r="I172" s="8"/>
      <c r="J172" s="14"/>
      <c r="K172" s="14"/>
      <c r="L172" s="14"/>
      <c r="M172" s="14"/>
      <c r="N172" s="14"/>
      <c r="O172" s="14"/>
      <c r="P172" s="14"/>
      <c r="Q172" s="14"/>
      <c r="R172" s="14"/>
      <c r="S172" s="8" t="s">
        <v>113</v>
      </c>
    </row>
    <row r="173" spans="1:19" x14ac:dyDescent="0.3">
      <c r="A173" s="15"/>
      <c r="B173" s="185" t="s">
        <v>126</v>
      </c>
      <c r="C173" s="16" t="str">
        <f t="shared" ref="C173:C179" si="48">IF(A173="","",VLOOKUP($A$164,IF(LEN(A173)=2,U14BB,U14BA),VLOOKUP(LEFT(A173,1),club,6,FALSE),FALSE))</f>
        <v/>
      </c>
      <c r="D173" s="16" t="str">
        <f t="shared" ref="D173:D179" si="49">IF(A173="","",VLOOKUP(LEFT(A173,1),club,2,FALSE))</f>
        <v/>
      </c>
      <c r="E173" s="17" t="s">
        <v>86</v>
      </c>
      <c r="F173" s="261">
        <f>Decsheets!$V$5</f>
        <v>6</v>
      </c>
      <c r="G173" s="8"/>
      <c r="H173" s="8"/>
      <c r="I173" s="208" t="str">
        <f>IFERROR(IF(E173=".","",IF(E173&gt;Records!C20,"LR",IF(E173=Records!C20,"=LR","-"))),"???")</f>
        <v/>
      </c>
      <c r="J173" s="14" t="str">
        <f t="shared" si="46"/>
        <v/>
      </c>
      <c r="K173" s="14" t="str">
        <f t="shared" si="46"/>
        <v/>
      </c>
      <c r="L173" s="14" t="str">
        <f t="shared" si="46"/>
        <v/>
      </c>
      <c r="M173" s="14" t="str">
        <f t="shared" si="46"/>
        <v/>
      </c>
      <c r="N173" s="14" t="str">
        <f t="shared" si="46"/>
        <v/>
      </c>
      <c r="O173" s="14" t="str">
        <f t="shared" si="46"/>
        <v/>
      </c>
      <c r="P173" s="14" t="str">
        <f t="shared" si="46"/>
        <v/>
      </c>
      <c r="Q173" s="14" t="str">
        <f t="shared" si="46"/>
        <v/>
      </c>
      <c r="R173" s="14"/>
      <c r="S173" s="8"/>
    </row>
    <row r="174" spans="1:19" x14ac:dyDescent="0.3">
      <c r="A174" s="15"/>
      <c r="B174" s="185" t="s">
        <v>127</v>
      </c>
      <c r="C174" s="16" t="str">
        <f t="shared" si="48"/>
        <v/>
      </c>
      <c r="D174" s="16" t="str">
        <f t="shared" si="49"/>
        <v/>
      </c>
      <c r="E174" s="17" t="s">
        <v>86</v>
      </c>
      <c r="F174" s="261">
        <f>Decsheets!$V$6</f>
        <v>5</v>
      </c>
      <c r="G174" s="8"/>
      <c r="H174" s="8"/>
      <c r="I174" s="18"/>
      <c r="J174" s="14" t="str">
        <f t="shared" si="46"/>
        <v/>
      </c>
      <c r="K174" s="14" t="str">
        <f t="shared" si="46"/>
        <v/>
      </c>
      <c r="L174" s="14" t="str">
        <f t="shared" si="46"/>
        <v/>
      </c>
      <c r="M174" s="14" t="str">
        <f t="shared" si="46"/>
        <v/>
      </c>
      <c r="N174" s="14" t="str">
        <f t="shared" si="46"/>
        <v/>
      </c>
      <c r="O174" s="14" t="str">
        <f t="shared" si="46"/>
        <v/>
      </c>
      <c r="P174" s="14" t="str">
        <f t="shared" si="46"/>
        <v/>
      </c>
      <c r="Q174" s="14" t="str">
        <f t="shared" si="46"/>
        <v/>
      </c>
      <c r="R174" s="14"/>
      <c r="S174" s="8"/>
    </row>
    <row r="175" spans="1:19" x14ac:dyDescent="0.3">
      <c r="A175" s="15"/>
      <c r="B175" s="185" t="s">
        <v>128</v>
      </c>
      <c r="C175" s="16" t="str">
        <f t="shared" si="48"/>
        <v/>
      </c>
      <c r="D175" s="16" t="str">
        <f t="shared" si="49"/>
        <v/>
      </c>
      <c r="E175" s="17" t="s">
        <v>86</v>
      </c>
      <c r="F175" s="261">
        <f>Decsheets!$V$7</f>
        <v>4</v>
      </c>
      <c r="G175" s="8"/>
      <c r="H175" s="8"/>
      <c r="I175" s="18"/>
      <c r="J175" s="14" t="str">
        <f t="shared" si="46"/>
        <v/>
      </c>
      <c r="K175" s="14" t="str">
        <f t="shared" si="46"/>
        <v/>
      </c>
      <c r="L175" s="14" t="str">
        <f t="shared" si="46"/>
        <v/>
      </c>
      <c r="M175" s="14" t="str">
        <f t="shared" si="46"/>
        <v/>
      </c>
      <c r="N175" s="14" t="str">
        <f t="shared" si="46"/>
        <v/>
      </c>
      <c r="O175" s="14" t="str">
        <f t="shared" si="46"/>
        <v/>
      </c>
      <c r="P175" s="14" t="str">
        <f t="shared" si="46"/>
        <v/>
      </c>
      <c r="Q175" s="14" t="str">
        <f t="shared" si="46"/>
        <v/>
      </c>
      <c r="R175" s="14"/>
      <c r="S175" s="8"/>
    </row>
    <row r="176" spans="1:19" x14ac:dyDescent="0.3">
      <c r="A176" s="15"/>
      <c r="B176" s="185" t="s">
        <v>76</v>
      </c>
      <c r="C176" s="16" t="str">
        <f t="shared" si="48"/>
        <v/>
      </c>
      <c r="D176" s="16" t="str">
        <f t="shared" si="49"/>
        <v/>
      </c>
      <c r="E176" s="17" t="s">
        <v>86</v>
      </c>
      <c r="F176" s="261">
        <f>Decsheets!$V$8</f>
        <v>3</v>
      </c>
      <c r="G176" s="8"/>
      <c r="H176" s="8"/>
      <c r="I176" s="18"/>
      <c r="J176" s="14" t="str">
        <f t="shared" si="46"/>
        <v/>
      </c>
      <c r="K176" s="14" t="str">
        <f t="shared" si="46"/>
        <v/>
      </c>
      <c r="L176" s="14" t="str">
        <f t="shared" si="46"/>
        <v/>
      </c>
      <c r="M176" s="14" t="str">
        <f t="shared" si="46"/>
        <v/>
      </c>
      <c r="N176" s="14" t="str">
        <f t="shared" si="46"/>
        <v/>
      </c>
      <c r="O176" s="14" t="str">
        <f t="shared" si="46"/>
        <v/>
      </c>
      <c r="P176" s="14" t="str">
        <f t="shared" si="46"/>
        <v/>
      </c>
      <c r="Q176" s="14" t="str">
        <f t="shared" si="46"/>
        <v/>
      </c>
      <c r="R176" s="14"/>
      <c r="S176" s="8"/>
    </row>
    <row r="177" spans="1:19" x14ac:dyDescent="0.3">
      <c r="A177" s="15"/>
      <c r="B177" s="185" t="s">
        <v>77</v>
      </c>
      <c r="C177" s="16" t="str">
        <f t="shared" si="48"/>
        <v/>
      </c>
      <c r="D177" s="16" t="str">
        <f t="shared" si="49"/>
        <v/>
      </c>
      <c r="E177" s="17" t="s">
        <v>86</v>
      </c>
      <c r="F177" s="261">
        <f>Decsheets!$V$9</f>
        <v>2</v>
      </c>
      <c r="G177" s="8"/>
      <c r="H177" s="8"/>
      <c r="I177" s="18"/>
      <c r="J177" s="14" t="str">
        <f t="shared" si="46"/>
        <v/>
      </c>
      <c r="K177" s="14" t="str">
        <f t="shared" si="46"/>
        <v/>
      </c>
      <c r="L177" s="14" t="str">
        <f t="shared" si="46"/>
        <v/>
      </c>
      <c r="M177" s="14" t="str">
        <f t="shared" si="46"/>
        <v/>
      </c>
      <c r="N177" s="14" t="str">
        <f t="shared" si="46"/>
        <v/>
      </c>
      <c r="O177" s="14" t="str">
        <f t="shared" si="46"/>
        <v/>
      </c>
      <c r="P177" s="14" t="str">
        <f t="shared" si="46"/>
        <v/>
      </c>
      <c r="Q177" s="14" t="str">
        <f t="shared" si="46"/>
        <v/>
      </c>
      <c r="R177" s="14"/>
      <c r="S177" s="8"/>
    </row>
    <row r="178" spans="1:19" x14ac:dyDescent="0.3">
      <c r="A178" s="15"/>
      <c r="B178" s="185" t="s">
        <v>78</v>
      </c>
      <c r="C178" s="16" t="str">
        <f t="shared" si="48"/>
        <v/>
      </c>
      <c r="D178" s="16" t="str">
        <f t="shared" si="49"/>
        <v/>
      </c>
      <c r="E178" s="17" t="s">
        <v>86</v>
      </c>
      <c r="F178" s="261">
        <f>Decsheets!$V$10</f>
        <v>1</v>
      </c>
      <c r="G178" s="8"/>
      <c r="H178" s="8"/>
      <c r="I178" s="18"/>
      <c r="J178" s="14" t="str">
        <f t="shared" si="46"/>
        <v/>
      </c>
      <c r="K178" s="14" t="str">
        <f t="shared" si="46"/>
        <v/>
      </c>
      <c r="L178" s="14" t="str">
        <f t="shared" si="46"/>
        <v/>
      </c>
      <c r="M178" s="14" t="str">
        <f t="shared" si="46"/>
        <v/>
      </c>
      <c r="N178" s="14" t="str">
        <f t="shared" si="46"/>
        <v/>
      </c>
      <c r="O178" s="14" t="str">
        <f t="shared" si="46"/>
        <v/>
      </c>
      <c r="P178" s="14" t="str">
        <f t="shared" si="46"/>
        <v/>
      </c>
      <c r="Q178" s="14" t="str">
        <f t="shared" si="46"/>
        <v/>
      </c>
      <c r="R178" s="14"/>
      <c r="S178" s="8"/>
    </row>
    <row r="179" spans="1:19" x14ac:dyDescent="0.3">
      <c r="A179" s="15"/>
      <c r="B179" s="185" t="s">
        <v>79</v>
      </c>
      <c r="C179" s="16" t="str">
        <f t="shared" si="48"/>
        <v/>
      </c>
      <c r="D179" s="16" t="str">
        <f t="shared" si="49"/>
        <v/>
      </c>
      <c r="E179" s="17" t="s">
        <v>86</v>
      </c>
      <c r="F179" s="261">
        <f>Decsheets!$V$11</f>
        <v>0</v>
      </c>
      <c r="G179" s="8"/>
      <c r="H179" s="8"/>
      <c r="I179" s="18"/>
      <c r="J179" s="14" t="str">
        <f t="shared" ref="J179:Q179" si="50">IF($A179="","",IF(LEFT($A179,1)=J$12,$F179,""))</f>
        <v/>
      </c>
      <c r="K179" s="14" t="str">
        <f t="shared" si="50"/>
        <v/>
      </c>
      <c r="L179" s="14" t="str">
        <f t="shared" si="50"/>
        <v/>
      </c>
      <c r="M179" s="14" t="str">
        <f t="shared" si="50"/>
        <v/>
      </c>
      <c r="N179" s="14" t="str">
        <f t="shared" si="50"/>
        <v/>
      </c>
      <c r="O179" s="14" t="str">
        <f t="shared" si="50"/>
        <v/>
      </c>
      <c r="P179" s="14" t="str">
        <f t="shared" si="50"/>
        <v/>
      </c>
      <c r="Q179" s="14" t="str">
        <f t="shared" si="50"/>
        <v/>
      </c>
      <c r="R179" s="14">
        <f>SUM(Decsheets!$V$5:$V$12)-(SUM(J173:P179))</f>
        <v>21</v>
      </c>
      <c r="S179" s="8"/>
    </row>
    <row r="180" spans="1:19" x14ac:dyDescent="0.3">
      <c r="A180" s="203" t="s">
        <v>129</v>
      </c>
      <c r="B180" s="196"/>
      <c r="C180" s="19" t="s">
        <v>309</v>
      </c>
      <c r="D180" s="18"/>
      <c r="E180" s="204" t="s">
        <v>86</v>
      </c>
      <c r="F180" s="256"/>
      <c r="G180" s="8"/>
      <c r="H180" s="8"/>
      <c r="I180" s="8"/>
      <c r="J180" s="14"/>
      <c r="K180" s="14"/>
      <c r="L180" s="14"/>
      <c r="M180" s="14"/>
      <c r="N180" s="14"/>
      <c r="O180" s="14"/>
      <c r="P180" s="14"/>
      <c r="Q180" s="14"/>
      <c r="R180" s="14"/>
      <c r="S180" s="21" t="s">
        <v>130</v>
      </c>
    </row>
    <row r="181" spans="1:19" x14ac:dyDescent="0.3">
      <c r="A181" s="15"/>
      <c r="B181" s="185" t="s">
        <v>126</v>
      </c>
      <c r="C181" s="16" t="str">
        <f>IFERROR(IF(A181="","",VLOOKUP($A$180,IF(LEN(A181)=2,U14BB,U14BA),VLOOKUP(LEFT(A181,1),club,6,FALSE),FALSE)),"No athlete")</f>
        <v/>
      </c>
      <c r="D181" s="16" t="str">
        <f>IFERROR(IF(A181="","",VLOOKUP(LEFT(A181,1),club,2,FALSE)),"No club")</f>
        <v/>
      </c>
      <c r="E181" s="17" t="s">
        <v>86</v>
      </c>
      <c r="F181" s="261">
        <f>Decsheets!$V$5</f>
        <v>6</v>
      </c>
      <c r="G181" s="8"/>
      <c r="H181" s="8"/>
      <c r="I181" s="208" t="str">
        <f>IFERROR(IF(E181=".","",IF(E181&gt;Records!C21,"LR",IF(E181=Records!C21,"=LR","-"))),"???")</f>
        <v/>
      </c>
      <c r="J181" s="14" t="str">
        <f t="shared" ref="J181:Q187" si="51">IF($A181="","",IF(LEFT($A181,1)=J$12,$F181,""))</f>
        <v/>
      </c>
      <c r="K181" s="14" t="str">
        <f t="shared" si="51"/>
        <v/>
      </c>
      <c r="L181" s="14" t="str">
        <f t="shared" si="51"/>
        <v/>
      </c>
      <c r="M181" s="14" t="str">
        <f t="shared" si="51"/>
        <v/>
      </c>
      <c r="N181" s="14" t="str">
        <f t="shared" si="51"/>
        <v/>
      </c>
      <c r="O181" s="14" t="str">
        <f t="shared" si="51"/>
        <v/>
      </c>
      <c r="P181" s="14" t="str">
        <f t="shared" si="51"/>
        <v/>
      </c>
      <c r="Q181" s="14" t="str">
        <f t="shared" si="51"/>
        <v/>
      </c>
      <c r="R181" s="14"/>
      <c r="S181" s="8"/>
    </row>
    <row r="182" spans="1:19" x14ac:dyDescent="0.3">
      <c r="A182" s="15"/>
      <c r="B182" s="185" t="s">
        <v>127</v>
      </c>
      <c r="C182" s="16" t="str">
        <f t="shared" ref="C182:C187" si="52">IF(A182="","",VLOOKUP($A$180,IF(LEN(A182)=2,U14BB,U14BA),VLOOKUP(LEFT(A182,1),club,6,FALSE),FALSE))</f>
        <v/>
      </c>
      <c r="D182" s="16" t="str">
        <f t="shared" ref="D182:D187" si="53">IF(A182="","",VLOOKUP(LEFT(A182,1),club,2,FALSE))</f>
        <v/>
      </c>
      <c r="E182" s="17" t="s">
        <v>86</v>
      </c>
      <c r="F182" s="261">
        <f>Decsheets!$V$6</f>
        <v>5</v>
      </c>
      <c r="G182" s="8"/>
      <c r="H182" s="8"/>
      <c r="I182" s="18"/>
      <c r="J182" s="14" t="str">
        <f t="shared" si="51"/>
        <v/>
      </c>
      <c r="K182" s="14" t="str">
        <f t="shared" si="51"/>
        <v/>
      </c>
      <c r="L182" s="14" t="str">
        <f t="shared" si="51"/>
        <v/>
      </c>
      <c r="M182" s="14" t="str">
        <f t="shared" si="51"/>
        <v/>
      </c>
      <c r="N182" s="14" t="str">
        <f t="shared" si="51"/>
        <v/>
      </c>
      <c r="O182" s="14" t="str">
        <f t="shared" si="51"/>
        <v/>
      </c>
      <c r="P182" s="14" t="str">
        <f t="shared" si="51"/>
        <v/>
      </c>
      <c r="Q182" s="14" t="str">
        <f t="shared" si="51"/>
        <v/>
      </c>
      <c r="R182" s="14"/>
      <c r="S182" s="8"/>
    </row>
    <row r="183" spans="1:19" x14ac:dyDescent="0.3">
      <c r="A183" s="15"/>
      <c r="B183" s="185" t="s">
        <v>128</v>
      </c>
      <c r="C183" s="16" t="str">
        <f t="shared" si="52"/>
        <v/>
      </c>
      <c r="D183" s="16" t="str">
        <f t="shared" si="53"/>
        <v/>
      </c>
      <c r="E183" s="17" t="s">
        <v>86</v>
      </c>
      <c r="F183" s="261">
        <f>Decsheets!$V$7</f>
        <v>4</v>
      </c>
      <c r="G183" s="8"/>
      <c r="H183" s="8"/>
      <c r="I183" s="18"/>
      <c r="J183" s="14" t="str">
        <f t="shared" si="51"/>
        <v/>
      </c>
      <c r="K183" s="14" t="str">
        <f t="shared" si="51"/>
        <v/>
      </c>
      <c r="L183" s="14" t="str">
        <f t="shared" si="51"/>
        <v/>
      </c>
      <c r="M183" s="14" t="str">
        <f t="shared" si="51"/>
        <v/>
      </c>
      <c r="N183" s="14" t="str">
        <f t="shared" si="51"/>
        <v/>
      </c>
      <c r="O183" s="14" t="str">
        <f t="shared" si="51"/>
        <v/>
      </c>
      <c r="P183" s="14" t="str">
        <f t="shared" si="51"/>
        <v/>
      </c>
      <c r="Q183" s="14" t="str">
        <f t="shared" si="51"/>
        <v/>
      </c>
      <c r="R183" s="14"/>
      <c r="S183" s="8"/>
    </row>
    <row r="184" spans="1:19" x14ac:dyDescent="0.3">
      <c r="A184" s="15"/>
      <c r="B184" s="185" t="s">
        <v>76</v>
      </c>
      <c r="C184" s="16" t="str">
        <f t="shared" si="52"/>
        <v/>
      </c>
      <c r="D184" s="16" t="str">
        <f t="shared" si="53"/>
        <v/>
      </c>
      <c r="E184" s="17" t="s">
        <v>86</v>
      </c>
      <c r="F184" s="261">
        <f>Decsheets!$V$8</f>
        <v>3</v>
      </c>
      <c r="G184" s="8"/>
      <c r="H184" s="8"/>
      <c r="I184" s="18"/>
      <c r="J184" s="14" t="str">
        <f t="shared" si="51"/>
        <v/>
      </c>
      <c r="K184" s="14" t="str">
        <f t="shared" si="51"/>
        <v/>
      </c>
      <c r="L184" s="14" t="str">
        <f t="shared" si="51"/>
        <v/>
      </c>
      <c r="M184" s="14" t="str">
        <f t="shared" si="51"/>
        <v/>
      </c>
      <c r="N184" s="14" t="str">
        <f t="shared" si="51"/>
        <v/>
      </c>
      <c r="O184" s="14" t="str">
        <f t="shared" si="51"/>
        <v/>
      </c>
      <c r="P184" s="14" t="str">
        <f t="shared" si="51"/>
        <v/>
      </c>
      <c r="Q184" s="14" t="str">
        <f t="shared" si="51"/>
        <v/>
      </c>
      <c r="R184" s="14"/>
      <c r="S184" s="8"/>
    </row>
    <row r="185" spans="1:19" x14ac:dyDescent="0.3">
      <c r="A185" s="15"/>
      <c r="B185" s="185" t="s">
        <v>77</v>
      </c>
      <c r="C185" s="16" t="str">
        <f t="shared" si="52"/>
        <v/>
      </c>
      <c r="D185" s="16" t="str">
        <f t="shared" si="53"/>
        <v/>
      </c>
      <c r="E185" s="17" t="s">
        <v>86</v>
      </c>
      <c r="F185" s="261">
        <f>Decsheets!$V$9</f>
        <v>2</v>
      </c>
      <c r="G185" s="8"/>
      <c r="H185" s="8"/>
      <c r="I185" s="18"/>
      <c r="J185" s="14" t="str">
        <f t="shared" si="51"/>
        <v/>
      </c>
      <c r="K185" s="14" t="str">
        <f t="shared" si="51"/>
        <v/>
      </c>
      <c r="L185" s="14" t="str">
        <f t="shared" si="51"/>
        <v/>
      </c>
      <c r="M185" s="14" t="str">
        <f t="shared" si="51"/>
        <v/>
      </c>
      <c r="N185" s="14" t="str">
        <f t="shared" si="51"/>
        <v/>
      </c>
      <c r="O185" s="14" t="str">
        <f t="shared" si="51"/>
        <v/>
      </c>
      <c r="P185" s="14" t="str">
        <f t="shared" si="51"/>
        <v/>
      </c>
      <c r="Q185" s="14" t="str">
        <f t="shared" si="51"/>
        <v/>
      </c>
      <c r="R185" s="14"/>
      <c r="S185" s="8"/>
    </row>
    <row r="186" spans="1:19" x14ac:dyDescent="0.3">
      <c r="A186" s="15"/>
      <c r="B186" s="185" t="s">
        <v>78</v>
      </c>
      <c r="C186" s="16" t="str">
        <f t="shared" si="52"/>
        <v/>
      </c>
      <c r="D186" s="16" t="str">
        <f t="shared" si="53"/>
        <v/>
      </c>
      <c r="E186" s="17" t="s">
        <v>86</v>
      </c>
      <c r="F186" s="261">
        <f>Decsheets!$V$10</f>
        <v>1</v>
      </c>
      <c r="G186" s="8"/>
      <c r="H186" s="8"/>
      <c r="I186" s="18"/>
      <c r="J186" s="14" t="str">
        <f t="shared" si="51"/>
        <v/>
      </c>
      <c r="K186" s="14" t="str">
        <f t="shared" si="51"/>
        <v/>
      </c>
      <c r="L186" s="14" t="str">
        <f t="shared" si="51"/>
        <v/>
      </c>
      <c r="M186" s="14" t="str">
        <f t="shared" si="51"/>
        <v/>
      </c>
      <c r="N186" s="14" t="str">
        <f t="shared" si="51"/>
        <v/>
      </c>
      <c r="O186" s="14" t="str">
        <f t="shared" si="51"/>
        <v/>
      </c>
      <c r="P186" s="14" t="str">
        <f t="shared" si="51"/>
        <v/>
      </c>
      <c r="Q186" s="14" t="str">
        <f t="shared" si="51"/>
        <v/>
      </c>
      <c r="R186" s="14"/>
      <c r="S186" s="8"/>
    </row>
    <row r="187" spans="1:19" x14ac:dyDescent="0.3">
      <c r="A187" s="15"/>
      <c r="B187" s="185" t="s">
        <v>79</v>
      </c>
      <c r="C187" s="16" t="str">
        <f t="shared" si="52"/>
        <v/>
      </c>
      <c r="D187" s="16" t="str">
        <f t="shared" si="53"/>
        <v/>
      </c>
      <c r="E187" s="17" t="s">
        <v>86</v>
      </c>
      <c r="F187" s="261">
        <f>Decsheets!$V$11</f>
        <v>0</v>
      </c>
      <c r="G187" s="8"/>
      <c r="H187" s="8"/>
      <c r="I187" s="18"/>
      <c r="J187" s="14" t="str">
        <f t="shared" si="51"/>
        <v/>
      </c>
      <c r="K187" s="14" t="str">
        <f t="shared" si="51"/>
        <v/>
      </c>
      <c r="L187" s="14" t="str">
        <f t="shared" si="51"/>
        <v/>
      </c>
      <c r="M187" s="14" t="str">
        <f t="shared" si="51"/>
        <v/>
      </c>
      <c r="N187" s="14" t="str">
        <f t="shared" si="51"/>
        <v/>
      </c>
      <c r="O187" s="14" t="str">
        <f t="shared" si="51"/>
        <v/>
      </c>
      <c r="P187" s="14" t="str">
        <f t="shared" si="51"/>
        <v/>
      </c>
      <c r="Q187" s="14" t="str">
        <f t="shared" si="51"/>
        <v/>
      </c>
      <c r="R187" s="14">
        <f>SUM(Decsheets!$V$5:$V$12)-(SUM(J181:P187))</f>
        <v>21</v>
      </c>
      <c r="S187" s="8"/>
    </row>
    <row r="188" spans="1:19" x14ac:dyDescent="0.3">
      <c r="A188" s="22" t="s">
        <v>114</v>
      </c>
      <c r="B188" s="196"/>
      <c r="C188" s="19" t="s">
        <v>234</v>
      </c>
      <c r="D188" s="18"/>
      <c r="E188" s="7" t="s">
        <v>86</v>
      </c>
      <c r="F188" s="256"/>
      <c r="G188" s="8"/>
      <c r="H188" s="8"/>
      <c r="I188" s="8"/>
      <c r="J188" s="14"/>
      <c r="K188" s="14"/>
      <c r="L188" s="14"/>
      <c r="M188" s="14"/>
      <c r="N188" s="14"/>
      <c r="O188" s="14"/>
      <c r="P188" s="14"/>
      <c r="Q188" s="14"/>
      <c r="R188" s="14"/>
      <c r="S188" s="8" t="s">
        <v>115</v>
      </c>
    </row>
    <row r="189" spans="1:19" x14ac:dyDescent="0.3">
      <c r="A189" s="15"/>
      <c r="B189" s="185" t="s">
        <v>126</v>
      </c>
      <c r="C189" s="16" t="str">
        <f>IFERROR(IF(A189="","",VLOOKUP($A$188,IF(LEN(A189)=2,U14BB,U14BA),VLOOKUP(LEFT(A189,1),club,6,FALSE),FALSE)),"No club")</f>
        <v/>
      </c>
      <c r="D189" s="16" t="str">
        <f>IFERROR(IF(A189="","",VLOOKUP(LEFT(A189,1),club,2,FALSE)),"No club")</f>
        <v/>
      </c>
      <c r="E189" s="17" t="s">
        <v>86</v>
      </c>
      <c r="F189" s="261">
        <f>Decsheets!$V$5</f>
        <v>6</v>
      </c>
      <c r="G189" s="8"/>
      <c r="H189" s="8"/>
      <c r="I189" s="208" t="str">
        <f>IFERROR(IF(E189=".","",IF(E189&gt;Records!C22,"LR",IF(E189=Records!C22,"=LR","-"))),"???")</f>
        <v/>
      </c>
      <c r="J189" s="14" t="str">
        <f t="shared" ref="J189:Q202" si="54">IF($A189="","",IF(LEFT($A189,1)=J$12,$F189,""))</f>
        <v/>
      </c>
      <c r="K189" s="14" t="str">
        <f t="shared" si="54"/>
        <v/>
      </c>
      <c r="L189" s="14" t="str">
        <f t="shared" si="54"/>
        <v/>
      </c>
      <c r="M189" s="14" t="str">
        <f t="shared" si="54"/>
        <v/>
      </c>
      <c r="N189" s="14" t="str">
        <f t="shared" si="54"/>
        <v/>
      </c>
      <c r="O189" s="14" t="str">
        <f t="shared" si="54"/>
        <v/>
      </c>
      <c r="P189" s="14" t="str">
        <f t="shared" si="54"/>
        <v/>
      </c>
      <c r="Q189" s="14" t="str">
        <f t="shared" si="54"/>
        <v/>
      </c>
      <c r="R189" s="14"/>
      <c r="S189" s="8"/>
    </row>
    <row r="190" spans="1:19" x14ac:dyDescent="0.3">
      <c r="A190" s="15"/>
      <c r="B190" s="185" t="s">
        <v>127</v>
      </c>
      <c r="C190" s="16" t="str">
        <f t="shared" ref="C190:C195" si="55">IF(A190="","",VLOOKUP($A$188,IF(LEN(A190)=2,U14BB,U14BA),VLOOKUP(LEFT(A190,1),club,6,FALSE),FALSE))</f>
        <v/>
      </c>
      <c r="D190" s="16" t="str">
        <f t="shared" si="43"/>
        <v/>
      </c>
      <c r="E190" s="17" t="s">
        <v>86</v>
      </c>
      <c r="F190" s="261">
        <f>Decsheets!$V$6</f>
        <v>5</v>
      </c>
      <c r="G190" s="8"/>
      <c r="H190" s="8"/>
      <c r="I190" s="18"/>
      <c r="J190" s="14" t="str">
        <f t="shared" si="54"/>
        <v/>
      </c>
      <c r="K190" s="14" t="str">
        <f t="shared" si="54"/>
        <v/>
      </c>
      <c r="L190" s="14" t="str">
        <f t="shared" si="54"/>
        <v/>
      </c>
      <c r="M190" s="14" t="str">
        <f t="shared" si="54"/>
        <v/>
      </c>
      <c r="N190" s="14" t="str">
        <f t="shared" si="54"/>
        <v/>
      </c>
      <c r="O190" s="14" t="str">
        <f t="shared" si="54"/>
        <v/>
      </c>
      <c r="P190" s="14" t="str">
        <f t="shared" si="54"/>
        <v/>
      </c>
      <c r="Q190" s="14" t="str">
        <f t="shared" si="54"/>
        <v/>
      </c>
      <c r="R190" s="14"/>
      <c r="S190" s="8"/>
    </row>
    <row r="191" spans="1:19" x14ac:dyDescent="0.3">
      <c r="A191" s="15"/>
      <c r="B191" s="185" t="s">
        <v>128</v>
      </c>
      <c r="C191" s="16" t="str">
        <f t="shared" si="55"/>
        <v/>
      </c>
      <c r="D191" s="16" t="str">
        <f t="shared" si="43"/>
        <v/>
      </c>
      <c r="E191" s="17" t="s">
        <v>86</v>
      </c>
      <c r="F191" s="261">
        <f>Decsheets!$V$7</f>
        <v>4</v>
      </c>
      <c r="G191" s="8"/>
      <c r="H191" s="8"/>
      <c r="I191" s="18"/>
      <c r="J191" s="14" t="str">
        <f t="shared" si="54"/>
        <v/>
      </c>
      <c r="K191" s="14" t="str">
        <f t="shared" si="54"/>
        <v/>
      </c>
      <c r="L191" s="14" t="str">
        <f t="shared" si="54"/>
        <v/>
      </c>
      <c r="M191" s="14" t="str">
        <f t="shared" si="54"/>
        <v/>
      </c>
      <c r="N191" s="14" t="str">
        <f t="shared" si="54"/>
        <v/>
      </c>
      <c r="O191" s="14" t="str">
        <f t="shared" si="54"/>
        <v/>
      </c>
      <c r="P191" s="14" t="str">
        <f t="shared" si="54"/>
        <v/>
      </c>
      <c r="Q191" s="14" t="str">
        <f t="shared" si="54"/>
        <v/>
      </c>
      <c r="R191" s="14"/>
      <c r="S191" s="8"/>
    </row>
    <row r="192" spans="1:19" x14ac:dyDescent="0.3">
      <c r="A192" s="15"/>
      <c r="B192" s="185" t="s">
        <v>76</v>
      </c>
      <c r="C192" s="16" t="str">
        <f t="shared" si="55"/>
        <v/>
      </c>
      <c r="D192" s="16" t="str">
        <f t="shared" si="43"/>
        <v/>
      </c>
      <c r="E192" s="17" t="s">
        <v>86</v>
      </c>
      <c r="F192" s="261">
        <f>Decsheets!$V$8</f>
        <v>3</v>
      </c>
      <c r="G192" s="8"/>
      <c r="H192" s="8"/>
      <c r="I192" s="18"/>
      <c r="J192" s="14" t="str">
        <f t="shared" si="54"/>
        <v/>
      </c>
      <c r="K192" s="14" t="str">
        <f t="shared" si="54"/>
        <v/>
      </c>
      <c r="L192" s="14" t="str">
        <f t="shared" si="54"/>
        <v/>
      </c>
      <c r="M192" s="14" t="str">
        <f t="shared" si="54"/>
        <v/>
      </c>
      <c r="N192" s="14" t="str">
        <f t="shared" si="54"/>
        <v/>
      </c>
      <c r="O192" s="14" t="str">
        <f t="shared" si="54"/>
        <v/>
      </c>
      <c r="P192" s="14" t="str">
        <f t="shared" si="54"/>
        <v/>
      </c>
      <c r="Q192" s="14" t="str">
        <f t="shared" si="54"/>
        <v/>
      </c>
      <c r="R192" s="14"/>
      <c r="S192" s="8"/>
    </row>
    <row r="193" spans="1:19" x14ac:dyDescent="0.3">
      <c r="A193" s="15"/>
      <c r="B193" s="185" t="s">
        <v>77</v>
      </c>
      <c r="C193" s="16" t="str">
        <f t="shared" si="55"/>
        <v/>
      </c>
      <c r="D193" s="16" t="str">
        <f t="shared" si="43"/>
        <v/>
      </c>
      <c r="E193" s="17" t="s">
        <v>86</v>
      </c>
      <c r="F193" s="261">
        <f>Decsheets!$V$9</f>
        <v>2</v>
      </c>
      <c r="G193" s="8"/>
      <c r="H193" s="8"/>
      <c r="I193" s="18"/>
      <c r="J193" s="14" t="str">
        <f t="shared" si="54"/>
        <v/>
      </c>
      <c r="K193" s="14" t="str">
        <f t="shared" si="54"/>
        <v/>
      </c>
      <c r="L193" s="14" t="str">
        <f t="shared" si="54"/>
        <v/>
      </c>
      <c r="M193" s="14" t="str">
        <f t="shared" si="54"/>
        <v/>
      </c>
      <c r="N193" s="14" t="str">
        <f t="shared" si="54"/>
        <v/>
      </c>
      <c r="O193" s="14" t="str">
        <f t="shared" si="54"/>
        <v/>
      </c>
      <c r="P193" s="14" t="str">
        <f t="shared" si="54"/>
        <v/>
      </c>
      <c r="Q193" s="14" t="str">
        <f t="shared" si="54"/>
        <v/>
      </c>
      <c r="R193" s="14"/>
      <c r="S193" s="8"/>
    </row>
    <row r="194" spans="1:19" x14ac:dyDescent="0.3">
      <c r="A194" s="15"/>
      <c r="B194" s="185" t="s">
        <v>78</v>
      </c>
      <c r="C194" s="16" t="str">
        <f t="shared" si="55"/>
        <v/>
      </c>
      <c r="D194" s="16" t="str">
        <f t="shared" si="43"/>
        <v/>
      </c>
      <c r="E194" s="17" t="s">
        <v>86</v>
      </c>
      <c r="F194" s="261">
        <f>Decsheets!$V$10</f>
        <v>1</v>
      </c>
      <c r="G194" s="8"/>
      <c r="H194" s="8"/>
      <c r="I194" s="18"/>
      <c r="J194" s="14" t="str">
        <f t="shared" si="54"/>
        <v/>
      </c>
      <c r="K194" s="14" t="str">
        <f t="shared" si="54"/>
        <v/>
      </c>
      <c r="L194" s="14" t="str">
        <f t="shared" si="54"/>
        <v/>
      </c>
      <c r="M194" s="14" t="str">
        <f t="shared" si="54"/>
        <v/>
      </c>
      <c r="N194" s="14" t="str">
        <f t="shared" si="54"/>
        <v/>
      </c>
      <c r="O194" s="14" t="str">
        <f t="shared" si="54"/>
        <v/>
      </c>
      <c r="P194" s="14" t="str">
        <f t="shared" si="54"/>
        <v/>
      </c>
      <c r="Q194" s="14" t="str">
        <f t="shared" si="54"/>
        <v/>
      </c>
      <c r="R194" s="14"/>
      <c r="S194" s="8"/>
    </row>
    <row r="195" spans="1:19" x14ac:dyDescent="0.3">
      <c r="A195" s="15"/>
      <c r="B195" s="185" t="s">
        <v>79</v>
      </c>
      <c r="C195" s="16" t="str">
        <f t="shared" si="55"/>
        <v/>
      </c>
      <c r="D195" s="16" t="str">
        <f t="shared" si="43"/>
        <v/>
      </c>
      <c r="E195" s="17" t="s">
        <v>86</v>
      </c>
      <c r="F195" s="261">
        <f>Decsheets!$V$11</f>
        <v>0</v>
      </c>
      <c r="G195" s="8"/>
      <c r="H195" s="8"/>
      <c r="I195" s="18"/>
      <c r="J195" s="14" t="str">
        <f t="shared" si="54"/>
        <v/>
      </c>
      <c r="K195" s="14" t="str">
        <f t="shared" si="54"/>
        <v/>
      </c>
      <c r="L195" s="14" t="str">
        <f t="shared" si="54"/>
        <v/>
      </c>
      <c r="M195" s="14" t="str">
        <f t="shared" si="54"/>
        <v/>
      </c>
      <c r="N195" s="14" t="str">
        <f t="shared" si="54"/>
        <v/>
      </c>
      <c r="O195" s="14" t="str">
        <f t="shared" si="54"/>
        <v/>
      </c>
      <c r="P195" s="14" t="str">
        <f t="shared" si="54"/>
        <v/>
      </c>
      <c r="Q195" s="14" t="str">
        <f t="shared" si="54"/>
        <v/>
      </c>
      <c r="R195" s="14">
        <f>SUM(Decsheets!$V$5:$V$12)-(SUM(J189:P195))</f>
        <v>21</v>
      </c>
      <c r="S195" s="8"/>
    </row>
    <row r="196" spans="1:19" x14ac:dyDescent="0.3">
      <c r="A196" s="22" t="s">
        <v>114</v>
      </c>
      <c r="B196" s="196"/>
      <c r="C196" s="19" t="s">
        <v>235</v>
      </c>
      <c r="D196" s="18"/>
      <c r="E196" s="7" t="s">
        <v>86</v>
      </c>
      <c r="F196" s="256"/>
      <c r="G196" s="8"/>
      <c r="H196" s="8"/>
      <c r="I196" s="18"/>
      <c r="J196" s="14"/>
      <c r="K196" s="14"/>
      <c r="L196" s="14"/>
      <c r="M196" s="14"/>
      <c r="N196" s="14"/>
      <c r="O196" s="14"/>
      <c r="P196" s="14"/>
      <c r="Q196" s="14"/>
      <c r="R196" s="14"/>
      <c r="S196" s="8" t="s">
        <v>116</v>
      </c>
    </row>
    <row r="197" spans="1:19" x14ac:dyDescent="0.3">
      <c r="A197" s="15"/>
      <c r="B197" s="185" t="s">
        <v>126</v>
      </c>
      <c r="C197" s="16" t="str">
        <f t="shared" ref="C197:C203" si="56">IF(A197="","",VLOOKUP($A$196,IF(LEN(A197)=2,U14BB,U14BA),VLOOKUP(LEFT(A197,1),club,6,FALSE),FALSE))</f>
        <v/>
      </c>
      <c r="D197" s="16" t="str">
        <f t="shared" ref="D197:D203" si="57">IF(A197="","",VLOOKUP(LEFT(A197,1),club,2,FALSE))</f>
        <v/>
      </c>
      <c r="E197" s="17" t="s">
        <v>86</v>
      </c>
      <c r="F197" s="261">
        <f>Decsheets!$V$5</f>
        <v>6</v>
      </c>
      <c r="G197" s="8"/>
      <c r="H197" s="8"/>
      <c r="I197" s="208" t="str">
        <f>IFERROR(IF(E197=".","",IF(E197&gt;Records!C22,"LR",IF(E197=Records!C22,"=LR","-"))),"???")</f>
        <v/>
      </c>
      <c r="J197" s="14" t="str">
        <f t="shared" si="54"/>
        <v/>
      </c>
      <c r="K197" s="14" t="str">
        <f t="shared" si="54"/>
        <v/>
      </c>
      <c r="L197" s="14" t="str">
        <f t="shared" si="54"/>
        <v/>
      </c>
      <c r="M197" s="14" t="str">
        <f t="shared" si="54"/>
        <v/>
      </c>
      <c r="N197" s="14" t="str">
        <f t="shared" si="54"/>
        <v/>
      </c>
      <c r="O197" s="14" t="str">
        <f t="shared" si="54"/>
        <v/>
      </c>
      <c r="P197" s="14" t="str">
        <f t="shared" si="54"/>
        <v/>
      </c>
      <c r="Q197" s="14" t="str">
        <f t="shared" si="54"/>
        <v/>
      </c>
      <c r="R197" s="14"/>
      <c r="S197" s="8"/>
    </row>
    <row r="198" spans="1:19" x14ac:dyDescent="0.3">
      <c r="A198" s="15"/>
      <c r="B198" s="185" t="s">
        <v>127</v>
      </c>
      <c r="C198" s="16" t="str">
        <f t="shared" si="56"/>
        <v/>
      </c>
      <c r="D198" s="16" t="str">
        <f t="shared" si="57"/>
        <v/>
      </c>
      <c r="E198" s="17" t="s">
        <v>86</v>
      </c>
      <c r="F198" s="261">
        <f>Decsheets!$V$6</f>
        <v>5</v>
      </c>
      <c r="G198" s="8"/>
      <c r="H198" s="8"/>
      <c r="I198" s="18"/>
      <c r="J198" s="14" t="str">
        <f t="shared" si="54"/>
        <v/>
      </c>
      <c r="K198" s="14" t="str">
        <f t="shared" si="54"/>
        <v/>
      </c>
      <c r="L198" s="14" t="str">
        <f t="shared" si="54"/>
        <v/>
      </c>
      <c r="M198" s="14" t="str">
        <f t="shared" si="54"/>
        <v/>
      </c>
      <c r="N198" s="14" t="str">
        <f t="shared" si="54"/>
        <v/>
      </c>
      <c r="O198" s="14" t="str">
        <f t="shared" si="54"/>
        <v/>
      </c>
      <c r="P198" s="14" t="str">
        <f t="shared" si="54"/>
        <v/>
      </c>
      <c r="Q198" s="14" t="str">
        <f t="shared" si="54"/>
        <v/>
      </c>
      <c r="R198" s="14"/>
      <c r="S198" s="8"/>
    </row>
    <row r="199" spans="1:19" x14ac:dyDescent="0.3">
      <c r="A199" s="15"/>
      <c r="B199" s="185" t="s">
        <v>128</v>
      </c>
      <c r="C199" s="16" t="str">
        <f t="shared" si="56"/>
        <v/>
      </c>
      <c r="D199" s="16" t="str">
        <f t="shared" si="57"/>
        <v/>
      </c>
      <c r="E199" s="17" t="s">
        <v>86</v>
      </c>
      <c r="F199" s="261">
        <f>Decsheets!$V$7</f>
        <v>4</v>
      </c>
      <c r="G199" s="8"/>
      <c r="H199" s="8"/>
      <c r="I199" s="18"/>
      <c r="J199" s="14" t="str">
        <f t="shared" si="54"/>
        <v/>
      </c>
      <c r="K199" s="14" t="str">
        <f t="shared" si="54"/>
        <v/>
      </c>
      <c r="L199" s="14" t="str">
        <f t="shared" si="54"/>
        <v/>
      </c>
      <c r="M199" s="14" t="str">
        <f t="shared" si="54"/>
        <v/>
      </c>
      <c r="N199" s="14" t="str">
        <f t="shared" si="54"/>
        <v/>
      </c>
      <c r="O199" s="14" t="str">
        <f t="shared" si="54"/>
        <v/>
      </c>
      <c r="P199" s="14" t="str">
        <f t="shared" si="54"/>
        <v/>
      </c>
      <c r="Q199" s="14" t="str">
        <f t="shared" si="54"/>
        <v/>
      </c>
      <c r="R199" s="14"/>
      <c r="S199" s="8"/>
    </row>
    <row r="200" spans="1:19" x14ac:dyDescent="0.3">
      <c r="A200" s="15"/>
      <c r="B200" s="185" t="s">
        <v>76</v>
      </c>
      <c r="C200" s="16" t="str">
        <f t="shared" si="56"/>
        <v/>
      </c>
      <c r="D200" s="16" t="str">
        <f t="shared" si="57"/>
        <v/>
      </c>
      <c r="E200" s="17" t="s">
        <v>86</v>
      </c>
      <c r="F200" s="261">
        <f>Decsheets!$V$8</f>
        <v>3</v>
      </c>
      <c r="G200" s="8"/>
      <c r="H200" s="8"/>
      <c r="I200" s="18"/>
      <c r="J200" s="14" t="str">
        <f t="shared" si="54"/>
        <v/>
      </c>
      <c r="K200" s="14" t="str">
        <f t="shared" si="54"/>
        <v/>
      </c>
      <c r="L200" s="14" t="str">
        <f t="shared" si="54"/>
        <v/>
      </c>
      <c r="M200" s="14" t="str">
        <f t="shared" si="54"/>
        <v/>
      </c>
      <c r="N200" s="14" t="str">
        <f t="shared" si="54"/>
        <v/>
      </c>
      <c r="O200" s="14" t="str">
        <f t="shared" si="54"/>
        <v/>
      </c>
      <c r="P200" s="14" t="str">
        <f t="shared" si="54"/>
        <v/>
      </c>
      <c r="Q200" s="14" t="str">
        <f t="shared" si="54"/>
        <v/>
      </c>
      <c r="R200" s="14"/>
      <c r="S200" s="8"/>
    </row>
    <row r="201" spans="1:19" x14ac:dyDescent="0.3">
      <c r="A201" s="15"/>
      <c r="B201" s="185" t="s">
        <v>77</v>
      </c>
      <c r="C201" s="16" t="str">
        <f t="shared" si="56"/>
        <v/>
      </c>
      <c r="D201" s="16" t="str">
        <f t="shared" si="57"/>
        <v/>
      </c>
      <c r="E201" s="17" t="s">
        <v>86</v>
      </c>
      <c r="F201" s="261">
        <f>Decsheets!$V$9</f>
        <v>2</v>
      </c>
      <c r="G201" s="8"/>
      <c r="H201" s="8"/>
      <c r="I201" s="18"/>
      <c r="J201" s="14" t="str">
        <f t="shared" si="54"/>
        <v/>
      </c>
      <c r="K201" s="14" t="str">
        <f t="shared" si="54"/>
        <v/>
      </c>
      <c r="L201" s="14" t="str">
        <f t="shared" si="54"/>
        <v/>
      </c>
      <c r="M201" s="14" t="str">
        <f t="shared" si="54"/>
        <v/>
      </c>
      <c r="N201" s="14" t="str">
        <f t="shared" si="54"/>
        <v/>
      </c>
      <c r="O201" s="14" t="str">
        <f t="shared" si="54"/>
        <v/>
      </c>
      <c r="P201" s="14" t="str">
        <f t="shared" si="54"/>
        <v/>
      </c>
      <c r="Q201" s="14" t="str">
        <f t="shared" si="54"/>
        <v/>
      </c>
      <c r="R201" s="14"/>
      <c r="S201" s="8"/>
    </row>
    <row r="202" spans="1:19" x14ac:dyDescent="0.3">
      <c r="A202" s="15"/>
      <c r="B202" s="185" t="s">
        <v>78</v>
      </c>
      <c r="C202" s="16" t="str">
        <f t="shared" si="56"/>
        <v/>
      </c>
      <c r="D202" s="16" t="str">
        <f t="shared" si="57"/>
        <v/>
      </c>
      <c r="E202" s="17" t="s">
        <v>86</v>
      </c>
      <c r="F202" s="261">
        <f>Decsheets!$V$10</f>
        <v>1</v>
      </c>
      <c r="G202" s="8"/>
      <c r="H202" s="8"/>
      <c r="I202" s="18"/>
      <c r="J202" s="14" t="str">
        <f t="shared" si="54"/>
        <v/>
      </c>
      <c r="K202" s="14" t="str">
        <f t="shared" si="54"/>
        <v/>
      </c>
      <c r="L202" s="14" t="str">
        <f t="shared" si="54"/>
        <v/>
      </c>
      <c r="M202" s="14" t="str">
        <f t="shared" si="54"/>
        <v/>
      </c>
      <c r="N202" s="14" t="str">
        <f t="shared" si="54"/>
        <v/>
      </c>
      <c r="O202" s="14" t="str">
        <f t="shared" si="54"/>
        <v/>
      </c>
      <c r="P202" s="14" t="str">
        <f t="shared" si="54"/>
        <v/>
      </c>
      <c r="Q202" s="14" t="str">
        <f t="shared" si="54"/>
        <v/>
      </c>
      <c r="R202" s="14"/>
      <c r="S202" s="8"/>
    </row>
    <row r="203" spans="1:19" x14ac:dyDescent="0.3">
      <c r="A203" s="15"/>
      <c r="B203" s="185" t="s">
        <v>79</v>
      </c>
      <c r="C203" s="16" t="str">
        <f t="shared" si="56"/>
        <v/>
      </c>
      <c r="D203" s="16" t="str">
        <f t="shared" si="57"/>
        <v/>
      </c>
      <c r="E203" s="17" t="s">
        <v>86</v>
      </c>
      <c r="F203" s="261">
        <f>Decsheets!$V$11</f>
        <v>0</v>
      </c>
      <c r="G203" s="8"/>
      <c r="H203" s="8"/>
      <c r="I203" s="18"/>
      <c r="J203" s="14" t="str">
        <f t="shared" ref="J203:Q203" si="58">IF($A203="","",IF(LEFT($A203,1)=J$12,$F203,""))</f>
        <v/>
      </c>
      <c r="K203" s="14" t="str">
        <f t="shared" si="58"/>
        <v/>
      </c>
      <c r="L203" s="14" t="str">
        <f t="shared" si="58"/>
        <v/>
      </c>
      <c r="M203" s="14" t="str">
        <f t="shared" si="58"/>
        <v/>
      </c>
      <c r="N203" s="14" t="str">
        <f t="shared" si="58"/>
        <v/>
      </c>
      <c r="O203" s="14" t="str">
        <f t="shared" si="58"/>
        <v/>
      </c>
      <c r="P203" s="14" t="str">
        <f t="shared" si="58"/>
        <v/>
      </c>
      <c r="Q203" s="14" t="str">
        <f t="shared" si="58"/>
        <v/>
      </c>
      <c r="R203" s="14">
        <f>SUM(Decsheets!$V$5:$V$12)-(SUM(J197:P203))</f>
        <v>21</v>
      </c>
      <c r="S203" s="8"/>
    </row>
    <row r="204" spans="1:19" x14ac:dyDescent="0.3">
      <c r="A204" s="22" t="s">
        <v>117</v>
      </c>
      <c r="B204" s="196"/>
      <c r="C204" s="19" t="s">
        <v>364</v>
      </c>
      <c r="D204" s="258" t="s">
        <v>365</v>
      </c>
      <c r="E204" s="7" t="s">
        <v>86</v>
      </c>
      <c r="F204" s="256"/>
      <c r="G204" s="8"/>
      <c r="H204" s="8"/>
      <c r="I204" s="8"/>
      <c r="J204" s="14"/>
      <c r="K204" s="14"/>
      <c r="L204" s="14"/>
      <c r="M204" s="14"/>
      <c r="N204" s="14"/>
      <c r="O204" s="14"/>
      <c r="P204" s="14"/>
      <c r="Q204" s="14"/>
      <c r="R204" s="14"/>
      <c r="S204" s="8" t="s">
        <v>117</v>
      </c>
    </row>
    <row r="205" spans="1:19" x14ac:dyDescent="0.3">
      <c r="A205" s="15"/>
      <c r="B205" s="185" t="s">
        <v>126</v>
      </c>
      <c r="C205" s="16" t="str">
        <f>IFERROR(IF(A205="","",VLOOKUP($A$204,IF(LEN(A205)=2,U14BB,U14BA),VLOOKUP(LEFT(A205,1),club,6,FALSE),FALSE)),"No club")</f>
        <v/>
      </c>
      <c r="D205" s="16" t="str">
        <f>IFERROR(IF(A205="","",VLOOKUP(LEFT(A205,1),club,2,FALSE)),"No club")</f>
        <v/>
      </c>
      <c r="E205" s="17" t="s">
        <v>86</v>
      </c>
      <c r="F205" s="261">
        <f>Decsheets!$V$5</f>
        <v>6</v>
      </c>
      <c r="G205" s="8"/>
      <c r="H205" s="8"/>
      <c r="I205" s="208" t="str">
        <f>IFERROR(IF(E205=".","",IF(E205&lt;Records!C24,"LR",IF(E205=Records!C24,"=LR","-"))),"???")</f>
        <v/>
      </c>
      <c r="J205" s="14" t="str">
        <f t="shared" ref="J205:Q211" si="59">IF($A205="","",IF(LEFT($A205,1)=J$12,$F205,""))</f>
        <v/>
      </c>
      <c r="K205" s="14" t="str">
        <f t="shared" si="59"/>
        <v/>
      </c>
      <c r="L205" s="14" t="str">
        <f t="shared" si="59"/>
        <v/>
      </c>
      <c r="M205" s="14" t="str">
        <f t="shared" si="59"/>
        <v/>
      </c>
      <c r="N205" s="14" t="str">
        <f t="shared" si="59"/>
        <v/>
      </c>
      <c r="O205" s="14" t="str">
        <f t="shared" si="59"/>
        <v/>
      </c>
      <c r="P205" s="14" t="str">
        <f t="shared" si="59"/>
        <v/>
      </c>
      <c r="Q205" s="14" t="str">
        <f t="shared" si="59"/>
        <v/>
      </c>
      <c r="R205" s="14"/>
      <c r="S205" s="8"/>
    </row>
    <row r="206" spans="1:19" x14ac:dyDescent="0.3">
      <c r="A206" s="15"/>
      <c r="B206" s="185" t="s">
        <v>127</v>
      </c>
      <c r="C206" s="16" t="str">
        <f t="shared" ref="C206:C211" si="60">IF(A206="","",VLOOKUP($A$204,IF(LEN(A206)=2,U14BB,U14BA),VLOOKUP(LEFT(A206,1),club,6,FALSE),FALSE))</f>
        <v/>
      </c>
      <c r="D206" s="16" t="str">
        <f t="shared" ref="D206:D211" si="61">IF(A206="","",VLOOKUP(LEFT(A206,1),club,2,FALSE))</f>
        <v/>
      </c>
      <c r="E206" s="17" t="s">
        <v>86</v>
      </c>
      <c r="F206" s="261">
        <f>Decsheets!$V$6</f>
        <v>5</v>
      </c>
      <c r="G206" s="8"/>
      <c r="H206" s="8"/>
      <c r="I206" s="18"/>
      <c r="J206" s="14" t="str">
        <f t="shared" si="59"/>
        <v/>
      </c>
      <c r="K206" s="14" t="str">
        <f t="shared" si="59"/>
        <v/>
      </c>
      <c r="L206" s="14" t="str">
        <f t="shared" si="59"/>
        <v/>
      </c>
      <c r="M206" s="14" t="str">
        <f t="shared" si="59"/>
        <v/>
      </c>
      <c r="N206" s="14" t="str">
        <f t="shared" si="59"/>
        <v/>
      </c>
      <c r="O206" s="14" t="str">
        <f t="shared" si="59"/>
        <v/>
      </c>
      <c r="P206" s="14" t="str">
        <f t="shared" si="59"/>
        <v/>
      </c>
      <c r="Q206" s="14" t="str">
        <f t="shared" si="59"/>
        <v/>
      </c>
      <c r="R206" s="14"/>
      <c r="S206" s="8"/>
    </row>
    <row r="207" spans="1:19" x14ac:dyDescent="0.3">
      <c r="A207" s="15"/>
      <c r="B207" s="185" t="s">
        <v>128</v>
      </c>
      <c r="C207" s="16" t="str">
        <f t="shared" si="60"/>
        <v/>
      </c>
      <c r="D207" s="16" t="str">
        <f t="shared" si="61"/>
        <v/>
      </c>
      <c r="E207" s="17" t="s">
        <v>86</v>
      </c>
      <c r="F207" s="261">
        <f>Decsheets!$V$7</f>
        <v>4</v>
      </c>
      <c r="G207" s="8"/>
      <c r="H207" s="8"/>
      <c r="I207" s="18"/>
      <c r="J207" s="14" t="str">
        <f t="shared" si="59"/>
        <v/>
      </c>
      <c r="K207" s="14" t="str">
        <f t="shared" si="59"/>
        <v/>
      </c>
      <c r="L207" s="14" t="str">
        <f t="shared" si="59"/>
        <v/>
      </c>
      <c r="M207" s="14" t="str">
        <f t="shared" si="59"/>
        <v/>
      </c>
      <c r="N207" s="14" t="str">
        <f t="shared" si="59"/>
        <v/>
      </c>
      <c r="O207" s="14" t="str">
        <f t="shared" si="59"/>
        <v/>
      </c>
      <c r="P207" s="14" t="str">
        <f t="shared" si="59"/>
        <v/>
      </c>
      <c r="Q207" s="14" t="str">
        <f t="shared" si="59"/>
        <v/>
      </c>
      <c r="R207" s="14"/>
      <c r="S207" s="8"/>
    </row>
    <row r="208" spans="1:19" x14ac:dyDescent="0.3">
      <c r="A208" s="15"/>
      <c r="B208" s="185" t="s">
        <v>76</v>
      </c>
      <c r="C208" s="16" t="str">
        <f t="shared" si="60"/>
        <v/>
      </c>
      <c r="D208" s="16" t="str">
        <f t="shared" si="61"/>
        <v/>
      </c>
      <c r="E208" s="17" t="s">
        <v>86</v>
      </c>
      <c r="F208" s="261">
        <f>Decsheets!$V$8</f>
        <v>3</v>
      </c>
      <c r="G208" s="8"/>
      <c r="H208" s="8"/>
      <c r="I208" s="18"/>
      <c r="J208" s="14" t="str">
        <f t="shared" si="59"/>
        <v/>
      </c>
      <c r="K208" s="14" t="str">
        <f t="shared" si="59"/>
        <v/>
      </c>
      <c r="L208" s="14" t="str">
        <f t="shared" si="59"/>
        <v/>
      </c>
      <c r="M208" s="14" t="str">
        <f t="shared" si="59"/>
        <v/>
      </c>
      <c r="N208" s="14" t="str">
        <f t="shared" si="59"/>
        <v/>
      </c>
      <c r="O208" s="14" t="str">
        <f t="shared" si="59"/>
        <v/>
      </c>
      <c r="P208" s="14" t="str">
        <f t="shared" si="59"/>
        <v/>
      </c>
      <c r="Q208" s="14" t="str">
        <f t="shared" si="59"/>
        <v/>
      </c>
      <c r="R208" s="14"/>
      <c r="S208" s="8"/>
    </row>
    <row r="209" spans="1:19" x14ac:dyDescent="0.3">
      <c r="A209" s="15"/>
      <c r="B209" s="185" t="s">
        <v>77</v>
      </c>
      <c r="C209" s="16" t="str">
        <f t="shared" si="60"/>
        <v/>
      </c>
      <c r="D209" s="16" t="str">
        <f t="shared" si="61"/>
        <v/>
      </c>
      <c r="E209" s="17" t="s">
        <v>86</v>
      </c>
      <c r="F209" s="261">
        <f>Decsheets!$V$9</f>
        <v>2</v>
      </c>
      <c r="G209" s="8"/>
      <c r="H209" s="8"/>
      <c r="I209" s="18"/>
      <c r="J209" s="14" t="str">
        <f t="shared" si="59"/>
        <v/>
      </c>
      <c r="K209" s="14" t="str">
        <f t="shared" si="59"/>
        <v/>
      </c>
      <c r="L209" s="14" t="str">
        <f t="shared" si="59"/>
        <v/>
      </c>
      <c r="M209" s="14" t="str">
        <f t="shared" si="59"/>
        <v/>
      </c>
      <c r="N209" s="14" t="str">
        <f t="shared" si="59"/>
        <v/>
      </c>
      <c r="O209" s="14" t="str">
        <f t="shared" si="59"/>
        <v/>
      </c>
      <c r="P209" s="14" t="str">
        <f t="shared" si="59"/>
        <v/>
      </c>
      <c r="Q209" s="14" t="str">
        <f t="shared" si="59"/>
        <v/>
      </c>
      <c r="R209" s="14"/>
      <c r="S209" s="8"/>
    </row>
    <row r="210" spans="1:19" x14ac:dyDescent="0.3">
      <c r="A210" s="15"/>
      <c r="B210" s="185" t="s">
        <v>78</v>
      </c>
      <c r="C210" s="16" t="str">
        <f t="shared" si="60"/>
        <v/>
      </c>
      <c r="D210" s="16" t="str">
        <f t="shared" si="61"/>
        <v/>
      </c>
      <c r="E210" s="17" t="s">
        <v>86</v>
      </c>
      <c r="F210" s="261">
        <f>Decsheets!$V$10</f>
        <v>1</v>
      </c>
      <c r="G210" s="8"/>
      <c r="H210" s="8"/>
      <c r="I210" s="18"/>
      <c r="J210" s="14" t="str">
        <f t="shared" si="59"/>
        <v/>
      </c>
      <c r="K210" s="14" t="str">
        <f t="shared" si="59"/>
        <v/>
      </c>
      <c r="L210" s="14" t="str">
        <f t="shared" si="59"/>
        <v/>
      </c>
      <c r="M210" s="14" t="str">
        <f t="shared" si="59"/>
        <v/>
      </c>
      <c r="N210" s="14" t="str">
        <f t="shared" si="59"/>
        <v/>
      </c>
      <c r="O210" s="14" t="str">
        <f t="shared" si="59"/>
        <v/>
      </c>
      <c r="P210" s="14" t="str">
        <f t="shared" si="59"/>
        <v/>
      </c>
      <c r="Q210" s="14" t="str">
        <f t="shared" si="59"/>
        <v/>
      </c>
      <c r="R210" s="14"/>
      <c r="S210" s="8"/>
    </row>
    <row r="211" spans="1:19" x14ac:dyDescent="0.3">
      <c r="A211" s="15"/>
      <c r="B211" s="185" t="s">
        <v>79</v>
      </c>
      <c r="C211" s="16" t="str">
        <f t="shared" si="60"/>
        <v/>
      </c>
      <c r="D211" s="16" t="str">
        <f t="shared" si="61"/>
        <v/>
      </c>
      <c r="E211" s="17" t="s">
        <v>86</v>
      </c>
      <c r="F211" s="261">
        <f>Decsheets!$V$11</f>
        <v>0</v>
      </c>
      <c r="G211" s="8"/>
      <c r="H211" s="8"/>
      <c r="I211" s="18"/>
      <c r="J211" s="14" t="str">
        <f t="shared" si="59"/>
        <v/>
      </c>
      <c r="K211" s="14" t="str">
        <f t="shared" si="59"/>
        <v/>
      </c>
      <c r="L211" s="14" t="str">
        <f t="shared" si="59"/>
        <v/>
      </c>
      <c r="M211" s="14" t="str">
        <f t="shared" si="59"/>
        <v/>
      </c>
      <c r="N211" s="14" t="str">
        <f t="shared" si="59"/>
        <v/>
      </c>
      <c r="O211" s="14" t="str">
        <f t="shared" si="59"/>
        <v/>
      </c>
      <c r="P211" s="14" t="str">
        <f t="shared" si="59"/>
        <v/>
      </c>
      <c r="Q211" s="14" t="str">
        <f t="shared" si="59"/>
        <v/>
      </c>
      <c r="R211" s="14">
        <f>SUM(Decsheets!$V$5:$V$12)-(SUM(J205:P211))</f>
        <v>21</v>
      </c>
      <c r="S211" s="8"/>
    </row>
    <row r="212" spans="1:19" x14ac:dyDescent="0.3">
      <c r="I212" s="208"/>
    </row>
    <row r="213" spans="1:19" x14ac:dyDescent="0.3">
      <c r="I213" s="18"/>
    </row>
    <row r="214" spans="1:19" x14ac:dyDescent="0.3">
      <c r="I214" s="18"/>
    </row>
    <row r="215" spans="1:19" x14ac:dyDescent="0.3">
      <c r="I215" s="18"/>
    </row>
    <row r="216" spans="1:19" x14ac:dyDescent="0.3">
      <c r="I216" s="18"/>
    </row>
    <row r="217" spans="1:19" x14ac:dyDescent="0.3">
      <c r="I217" s="18"/>
    </row>
    <row r="218" spans="1:19" x14ac:dyDescent="0.3">
      <c r="I218" s="18"/>
    </row>
    <row r="219" spans="1:19" x14ac:dyDescent="0.3">
      <c r="I219" s="21"/>
    </row>
    <row r="220" spans="1:19" x14ac:dyDescent="0.3">
      <c r="I220" s="208"/>
    </row>
    <row r="221" spans="1:19" x14ac:dyDescent="0.3">
      <c r="I221" s="18"/>
    </row>
    <row r="222" spans="1:19" x14ac:dyDescent="0.3">
      <c r="I222" s="18"/>
    </row>
    <row r="223" spans="1:19" x14ac:dyDescent="0.3">
      <c r="I223" s="18"/>
    </row>
    <row r="224" spans="1:19" x14ac:dyDescent="0.3">
      <c r="I224" s="18"/>
    </row>
    <row r="225" spans="9:9" x14ac:dyDescent="0.3">
      <c r="I225" s="18"/>
    </row>
    <row r="226" spans="9:9" x14ac:dyDescent="0.3">
      <c r="I226" s="18"/>
    </row>
  </sheetData>
  <sheetProtection algorithmName="SHA-512" hashValue="8LbAJ4H9AKlb2ojIG8xCk+xGJ3vFR0o01nRzd9O9GzbOXqfDhpZ7hkzvJo0rC4iJ3A1cPcU6uhOJcAj+q640cA==" saltValue="LSte73xJWrSYeBCT9ohjrA==" spinCount="100000" sheet="1" selectLockedCells="1"/>
  <mergeCells count="4">
    <mergeCell ref="P1:R1"/>
    <mergeCell ref="R10:R12"/>
    <mergeCell ref="A1:D1"/>
    <mergeCell ref="W1:AB1"/>
  </mergeCells>
  <printOptions horizontalCentered="1"/>
  <pageMargins left="0.51181102362204722" right="0.51181102362204722" top="0.43307086614173229" bottom="0.43307086614173229" header="0.31496062992125984" footer="0"/>
  <pageSetup paperSize="9" scale="88" fitToHeight="2" orientation="portrait" r:id="rId1"/>
  <headerFooter>
    <oddHeader>&amp;RUnder 13 Boys Page &amp;P of &amp;N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CCFF33"/>
    <pageSetUpPr fitToPage="1"/>
  </sheetPr>
  <dimension ref="A1:AC235"/>
  <sheetViews>
    <sheetView topLeftCell="A80" workbookViewId="0">
      <selection activeCell="A125" sqref="A125"/>
    </sheetView>
  </sheetViews>
  <sheetFormatPr defaultRowHeight="14.4" x14ac:dyDescent="0.3"/>
  <cols>
    <col min="1" max="1" width="8.44140625" customWidth="1"/>
    <col min="2" max="2" width="3.21875" style="80" customWidth="1"/>
    <col min="3" max="3" width="37.5546875" style="253" customWidth="1"/>
    <col min="4" max="4" width="30.44140625" style="259" customWidth="1"/>
    <col min="5" max="5" width="12.77734375" bestFit="1" customWidth="1"/>
    <col min="6" max="6" width="4.77734375" style="80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4.21875" customWidth="1"/>
    <col min="21" max="21" width="3.77734375" customWidth="1"/>
    <col min="23" max="23" width="19.77734375" customWidth="1"/>
    <col min="24" max="24" width="14.44140625" customWidth="1"/>
    <col min="26" max="26" width="6.77734375" customWidth="1"/>
    <col min="27" max="27" width="20.77734375" customWidth="1"/>
    <col min="28" max="28" width="14.21875" customWidth="1"/>
  </cols>
  <sheetData>
    <row r="1" spans="1:29" s="50" customFormat="1" ht="18" x14ac:dyDescent="0.35">
      <c r="A1" s="288" t="s">
        <v>239</v>
      </c>
      <c r="B1" s="288"/>
      <c r="C1" s="288"/>
      <c r="D1" s="289"/>
      <c r="E1" s="47"/>
      <c r="F1" s="260"/>
      <c r="G1" s="47"/>
      <c r="H1"/>
      <c r="J1" s="51">
        <f>Overallresults!I38</f>
        <v>0</v>
      </c>
      <c r="P1" s="293" t="str">
        <f>Overallresults!L38</f>
        <v>-</v>
      </c>
      <c r="Q1" s="293"/>
      <c r="R1" s="293"/>
      <c r="W1" s="288"/>
      <c r="X1" s="288"/>
      <c r="Y1" s="288"/>
      <c r="Z1" s="288"/>
      <c r="AA1" s="288"/>
      <c r="AB1" s="288"/>
      <c r="AC1" s="98"/>
    </row>
    <row r="2" spans="1:29" ht="15.75" customHeight="1" x14ac:dyDescent="0.3">
      <c r="A2" s="86"/>
      <c r="B2" s="196"/>
      <c r="C2" s="246" t="s">
        <v>74</v>
      </c>
      <c r="D2" s="246" t="s">
        <v>75</v>
      </c>
      <c r="E2" s="198" t="s">
        <v>3</v>
      </c>
      <c r="F2" s="256"/>
      <c r="G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W2" s="100"/>
      <c r="X2" s="97"/>
      <c r="Y2" s="98"/>
      <c r="Z2" s="97"/>
      <c r="AA2" s="170"/>
      <c r="AB2" s="97"/>
      <c r="AC2" s="98"/>
    </row>
    <row r="3" spans="1:29" x14ac:dyDescent="0.3">
      <c r="A3" s="22"/>
      <c r="B3" s="198" t="s">
        <v>126</v>
      </c>
      <c r="C3" s="255" t="str">
        <f>Decsheets!T5</f>
        <v>-</v>
      </c>
      <c r="D3" s="250">
        <f>SUM(J13:J235)</f>
        <v>0</v>
      </c>
      <c r="E3" s="197" t="str">
        <f>Decsheets!S5</f>
        <v>-</v>
      </c>
      <c r="F3" s="256"/>
      <c r="G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W3" s="97"/>
      <c r="X3" s="97"/>
      <c r="Y3" s="98"/>
      <c r="Z3" s="97"/>
      <c r="AA3" s="97"/>
      <c r="AB3" s="97"/>
      <c r="AC3" s="98"/>
    </row>
    <row r="4" spans="1:29" x14ac:dyDescent="0.3">
      <c r="A4" s="22"/>
      <c r="B4" s="198" t="s">
        <v>127</v>
      </c>
      <c r="C4" s="248" t="str">
        <f>Decsheets!T6</f>
        <v>-</v>
      </c>
      <c r="D4" s="251">
        <f>SUM(K13:K235)</f>
        <v>0</v>
      </c>
      <c r="E4" s="197" t="str">
        <f>Decsheets!S6</f>
        <v>-</v>
      </c>
      <c r="F4" s="256"/>
      <c r="G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W4" s="97"/>
      <c r="X4" s="99"/>
      <c r="Y4" s="114"/>
      <c r="Z4" s="97"/>
      <c r="AA4" s="97"/>
      <c r="AB4" s="99"/>
      <c r="AC4" s="114"/>
    </row>
    <row r="5" spans="1:29" x14ac:dyDescent="0.3">
      <c r="A5" s="22"/>
      <c r="B5" s="198" t="s">
        <v>128</v>
      </c>
      <c r="C5" s="248" t="str">
        <f>Decsheets!T7</f>
        <v>-</v>
      </c>
      <c r="D5" s="251">
        <f>SUM(L13:L235)</f>
        <v>0</v>
      </c>
      <c r="E5" s="197" t="str">
        <f>Decsheets!S7</f>
        <v>-</v>
      </c>
      <c r="F5" s="256"/>
      <c r="G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W5" s="97"/>
      <c r="X5" s="97"/>
      <c r="Y5" s="115"/>
      <c r="Z5" s="97"/>
      <c r="AA5" s="97"/>
      <c r="AB5" s="97"/>
      <c r="AC5" s="115"/>
    </row>
    <row r="6" spans="1:29" x14ac:dyDescent="0.3">
      <c r="A6" s="22"/>
      <c r="B6" s="198" t="s">
        <v>76</v>
      </c>
      <c r="C6" s="248" t="str">
        <f>Decsheets!T8</f>
        <v>-</v>
      </c>
      <c r="D6" s="251">
        <f>SUM(M13:M235)</f>
        <v>0</v>
      </c>
      <c r="E6" s="197" t="str">
        <f>Decsheets!S8</f>
        <v>-</v>
      </c>
      <c r="F6" s="256"/>
      <c r="G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W6" s="97"/>
      <c r="X6" s="97"/>
      <c r="Y6" s="115"/>
      <c r="Z6" s="97"/>
      <c r="AA6" s="97"/>
      <c r="AB6" s="97"/>
      <c r="AC6" s="115"/>
    </row>
    <row r="7" spans="1:29" x14ac:dyDescent="0.3">
      <c r="A7" s="22"/>
      <c r="B7" s="198" t="s">
        <v>77</v>
      </c>
      <c r="C7" s="248" t="str">
        <f>Decsheets!T9</f>
        <v>-</v>
      </c>
      <c r="D7" s="251">
        <f>SUM(N13:N235)</f>
        <v>0</v>
      </c>
      <c r="E7" s="197" t="str">
        <f>Decsheets!S9</f>
        <v>-</v>
      </c>
      <c r="F7" s="256"/>
      <c r="G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W7" s="97"/>
      <c r="X7" s="97"/>
      <c r="Y7" s="115"/>
      <c r="Z7" s="97"/>
      <c r="AA7" s="97"/>
      <c r="AB7" s="97"/>
      <c r="AC7" s="115"/>
    </row>
    <row r="8" spans="1:29" x14ac:dyDescent="0.3">
      <c r="A8" s="22"/>
      <c r="B8" s="198" t="s">
        <v>78</v>
      </c>
      <c r="C8" s="248" t="str">
        <f>Decsheets!T10</f>
        <v>-</v>
      </c>
      <c r="D8" s="251">
        <f>SUM(O13:O235)</f>
        <v>0</v>
      </c>
      <c r="E8" s="197" t="str">
        <f>Decsheets!S10</f>
        <v>-</v>
      </c>
      <c r="F8" s="256"/>
      <c r="G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W8" s="97"/>
      <c r="X8" s="97"/>
      <c r="Y8" s="115"/>
      <c r="Z8" s="97"/>
      <c r="AA8" s="97"/>
      <c r="AB8" s="97"/>
      <c r="AC8" s="115"/>
    </row>
    <row r="9" spans="1:29" x14ac:dyDescent="0.3">
      <c r="A9" s="22"/>
      <c r="B9" s="198" t="s">
        <v>79</v>
      </c>
      <c r="C9" s="248" t="str">
        <f>Decsheets!T11</f>
        <v>-</v>
      </c>
      <c r="D9" s="251">
        <f>SUM(P13:P235)</f>
        <v>0</v>
      </c>
      <c r="E9" s="197" t="str">
        <f>Decsheets!S11</f>
        <v>-</v>
      </c>
      <c r="F9" s="256"/>
      <c r="G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W9" s="97"/>
      <c r="X9" s="97"/>
      <c r="Y9" s="115"/>
      <c r="Z9" s="97"/>
      <c r="AA9" s="97"/>
      <c r="AB9" s="97"/>
      <c r="AC9" s="115"/>
    </row>
    <row r="10" spans="1:29" x14ac:dyDescent="0.3">
      <c r="A10" s="22"/>
      <c r="C10" s="253" t="s">
        <v>59</v>
      </c>
      <c r="D10" s="9">
        <f>SUM(R13:R235)-56</f>
        <v>532</v>
      </c>
      <c r="E10" s="23"/>
      <c r="F10" s="256"/>
      <c r="G10" s="8"/>
      <c r="I10" s="207" t="s">
        <v>390</v>
      </c>
      <c r="J10" s="8"/>
      <c r="K10" s="8"/>
      <c r="L10" s="8"/>
      <c r="M10" s="8"/>
      <c r="N10" s="8"/>
      <c r="O10" s="8"/>
      <c r="P10" s="8"/>
      <c r="Q10" s="8"/>
      <c r="R10" s="286" t="s">
        <v>81</v>
      </c>
      <c r="S10" s="8"/>
      <c r="W10" s="97"/>
      <c r="X10" s="97"/>
      <c r="Y10" s="115"/>
      <c r="Z10" s="97"/>
      <c r="AA10" s="97"/>
      <c r="AB10" s="97"/>
      <c r="AC10" s="115"/>
    </row>
    <row r="11" spans="1:29" x14ac:dyDescent="0.3">
      <c r="A11" s="22"/>
      <c r="B11" s="196"/>
      <c r="C11" s="10"/>
      <c r="D11" s="10"/>
      <c r="E11" s="94" t="s">
        <v>83</v>
      </c>
      <c r="F11" s="256"/>
      <c r="G11" s="8"/>
      <c r="I11" s="207" t="s">
        <v>391</v>
      </c>
      <c r="J11" s="24"/>
      <c r="K11" s="24"/>
      <c r="L11" s="24"/>
      <c r="M11" s="24"/>
      <c r="N11" s="24"/>
      <c r="O11" s="24"/>
      <c r="P11" s="24"/>
      <c r="Q11" s="24"/>
      <c r="R11" s="286"/>
      <c r="S11" s="8"/>
      <c r="W11" s="97"/>
      <c r="X11" s="97"/>
      <c r="Y11" s="115"/>
      <c r="Z11" s="97"/>
      <c r="AA11" s="97"/>
      <c r="AB11" s="97"/>
      <c r="AC11" s="115"/>
    </row>
    <row r="12" spans="1:29" x14ac:dyDescent="0.3">
      <c r="A12" s="11" t="s">
        <v>84</v>
      </c>
      <c r="B12" s="196"/>
      <c r="C12" s="12" t="s">
        <v>240</v>
      </c>
      <c r="D12" s="7" t="s">
        <v>85</v>
      </c>
      <c r="E12" s="184"/>
      <c r="F12" s="256"/>
      <c r="G12" s="8"/>
      <c r="I12" s="207" t="s">
        <v>336</v>
      </c>
      <c r="J12" s="13" t="str">
        <f>Decsheets!S5</f>
        <v>-</v>
      </c>
      <c r="K12" s="13" t="str">
        <f>Decsheets!S6</f>
        <v>-</v>
      </c>
      <c r="L12" s="13" t="str">
        <f>Decsheets!S7</f>
        <v>-</v>
      </c>
      <c r="M12" s="13" t="str">
        <f>Decsheets!S8</f>
        <v>-</v>
      </c>
      <c r="N12" s="13" t="str">
        <f>Decsheets!S9</f>
        <v>-</v>
      </c>
      <c r="O12" s="13" t="str">
        <f>Decsheets!S10</f>
        <v>-</v>
      </c>
      <c r="P12" s="13" t="str">
        <f>Decsheets!S11</f>
        <v>-</v>
      </c>
      <c r="Q12" s="173" t="str">
        <f>Decsheets!S12</f>
        <v>-</v>
      </c>
      <c r="R12" s="287"/>
      <c r="S12" s="8" t="s">
        <v>87</v>
      </c>
      <c r="W12" s="97"/>
      <c r="X12" s="97"/>
      <c r="Y12" s="115"/>
      <c r="Z12" s="97"/>
      <c r="AA12" s="97"/>
      <c r="AB12" s="97"/>
      <c r="AC12" s="115"/>
    </row>
    <row r="13" spans="1:29" x14ac:dyDescent="0.3">
      <c r="A13" s="15"/>
      <c r="B13" s="185" t="s">
        <v>126</v>
      </c>
      <c r="C13" s="16" t="str">
        <f>IFERROR(IF(A13="","",VLOOKUP($A$12,IF(LEN(A13)=2,U16BB,U16BA),VLOOKUP(LEFT(A13,1),club,6,FALSE),FALSE)),"No athlete")</f>
        <v/>
      </c>
      <c r="D13" s="16" t="str">
        <f>IFERROR(IF(A13="","",VLOOKUP(LEFT(A13,1),club,2,FALSE)),"No club")</f>
        <v/>
      </c>
      <c r="E13" s="17" t="s">
        <v>86</v>
      </c>
      <c r="F13" s="261">
        <f>Decsheets!$V$5</f>
        <v>6</v>
      </c>
      <c r="G13" s="8"/>
      <c r="I13" s="208" t="str">
        <f>IFERROR(IF(E13=".","",IF(E13&lt;Records!D3,"LR",IF(E13=Records!D3,"=LR","-"))),"???")</f>
        <v/>
      </c>
      <c r="J13" s="14" t="str">
        <f t="shared" ref="J13:Q19" si="0">IF($A13="","",IF(LEFT($A13,1)=J$12,$F13,""))</f>
        <v/>
      </c>
      <c r="K13" s="14" t="str">
        <f t="shared" si="0"/>
        <v/>
      </c>
      <c r="L13" s="14" t="str">
        <f t="shared" si="0"/>
        <v/>
      </c>
      <c r="M13" s="14" t="str">
        <f t="shared" si="0"/>
        <v/>
      </c>
      <c r="N13" s="14" t="str">
        <f t="shared" si="0"/>
        <v/>
      </c>
      <c r="O13" s="14" t="str">
        <f t="shared" si="0"/>
        <v/>
      </c>
      <c r="P13" s="14" t="str">
        <f t="shared" si="0"/>
        <v/>
      </c>
      <c r="Q13" s="14" t="str">
        <f>IF($A13="","",IF(LEFT($A13,1)=Q$12,$F13,""))</f>
        <v/>
      </c>
      <c r="R13" s="14"/>
      <c r="S13" s="8"/>
      <c r="W13" s="97"/>
      <c r="X13" s="99"/>
      <c r="Y13" s="114"/>
      <c r="Z13" s="97"/>
      <c r="AA13" s="97"/>
      <c r="AB13" s="99"/>
      <c r="AC13" s="114"/>
    </row>
    <row r="14" spans="1:29" x14ac:dyDescent="0.3">
      <c r="A14" s="15"/>
      <c r="B14" s="185" t="s">
        <v>127</v>
      </c>
      <c r="C14" s="16" t="str">
        <f t="shared" ref="C14:C19" si="1">IF(A14="","",VLOOKUP($A$12,IF(LEN(A14)=2,U16BB,U16BA),VLOOKUP(LEFT(A14,1),club,6,FALSE),FALSE))</f>
        <v/>
      </c>
      <c r="D14" s="16" t="str">
        <f t="shared" ref="D14:D75" si="2">IF(A14="","",VLOOKUP(LEFT(A14,1),club,2,FALSE))</f>
        <v/>
      </c>
      <c r="E14" s="17" t="s">
        <v>86</v>
      </c>
      <c r="F14" s="261">
        <f>Decsheets!$V$6</f>
        <v>5</v>
      </c>
      <c r="G14" s="8"/>
      <c r="I14" s="18"/>
      <c r="J14" s="14" t="str">
        <f t="shared" si="0"/>
        <v/>
      </c>
      <c r="K14" s="14" t="str">
        <f t="shared" si="0"/>
        <v/>
      </c>
      <c r="L14" s="14" t="str">
        <f t="shared" si="0"/>
        <v/>
      </c>
      <c r="M14" s="14" t="str">
        <f t="shared" si="0"/>
        <v/>
      </c>
      <c r="N14" s="14" t="str">
        <f t="shared" si="0"/>
        <v/>
      </c>
      <c r="O14" s="14" t="str">
        <f t="shared" si="0"/>
        <v/>
      </c>
      <c r="P14" s="14" t="str">
        <f t="shared" si="0"/>
        <v/>
      </c>
      <c r="Q14" s="14" t="str">
        <f t="shared" si="0"/>
        <v/>
      </c>
      <c r="R14" s="14"/>
      <c r="S14" s="8"/>
      <c r="W14" s="97"/>
      <c r="X14" s="97"/>
      <c r="Y14" s="115"/>
      <c r="Z14" s="97"/>
      <c r="AA14" s="97"/>
      <c r="AB14" s="97"/>
      <c r="AC14" s="115"/>
    </row>
    <row r="15" spans="1:29" x14ac:dyDescent="0.3">
      <c r="A15" s="15"/>
      <c r="B15" s="185" t="s">
        <v>128</v>
      </c>
      <c r="C15" s="16" t="str">
        <f t="shared" si="1"/>
        <v/>
      </c>
      <c r="D15" s="16" t="str">
        <f t="shared" si="2"/>
        <v/>
      </c>
      <c r="E15" s="17" t="s">
        <v>86</v>
      </c>
      <c r="F15" s="261">
        <f>Decsheets!$V$7</f>
        <v>4</v>
      </c>
      <c r="G15" s="8"/>
      <c r="I15" s="18"/>
      <c r="J15" s="14" t="str">
        <f t="shared" si="0"/>
        <v/>
      </c>
      <c r="K15" s="14" t="str">
        <f t="shared" si="0"/>
        <v/>
      </c>
      <c r="L15" s="14" t="str">
        <f t="shared" si="0"/>
        <v/>
      </c>
      <c r="M15" s="14" t="str">
        <f t="shared" si="0"/>
        <v/>
      </c>
      <c r="N15" s="14" t="str">
        <f t="shared" si="0"/>
        <v/>
      </c>
      <c r="O15" s="14" t="str">
        <f t="shared" si="0"/>
        <v/>
      </c>
      <c r="P15" s="14" t="str">
        <f t="shared" si="0"/>
        <v/>
      </c>
      <c r="Q15" s="14" t="str">
        <f t="shared" si="0"/>
        <v/>
      </c>
      <c r="R15" s="14"/>
      <c r="S15" s="8"/>
      <c r="W15" s="97"/>
      <c r="X15" s="97"/>
      <c r="Y15" s="115"/>
      <c r="Z15" s="97"/>
      <c r="AA15" s="97"/>
      <c r="AB15" s="97"/>
      <c r="AC15" s="115"/>
    </row>
    <row r="16" spans="1:29" x14ac:dyDescent="0.3">
      <c r="A16" s="15"/>
      <c r="B16" s="185" t="s">
        <v>76</v>
      </c>
      <c r="C16" s="16" t="str">
        <f t="shared" si="1"/>
        <v/>
      </c>
      <c r="D16" s="16" t="str">
        <f t="shared" si="2"/>
        <v/>
      </c>
      <c r="E16" s="17" t="s">
        <v>86</v>
      </c>
      <c r="F16" s="261">
        <f>Decsheets!$V$8</f>
        <v>3</v>
      </c>
      <c r="G16" s="8"/>
      <c r="I16" s="18"/>
      <c r="J16" s="14" t="str">
        <f t="shared" si="0"/>
        <v/>
      </c>
      <c r="K16" s="14" t="str">
        <f t="shared" si="0"/>
        <v/>
      </c>
      <c r="L16" s="14" t="str">
        <f t="shared" si="0"/>
        <v/>
      </c>
      <c r="M16" s="14" t="str">
        <f t="shared" si="0"/>
        <v/>
      </c>
      <c r="N16" s="14" t="str">
        <f t="shared" si="0"/>
        <v/>
      </c>
      <c r="O16" s="14" t="str">
        <f t="shared" si="0"/>
        <v/>
      </c>
      <c r="P16" s="14" t="str">
        <f t="shared" si="0"/>
        <v/>
      </c>
      <c r="Q16" s="14" t="str">
        <f t="shared" si="0"/>
        <v/>
      </c>
      <c r="R16" s="14"/>
      <c r="S16" s="8"/>
      <c r="W16" s="97"/>
      <c r="X16" s="97"/>
      <c r="Y16" s="115"/>
      <c r="Z16" s="97"/>
      <c r="AA16" s="97"/>
      <c r="AB16" s="97"/>
      <c r="AC16" s="115"/>
    </row>
    <row r="17" spans="1:29" x14ac:dyDescent="0.3">
      <c r="A17" s="15"/>
      <c r="B17" s="185" t="s">
        <v>77</v>
      </c>
      <c r="C17" s="16" t="str">
        <f t="shared" si="1"/>
        <v/>
      </c>
      <c r="D17" s="16" t="str">
        <f t="shared" si="2"/>
        <v/>
      </c>
      <c r="E17" s="17" t="s">
        <v>86</v>
      </c>
      <c r="F17" s="261">
        <f>Decsheets!$V$9</f>
        <v>2</v>
      </c>
      <c r="G17" s="8"/>
      <c r="I17" s="18"/>
      <c r="J17" s="14" t="str">
        <f t="shared" si="0"/>
        <v/>
      </c>
      <c r="K17" s="14" t="str">
        <f t="shared" si="0"/>
        <v/>
      </c>
      <c r="L17" s="14" t="str">
        <f t="shared" si="0"/>
        <v/>
      </c>
      <c r="M17" s="14" t="str">
        <f t="shared" si="0"/>
        <v/>
      </c>
      <c r="N17" s="14" t="str">
        <f t="shared" si="0"/>
        <v/>
      </c>
      <c r="O17" s="14" t="str">
        <f t="shared" si="0"/>
        <v/>
      </c>
      <c r="P17" s="14" t="str">
        <f t="shared" si="0"/>
        <v/>
      </c>
      <c r="Q17" s="14" t="str">
        <f t="shared" si="0"/>
        <v/>
      </c>
      <c r="R17" s="14"/>
      <c r="S17" s="8"/>
      <c r="W17" s="97"/>
      <c r="X17" s="97"/>
      <c r="Y17" s="115"/>
      <c r="Z17" s="97"/>
      <c r="AA17" s="97"/>
      <c r="AB17" s="97"/>
      <c r="AC17" s="115"/>
    </row>
    <row r="18" spans="1:29" x14ac:dyDescent="0.3">
      <c r="A18" s="15"/>
      <c r="B18" s="185" t="s">
        <v>78</v>
      </c>
      <c r="C18" s="16" t="str">
        <f t="shared" si="1"/>
        <v/>
      </c>
      <c r="D18" s="16" t="str">
        <f t="shared" si="2"/>
        <v/>
      </c>
      <c r="E18" s="17" t="s">
        <v>86</v>
      </c>
      <c r="F18" s="261">
        <f>Decsheets!$V$10</f>
        <v>1</v>
      </c>
      <c r="G18" s="8"/>
      <c r="I18" s="18"/>
      <c r="J18" s="14" t="str">
        <f t="shared" si="0"/>
        <v/>
      </c>
      <c r="K18" s="14" t="str">
        <f t="shared" si="0"/>
        <v/>
      </c>
      <c r="L18" s="14" t="str">
        <f t="shared" si="0"/>
        <v/>
      </c>
      <c r="M18" s="14" t="str">
        <f t="shared" si="0"/>
        <v/>
      </c>
      <c r="N18" s="14" t="str">
        <f t="shared" si="0"/>
        <v/>
      </c>
      <c r="O18" s="14" t="str">
        <f t="shared" si="0"/>
        <v/>
      </c>
      <c r="P18" s="14" t="str">
        <f t="shared" si="0"/>
        <v/>
      </c>
      <c r="Q18" s="14" t="str">
        <f t="shared" si="0"/>
        <v/>
      </c>
      <c r="R18" s="14"/>
      <c r="S18" s="8"/>
      <c r="W18" s="97"/>
      <c r="X18" s="97"/>
      <c r="Y18" s="115"/>
      <c r="Z18" s="97"/>
      <c r="AA18" s="97"/>
      <c r="AB18" s="97"/>
      <c r="AC18" s="115"/>
    </row>
    <row r="19" spans="1:29" x14ac:dyDescent="0.3">
      <c r="A19" s="15"/>
      <c r="B19" s="185" t="s">
        <v>79</v>
      </c>
      <c r="C19" s="16" t="str">
        <f t="shared" si="1"/>
        <v/>
      </c>
      <c r="D19" s="16" t="str">
        <f t="shared" si="2"/>
        <v/>
      </c>
      <c r="E19" s="17" t="s">
        <v>86</v>
      </c>
      <c r="F19" s="261">
        <f>Decsheets!$V$11</f>
        <v>0</v>
      </c>
      <c r="G19" s="8"/>
      <c r="I19" s="18"/>
      <c r="J19" s="14" t="str">
        <f t="shared" si="0"/>
        <v/>
      </c>
      <c r="K19" s="14" t="str">
        <f t="shared" si="0"/>
        <v/>
      </c>
      <c r="L19" s="14" t="str">
        <f t="shared" si="0"/>
        <v/>
      </c>
      <c r="M19" s="14" t="str">
        <f t="shared" si="0"/>
        <v/>
      </c>
      <c r="N19" s="14" t="str">
        <f t="shared" si="0"/>
        <v/>
      </c>
      <c r="O19" s="14" t="str">
        <f t="shared" si="0"/>
        <v/>
      </c>
      <c r="P19" s="14" t="str">
        <f t="shared" si="0"/>
        <v/>
      </c>
      <c r="Q19" s="14" t="str">
        <f t="shared" si="0"/>
        <v/>
      </c>
      <c r="R19" s="14">
        <f>SUM(Decsheets!$V$5:$V$12)-(SUM(J13:P19))</f>
        <v>21</v>
      </c>
      <c r="S19" s="8"/>
      <c r="W19" s="97"/>
      <c r="X19" s="97"/>
      <c r="Y19" s="115"/>
      <c r="Z19" s="97"/>
      <c r="AA19" s="97"/>
      <c r="AB19" s="97"/>
      <c r="AC19" s="115"/>
    </row>
    <row r="20" spans="1:29" x14ac:dyDescent="0.3">
      <c r="A20" s="11" t="s">
        <v>84</v>
      </c>
      <c r="B20" s="196"/>
      <c r="C20" s="19" t="s">
        <v>241</v>
      </c>
      <c r="D20" s="7" t="s">
        <v>85</v>
      </c>
      <c r="E20" s="184" t="s">
        <v>86</v>
      </c>
      <c r="F20" s="256"/>
      <c r="G20" s="8"/>
      <c r="I20" s="8"/>
      <c r="J20" s="14"/>
      <c r="K20" s="14"/>
      <c r="L20" s="14"/>
      <c r="M20" s="14"/>
      <c r="N20" s="14"/>
      <c r="O20" s="14"/>
      <c r="P20" s="14"/>
      <c r="Q20" s="14"/>
      <c r="R20" s="14"/>
      <c r="S20" s="8" t="s">
        <v>88</v>
      </c>
      <c r="W20" s="97"/>
      <c r="X20" s="97"/>
      <c r="Y20" s="115"/>
      <c r="Z20" s="97"/>
      <c r="AA20" s="97"/>
      <c r="AB20" s="97"/>
      <c r="AC20" s="115"/>
    </row>
    <row r="21" spans="1:29" x14ac:dyDescent="0.3">
      <c r="A21" s="15"/>
      <c r="B21" s="185" t="s">
        <v>126</v>
      </c>
      <c r="C21" s="16" t="str">
        <f t="shared" ref="C21:C27" si="3">IF(A21="","",VLOOKUP($A$20,IF(LEN(A21)=2,U16BB,U16BA),VLOOKUP(LEFT(A21,1),club,6,FALSE),FALSE))</f>
        <v/>
      </c>
      <c r="D21" s="16" t="str">
        <f t="shared" si="2"/>
        <v/>
      </c>
      <c r="E21" s="17" t="s">
        <v>86</v>
      </c>
      <c r="F21" s="261">
        <f>Decsheets!$V$5</f>
        <v>6</v>
      </c>
      <c r="G21" s="8"/>
      <c r="I21" s="208" t="str">
        <f>IFERROR(IF(E21=".","",IF(E21&lt;Records!D3,"LR",IF(E21=Records!D3,"=LR","-"))),"???")</f>
        <v/>
      </c>
      <c r="J21" s="14" t="str">
        <f>IF($A21="","",IF(LEFT($A21,1)=J$12,$F21,""))</f>
        <v/>
      </c>
      <c r="K21" s="14" t="str">
        <f t="shared" ref="K21:Q34" si="4">IF($A21="","",IF(LEFT($A21,1)=K$12,$F21,""))</f>
        <v/>
      </c>
      <c r="L21" s="14" t="str">
        <f t="shared" si="4"/>
        <v/>
      </c>
      <c r="M21" s="14" t="str">
        <f t="shared" si="4"/>
        <v/>
      </c>
      <c r="N21" s="14" t="str">
        <f t="shared" si="4"/>
        <v/>
      </c>
      <c r="O21" s="14" t="str">
        <f t="shared" si="4"/>
        <v/>
      </c>
      <c r="P21" s="14" t="str">
        <f t="shared" si="4"/>
        <v/>
      </c>
      <c r="Q21" s="14" t="str">
        <f t="shared" si="4"/>
        <v/>
      </c>
      <c r="R21" s="14"/>
      <c r="S21" s="8"/>
      <c r="W21" s="97"/>
      <c r="X21" s="97"/>
      <c r="Y21" s="115"/>
      <c r="Z21" s="97"/>
      <c r="AA21" s="97"/>
      <c r="AB21" s="97"/>
      <c r="AC21" s="115"/>
    </row>
    <row r="22" spans="1:29" x14ac:dyDescent="0.3">
      <c r="A22" s="15"/>
      <c r="B22" s="185" t="s">
        <v>127</v>
      </c>
      <c r="C22" s="16" t="str">
        <f t="shared" si="3"/>
        <v/>
      </c>
      <c r="D22" s="16" t="str">
        <f t="shared" si="2"/>
        <v/>
      </c>
      <c r="E22" s="17" t="s">
        <v>86</v>
      </c>
      <c r="F22" s="261">
        <f>Decsheets!$V$6</f>
        <v>5</v>
      </c>
      <c r="G22" s="8"/>
      <c r="I22" s="18"/>
      <c r="J22" s="14" t="str">
        <f t="shared" ref="J22:J27" si="5">IF($A22="","",IF(LEFT($A22,1)=J$12,$F22,""))</f>
        <v/>
      </c>
      <c r="K22" s="14" t="str">
        <f t="shared" si="4"/>
        <v/>
      </c>
      <c r="L22" s="14" t="str">
        <f t="shared" si="4"/>
        <v/>
      </c>
      <c r="M22" s="14" t="str">
        <f t="shared" si="4"/>
        <v/>
      </c>
      <c r="N22" s="14" t="str">
        <f t="shared" si="4"/>
        <v/>
      </c>
      <c r="O22" s="14" t="str">
        <f t="shared" si="4"/>
        <v/>
      </c>
      <c r="P22" s="14" t="str">
        <f t="shared" si="4"/>
        <v/>
      </c>
      <c r="Q22" s="14" t="str">
        <f t="shared" si="4"/>
        <v/>
      </c>
      <c r="R22" s="14"/>
      <c r="S22" s="8"/>
      <c r="W22" s="97"/>
      <c r="X22" s="97"/>
      <c r="Y22" s="115"/>
      <c r="Z22" s="97"/>
      <c r="AA22" s="97"/>
      <c r="AB22" s="97"/>
      <c r="AC22" s="115"/>
    </row>
    <row r="23" spans="1:29" x14ac:dyDescent="0.3">
      <c r="A23" s="15"/>
      <c r="B23" s="185" t="s">
        <v>128</v>
      </c>
      <c r="C23" s="16" t="str">
        <f t="shared" si="3"/>
        <v/>
      </c>
      <c r="D23" s="16" t="str">
        <f t="shared" si="2"/>
        <v/>
      </c>
      <c r="E23" s="17" t="s">
        <v>86</v>
      </c>
      <c r="F23" s="261">
        <f>Decsheets!$V$7</f>
        <v>4</v>
      </c>
      <c r="G23" s="8"/>
      <c r="I23" s="18"/>
      <c r="J23" s="14" t="str">
        <f t="shared" si="5"/>
        <v/>
      </c>
      <c r="K23" s="14" t="str">
        <f t="shared" si="4"/>
        <v/>
      </c>
      <c r="L23" s="14" t="str">
        <f t="shared" si="4"/>
        <v/>
      </c>
      <c r="M23" s="14" t="str">
        <f t="shared" si="4"/>
        <v/>
      </c>
      <c r="N23" s="14" t="str">
        <f t="shared" si="4"/>
        <v/>
      </c>
      <c r="O23" s="14" t="str">
        <f t="shared" si="4"/>
        <v/>
      </c>
      <c r="P23" s="14" t="str">
        <f t="shared" si="4"/>
        <v/>
      </c>
      <c r="Q23" s="14" t="str">
        <f t="shared" si="4"/>
        <v/>
      </c>
      <c r="R23" s="14"/>
      <c r="S23" s="8"/>
      <c r="W23" s="97"/>
      <c r="X23" s="97"/>
      <c r="Y23" s="115"/>
      <c r="Z23" s="97"/>
      <c r="AA23" s="97"/>
      <c r="AB23" s="97"/>
      <c r="AC23" s="115"/>
    </row>
    <row r="24" spans="1:29" x14ac:dyDescent="0.3">
      <c r="A24" s="15"/>
      <c r="B24" s="185" t="s">
        <v>76</v>
      </c>
      <c r="C24" s="16" t="str">
        <f t="shared" si="3"/>
        <v/>
      </c>
      <c r="D24" s="16" t="str">
        <f t="shared" si="2"/>
        <v/>
      </c>
      <c r="E24" s="17" t="s">
        <v>86</v>
      </c>
      <c r="F24" s="261">
        <f>Decsheets!$V$8</f>
        <v>3</v>
      </c>
      <c r="G24" s="8"/>
      <c r="I24" s="18"/>
      <c r="J24" s="14" t="str">
        <f t="shared" si="5"/>
        <v/>
      </c>
      <c r="K24" s="14" t="str">
        <f t="shared" si="4"/>
        <v/>
      </c>
      <c r="L24" s="14" t="str">
        <f t="shared" si="4"/>
        <v/>
      </c>
      <c r="M24" s="14" t="str">
        <f t="shared" si="4"/>
        <v/>
      </c>
      <c r="N24" s="14" t="str">
        <f t="shared" si="4"/>
        <v/>
      </c>
      <c r="O24" s="14" t="str">
        <f t="shared" si="4"/>
        <v/>
      </c>
      <c r="P24" s="14" t="str">
        <f t="shared" si="4"/>
        <v/>
      </c>
      <c r="Q24" s="14" t="str">
        <f t="shared" si="4"/>
        <v/>
      </c>
      <c r="R24" s="14"/>
      <c r="S24" s="8"/>
      <c r="W24" s="97"/>
      <c r="X24" s="97"/>
      <c r="Y24" s="115"/>
      <c r="Z24" s="97"/>
      <c r="AA24" s="97"/>
      <c r="AB24" s="97"/>
      <c r="AC24" s="115"/>
    </row>
    <row r="25" spans="1:29" x14ac:dyDescent="0.3">
      <c r="A25" s="15"/>
      <c r="B25" s="185" t="s">
        <v>77</v>
      </c>
      <c r="C25" s="16" t="str">
        <f t="shared" si="3"/>
        <v/>
      </c>
      <c r="D25" s="16" t="str">
        <f t="shared" si="2"/>
        <v/>
      </c>
      <c r="E25" s="17" t="s">
        <v>86</v>
      </c>
      <c r="F25" s="261">
        <f>Decsheets!$V$9</f>
        <v>2</v>
      </c>
      <c r="G25" s="8"/>
      <c r="I25" s="18"/>
      <c r="J25" s="14" t="str">
        <f t="shared" si="5"/>
        <v/>
      </c>
      <c r="K25" s="14" t="str">
        <f t="shared" si="4"/>
        <v/>
      </c>
      <c r="L25" s="14" t="str">
        <f t="shared" si="4"/>
        <v/>
      </c>
      <c r="M25" s="14" t="str">
        <f t="shared" si="4"/>
        <v/>
      </c>
      <c r="N25" s="14" t="str">
        <f t="shared" si="4"/>
        <v/>
      </c>
      <c r="O25" s="14" t="str">
        <f t="shared" si="4"/>
        <v/>
      </c>
      <c r="P25" s="14" t="str">
        <f t="shared" si="4"/>
        <v/>
      </c>
      <c r="Q25" s="14" t="str">
        <f t="shared" si="4"/>
        <v/>
      </c>
      <c r="R25" s="14"/>
      <c r="S25" s="8"/>
      <c r="W25" s="97"/>
      <c r="X25" s="97"/>
      <c r="Y25" s="115"/>
      <c r="Z25" s="97"/>
      <c r="AA25" s="97"/>
      <c r="AB25" s="97"/>
      <c r="AC25" s="115"/>
    </row>
    <row r="26" spans="1:29" x14ac:dyDescent="0.3">
      <c r="A26" s="15"/>
      <c r="B26" s="185" t="s">
        <v>78</v>
      </c>
      <c r="C26" s="16" t="str">
        <f t="shared" si="3"/>
        <v/>
      </c>
      <c r="D26" s="16" t="str">
        <f t="shared" si="2"/>
        <v/>
      </c>
      <c r="E26" s="17" t="s">
        <v>86</v>
      </c>
      <c r="F26" s="261">
        <f>Decsheets!$V$10</f>
        <v>1</v>
      </c>
      <c r="G26" s="8"/>
      <c r="I26" s="18"/>
      <c r="J26" s="14" t="str">
        <f t="shared" si="5"/>
        <v/>
      </c>
      <c r="K26" s="14" t="str">
        <f t="shared" si="4"/>
        <v/>
      </c>
      <c r="L26" s="14" t="str">
        <f t="shared" si="4"/>
        <v/>
      </c>
      <c r="M26" s="14" t="str">
        <f t="shared" si="4"/>
        <v/>
      </c>
      <c r="N26" s="14" t="str">
        <f t="shared" si="4"/>
        <v/>
      </c>
      <c r="O26" s="14" t="str">
        <f t="shared" si="4"/>
        <v/>
      </c>
      <c r="P26" s="14" t="str">
        <f t="shared" si="4"/>
        <v/>
      </c>
      <c r="Q26" s="14" t="str">
        <f t="shared" si="4"/>
        <v/>
      </c>
      <c r="R26" s="14"/>
      <c r="S26" s="8"/>
      <c r="W26" s="97"/>
      <c r="X26" s="97"/>
      <c r="Y26" s="115"/>
      <c r="Z26" s="97"/>
      <c r="AA26" s="97"/>
      <c r="AB26" s="97"/>
      <c r="AC26" s="115"/>
    </row>
    <row r="27" spans="1:29" x14ac:dyDescent="0.3">
      <c r="A27" s="15"/>
      <c r="B27" s="185" t="s">
        <v>79</v>
      </c>
      <c r="C27" s="16" t="str">
        <f t="shared" si="3"/>
        <v/>
      </c>
      <c r="D27" s="16" t="str">
        <f t="shared" si="2"/>
        <v/>
      </c>
      <c r="E27" s="17" t="s">
        <v>86</v>
      </c>
      <c r="F27" s="261">
        <f>Decsheets!$V$11</f>
        <v>0</v>
      </c>
      <c r="G27" s="8"/>
      <c r="I27" s="18"/>
      <c r="J27" s="14" t="str">
        <f t="shared" si="5"/>
        <v/>
      </c>
      <c r="K27" s="14" t="str">
        <f t="shared" si="4"/>
        <v/>
      </c>
      <c r="L27" s="14" t="str">
        <f t="shared" si="4"/>
        <v/>
      </c>
      <c r="M27" s="14" t="str">
        <f t="shared" si="4"/>
        <v/>
      </c>
      <c r="N27" s="14" t="str">
        <f t="shared" si="4"/>
        <v/>
      </c>
      <c r="O27" s="14" t="str">
        <f t="shared" si="4"/>
        <v/>
      </c>
      <c r="P27" s="14" t="str">
        <f t="shared" si="4"/>
        <v/>
      </c>
      <c r="Q27" s="14" t="str">
        <f t="shared" si="4"/>
        <v/>
      </c>
      <c r="R27" s="14">
        <f>SUM(Decsheets!$V$5:$V$12)-(SUM(J21:P27))</f>
        <v>21</v>
      </c>
      <c r="S27" s="8"/>
      <c r="W27" s="97"/>
      <c r="X27" s="97"/>
      <c r="Y27" s="115"/>
      <c r="Z27" s="97"/>
      <c r="AA27" s="97"/>
      <c r="AB27" s="97"/>
      <c r="AC27" s="115"/>
    </row>
    <row r="28" spans="1:29" x14ac:dyDescent="0.3">
      <c r="A28" s="11" t="s">
        <v>89</v>
      </c>
      <c r="B28" s="196"/>
      <c r="C28" s="20" t="s">
        <v>242</v>
      </c>
      <c r="D28" s="7" t="s">
        <v>85</v>
      </c>
      <c r="E28" s="184" t="s">
        <v>86</v>
      </c>
      <c r="F28" s="256"/>
      <c r="G28" s="8"/>
      <c r="I28" s="8"/>
      <c r="J28" s="14"/>
      <c r="K28" s="14"/>
      <c r="L28" s="14"/>
      <c r="M28" s="14"/>
      <c r="N28" s="14"/>
      <c r="O28" s="14"/>
      <c r="P28" s="14"/>
      <c r="Q28" s="14"/>
      <c r="R28" s="14"/>
      <c r="S28" s="8" t="s">
        <v>90</v>
      </c>
      <c r="W28" s="97"/>
      <c r="X28" s="97"/>
      <c r="Y28" s="115"/>
      <c r="Z28" s="97"/>
      <c r="AA28" s="97"/>
      <c r="AB28" s="97"/>
      <c r="AC28" s="115"/>
    </row>
    <row r="29" spans="1:29" x14ac:dyDescent="0.3">
      <c r="A29" s="15"/>
      <c r="B29" s="185" t="s">
        <v>126</v>
      </c>
      <c r="C29" s="16" t="str">
        <f>IFERROR(IF(A29="","",VLOOKUP($A$28,IF(LEN(A29)=2,U16BB,U16BA),VLOOKUP(LEFT(A29,1),club,6,FALSE),FALSE)),"No athlete")</f>
        <v/>
      </c>
      <c r="D29" s="16" t="str">
        <f>IFERROR(IF(A29="","",VLOOKUP(LEFT(A29,1),club,2,FALSE)),"No club")</f>
        <v/>
      </c>
      <c r="E29" s="17" t="s">
        <v>86</v>
      </c>
      <c r="F29" s="261">
        <f>Decsheets!$V$5</f>
        <v>6</v>
      </c>
      <c r="G29" s="8"/>
      <c r="I29" s="208" t="str">
        <f>IFERROR(IF(E29=".","",IF(E29&lt;Records!D4,"LR",IF(E29=Records!D4,"=LR","-"))),"???")</f>
        <v/>
      </c>
      <c r="J29" s="14" t="str">
        <f t="shared" ref="J29:J35" si="6">IF($A29="","",IF(LEFT($A29,1)=J$12,$F29,""))</f>
        <v/>
      </c>
      <c r="K29" s="14" t="str">
        <f t="shared" si="4"/>
        <v/>
      </c>
      <c r="L29" s="14" t="str">
        <f t="shared" si="4"/>
        <v/>
      </c>
      <c r="M29" s="14" t="str">
        <f t="shared" si="4"/>
        <v/>
      </c>
      <c r="N29" s="14" t="str">
        <f t="shared" si="4"/>
        <v/>
      </c>
      <c r="O29" s="14" t="str">
        <f t="shared" si="4"/>
        <v/>
      </c>
      <c r="P29" s="14" t="str">
        <f t="shared" si="4"/>
        <v/>
      </c>
      <c r="Q29" s="14" t="str">
        <f t="shared" si="4"/>
        <v/>
      </c>
      <c r="R29" s="14"/>
      <c r="S29" s="8"/>
      <c r="W29" s="97"/>
      <c r="X29" s="97"/>
      <c r="Y29" s="115"/>
      <c r="Z29" s="97"/>
      <c r="AA29" s="97"/>
      <c r="AB29" s="97"/>
      <c r="AC29" s="115"/>
    </row>
    <row r="30" spans="1:29" x14ac:dyDescent="0.3">
      <c r="A30" s="15"/>
      <c r="B30" s="185" t="s">
        <v>127</v>
      </c>
      <c r="C30" s="16" t="str">
        <f t="shared" ref="C30:C35" si="7">IF(A30="","",VLOOKUP($A$28,IF(LEN(A30)=2,U16BB,U16BA),VLOOKUP(LEFT(A30,1),club,6,FALSE),FALSE))</f>
        <v/>
      </c>
      <c r="D30" s="16" t="str">
        <f t="shared" si="2"/>
        <v/>
      </c>
      <c r="E30" s="17" t="s">
        <v>86</v>
      </c>
      <c r="F30" s="261">
        <f>Decsheets!$V$6</f>
        <v>5</v>
      </c>
      <c r="G30" s="8"/>
      <c r="I30" s="18"/>
      <c r="J30" s="14" t="str">
        <f t="shared" si="6"/>
        <v/>
      </c>
      <c r="K30" s="14" t="str">
        <f t="shared" si="4"/>
        <v/>
      </c>
      <c r="L30" s="14" t="str">
        <f t="shared" si="4"/>
        <v/>
      </c>
      <c r="M30" s="14" t="str">
        <f t="shared" si="4"/>
        <v/>
      </c>
      <c r="N30" s="14" t="str">
        <f t="shared" si="4"/>
        <v/>
      </c>
      <c r="O30" s="14" t="str">
        <f t="shared" si="4"/>
        <v/>
      </c>
      <c r="P30" s="14" t="str">
        <f t="shared" si="4"/>
        <v/>
      </c>
      <c r="Q30" s="14" t="str">
        <f t="shared" si="4"/>
        <v/>
      </c>
      <c r="R30" s="14"/>
      <c r="S30" s="8"/>
      <c r="W30" s="97"/>
      <c r="X30" s="97"/>
      <c r="Y30" s="115"/>
      <c r="Z30" s="97"/>
      <c r="AA30" s="97"/>
      <c r="AB30" s="97"/>
      <c r="AC30" s="98"/>
    </row>
    <row r="31" spans="1:29" x14ac:dyDescent="0.3">
      <c r="A31" s="15"/>
      <c r="B31" s="185" t="s">
        <v>128</v>
      </c>
      <c r="C31" s="16" t="str">
        <f t="shared" si="7"/>
        <v/>
      </c>
      <c r="D31" s="16" t="str">
        <f t="shared" si="2"/>
        <v/>
      </c>
      <c r="E31" s="17" t="s">
        <v>86</v>
      </c>
      <c r="F31" s="261">
        <f>Decsheets!$V$7</f>
        <v>4</v>
      </c>
      <c r="G31" s="8"/>
      <c r="I31" s="18"/>
      <c r="J31" s="14" t="str">
        <f t="shared" si="6"/>
        <v/>
      </c>
      <c r="K31" s="14" t="str">
        <f t="shared" si="4"/>
        <v/>
      </c>
      <c r="L31" s="14" t="str">
        <f t="shared" si="4"/>
        <v/>
      </c>
      <c r="M31" s="14" t="str">
        <f t="shared" si="4"/>
        <v/>
      </c>
      <c r="N31" s="14" t="str">
        <f t="shared" si="4"/>
        <v/>
      </c>
      <c r="O31" s="14" t="str">
        <f t="shared" si="4"/>
        <v/>
      </c>
      <c r="P31" s="14" t="str">
        <f t="shared" si="4"/>
        <v/>
      </c>
      <c r="Q31" s="14" t="str">
        <f t="shared" si="4"/>
        <v/>
      </c>
      <c r="R31" s="14"/>
      <c r="S31" s="8"/>
      <c r="W31" s="97"/>
      <c r="X31" s="97"/>
      <c r="Y31" s="98"/>
      <c r="Z31" s="97"/>
      <c r="AA31" s="97"/>
      <c r="AB31" s="97"/>
      <c r="AC31" s="98"/>
    </row>
    <row r="32" spans="1:29" x14ac:dyDescent="0.3">
      <c r="A32" s="15"/>
      <c r="B32" s="185" t="s">
        <v>76</v>
      </c>
      <c r="C32" s="16" t="str">
        <f t="shared" si="7"/>
        <v/>
      </c>
      <c r="D32" s="16" t="str">
        <f t="shared" si="2"/>
        <v/>
      </c>
      <c r="E32" s="17" t="s">
        <v>86</v>
      </c>
      <c r="F32" s="261">
        <f>Decsheets!$V$8</f>
        <v>3</v>
      </c>
      <c r="G32" s="8"/>
      <c r="I32" s="18"/>
      <c r="J32" s="14" t="str">
        <f t="shared" si="6"/>
        <v/>
      </c>
      <c r="K32" s="14" t="str">
        <f t="shared" si="4"/>
        <v/>
      </c>
      <c r="L32" s="14" t="str">
        <f t="shared" si="4"/>
        <v/>
      </c>
      <c r="M32" s="14" t="str">
        <f t="shared" si="4"/>
        <v/>
      </c>
      <c r="N32" s="14" t="str">
        <f t="shared" si="4"/>
        <v/>
      </c>
      <c r="O32" s="14" t="str">
        <f t="shared" si="4"/>
        <v/>
      </c>
      <c r="P32" s="14" t="str">
        <f t="shared" si="4"/>
        <v/>
      </c>
      <c r="Q32" s="14" t="str">
        <f t="shared" si="4"/>
        <v/>
      </c>
      <c r="R32" s="14"/>
      <c r="S32" s="8"/>
      <c r="W32" s="97"/>
      <c r="X32" s="97"/>
      <c r="Y32" s="98"/>
      <c r="Z32" s="97"/>
      <c r="AA32" s="97"/>
      <c r="AB32" s="97"/>
      <c r="AC32" s="98"/>
    </row>
    <row r="33" spans="1:29" x14ac:dyDescent="0.3">
      <c r="A33" s="15"/>
      <c r="B33" s="185" t="s">
        <v>77</v>
      </c>
      <c r="C33" s="16" t="str">
        <f t="shared" si="7"/>
        <v/>
      </c>
      <c r="D33" s="16" t="str">
        <f t="shared" si="2"/>
        <v/>
      </c>
      <c r="E33" s="17" t="s">
        <v>86</v>
      </c>
      <c r="F33" s="261">
        <f>Decsheets!$V$9</f>
        <v>2</v>
      </c>
      <c r="G33" s="8"/>
      <c r="I33" s="18"/>
      <c r="J33" s="14" t="str">
        <f t="shared" si="6"/>
        <v/>
      </c>
      <c r="K33" s="14" t="str">
        <f t="shared" si="4"/>
        <v/>
      </c>
      <c r="L33" s="14" t="str">
        <f t="shared" si="4"/>
        <v/>
      </c>
      <c r="M33" s="14" t="str">
        <f t="shared" si="4"/>
        <v/>
      </c>
      <c r="N33" s="14" t="str">
        <f t="shared" si="4"/>
        <v/>
      </c>
      <c r="O33" s="14" t="str">
        <f t="shared" si="4"/>
        <v/>
      </c>
      <c r="P33" s="14" t="str">
        <f t="shared" si="4"/>
        <v/>
      </c>
      <c r="Q33" s="14" t="str">
        <f t="shared" si="4"/>
        <v/>
      </c>
      <c r="R33" s="14"/>
      <c r="S33" s="8"/>
      <c r="W33" s="97"/>
      <c r="X33" s="97"/>
      <c r="Y33" s="98"/>
      <c r="Z33" s="97"/>
      <c r="AA33" s="97"/>
      <c r="AB33" s="97"/>
      <c r="AC33" s="98"/>
    </row>
    <row r="34" spans="1:29" x14ac:dyDescent="0.3">
      <c r="A34" s="15"/>
      <c r="B34" s="185" t="s">
        <v>78</v>
      </c>
      <c r="C34" s="16" t="str">
        <f t="shared" si="7"/>
        <v/>
      </c>
      <c r="D34" s="16" t="str">
        <f t="shared" si="2"/>
        <v/>
      </c>
      <c r="E34" s="17" t="s">
        <v>86</v>
      </c>
      <c r="F34" s="261">
        <f>Decsheets!$V$10</f>
        <v>1</v>
      </c>
      <c r="G34" s="8"/>
      <c r="I34" s="18"/>
      <c r="J34" s="14" t="str">
        <f t="shared" si="6"/>
        <v/>
      </c>
      <c r="K34" s="14" t="str">
        <f t="shared" si="4"/>
        <v/>
      </c>
      <c r="L34" s="14" t="str">
        <f t="shared" si="4"/>
        <v/>
      </c>
      <c r="M34" s="14" t="str">
        <f t="shared" si="4"/>
        <v/>
      </c>
      <c r="N34" s="14" t="str">
        <f t="shared" si="4"/>
        <v/>
      </c>
      <c r="O34" s="14" t="str">
        <f t="shared" si="4"/>
        <v/>
      </c>
      <c r="P34" s="14" t="str">
        <f t="shared" si="4"/>
        <v/>
      </c>
      <c r="Q34" s="14" t="str">
        <f t="shared" si="4"/>
        <v/>
      </c>
      <c r="R34" s="14"/>
      <c r="S34" s="8"/>
      <c r="W34" s="97"/>
      <c r="X34" s="97"/>
      <c r="Y34" s="98"/>
      <c r="Z34" s="97"/>
      <c r="AA34" s="97"/>
      <c r="AB34" s="97"/>
      <c r="AC34" s="98"/>
    </row>
    <row r="35" spans="1:29" x14ac:dyDescent="0.3">
      <c r="A35" s="15"/>
      <c r="B35" s="185" t="s">
        <v>79</v>
      </c>
      <c r="C35" s="16" t="str">
        <f t="shared" si="7"/>
        <v/>
      </c>
      <c r="D35" s="16" t="str">
        <f t="shared" si="2"/>
        <v/>
      </c>
      <c r="E35" s="17" t="s">
        <v>86</v>
      </c>
      <c r="F35" s="261">
        <f>Decsheets!$V$11</f>
        <v>0</v>
      </c>
      <c r="G35" s="8"/>
      <c r="I35" s="18"/>
      <c r="J35" s="14" t="str">
        <f t="shared" si="6"/>
        <v/>
      </c>
      <c r="K35" s="14" t="str">
        <f t="shared" ref="K35:Q35" si="8">IF($A35="","",IF(LEFT($A35,1)=K$12,$F35,""))</f>
        <v/>
      </c>
      <c r="L35" s="14" t="str">
        <f t="shared" si="8"/>
        <v/>
      </c>
      <c r="M35" s="14" t="str">
        <f t="shared" si="8"/>
        <v/>
      </c>
      <c r="N35" s="14" t="str">
        <f t="shared" si="8"/>
        <v/>
      </c>
      <c r="O35" s="14" t="str">
        <f t="shared" si="8"/>
        <v/>
      </c>
      <c r="P35" s="14" t="str">
        <f t="shared" si="8"/>
        <v/>
      </c>
      <c r="Q35" s="14" t="str">
        <f t="shared" si="8"/>
        <v/>
      </c>
      <c r="R35" s="14">
        <f>SUM(Decsheets!$V$5:$V$12)-(SUM(J29:P35))</f>
        <v>21</v>
      </c>
      <c r="S35" s="8"/>
      <c r="W35" s="97"/>
      <c r="X35" s="97"/>
      <c r="Y35" s="98"/>
      <c r="Z35" s="97"/>
      <c r="AA35" s="97"/>
      <c r="AB35" s="97"/>
      <c r="AC35" s="98"/>
    </row>
    <row r="36" spans="1:29" x14ac:dyDescent="0.3">
      <c r="A36" s="11" t="s">
        <v>89</v>
      </c>
      <c r="B36" s="196"/>
      <c r="C36" s="19" t="s">
        <v>243</v>
      </c>
      <c r="D36" s="7" t="s">
        <v>85</v>
      </c>
      <c r="E36" s="184" t="s">
        <v>86</v>
      </c>
      <c r="F36" s="256"/>
      <c r="G36" s="8"/>
      <c r="I36" s="8"/>
      <c r="J36" s="14"/>
      <c r="K36" s="14"/>
      <c r="L36" s="14"/>
      <c r="M36" s="14"/>
      <c r="N36" s="14"/>
      <c r="O36" s="14"/>
      <c r="P36" s="14"/>
      <c r="Q36" s="14"/>
      <c r="R36" s="14"/>
      <c r="S36" s="8" t="s">
        <v>91</v>
      </c>
      <c r="W36" s="97"/>
      <c r="X36" s="97"/>
      <c r="Y36" s="98"/>
      <c r="Z36" s="97"/>
      <c r="AA36" s="97"/>
      <c r="AB36" s="97"/>
      <c r="AC36" s="98"/>
    </row>
    <row r="37" spans="1:29" x14ac:dyDescent="0.3">
      <c r="A37" s="15"/>
      <c r="B37" s="185" t="s">
        <v>126</v>
      </c>
      <c r="C37" s="16" t="str">
        <f t="shared" ref="C37:C43" si="9">IF(A37="","",VLOOKUP($A$36,IF(LEN(A37)=2,U16BB,U16BA),VLOOKUP(LEFT(A37,1),club,6,FALSE),FALSE))</f>
        <v/>
      </c>
      <c r="D37" s="16" t="str">
        <f t="shared" si="2"/>
        <v/>
      </c>
      <c r="E37" s="17" t="s">
        <v>86</v>
      </c>
      <c r="F37" s="261">
        <f>Decsheets!$V$5</f>
        <v>6</v>
      </c>
      <c r="G37" s="8"/>
      <c r="I37" s="208" t="str">
        <f>IFERROR(IF(E37=".","",IF(E37&lt;Records!D4,"LR",IF(E37=Records!D4,"=LR","-"))),"???")</f>
        <v/>
      </c>
      <c r="J37" s="14" t="str">
        <f t="shared" ref="J37:Q43" si="10">IF($A37="","",IF(LEFT($A37,1)=J$12,$F37,""))</f>
        <v/>
      </c>
      <c r="K37" s="14" t="str">
        <f t="shared" si="10"/>
        <v/>
      </c>
      <c r="L37" s="14" t="str">
        <f t="shared" si="10"/>
        <v/>
      </c>
      <c r="M37" s="14" t="str">
        <f t="shared" si="10"/>
        <v/>
      </c>
      <c r="N37" s="14" t="str">
        <f t="shared" si="10"/>
        <v/>
      </c>
      <c r="O37" s="14" t="str">
        <f t="shared" si="10"/>
        <v/>
      </c>
      <c r="P37" s="14" t="str">
        <f t="shared" si="10"/>
        <v/>
      </c>
      <c r="Q37" s="14" t="str">
        <f t="shared" si="10"/>
        <v/>
      </c>
      <c r="R37" s="14"/>
      <c r="S37" s="8"/>
      <c r="W37" s="97"/>
      <c r="X37" s="97"/>
      <c r="Y37" s="98"/>
      <c r="Z37" s="97"/>
      <c r="AA37" s="97"/>
      <c r="AB37" s="97"/>
      <c r="AC37" s="98"/>
    </row>
    <row r="38" spans="1:29" x14ac:dyDescent="0.3">
      <c r="A38" s="15"/>
      <c r="B38" s="185" t="s">
        <v>127</v>
      </c>
      <c r="C38" s="16" t="str">
        <f t="shared" si="9"/>
        <v/>
      </c>
      <c r="D38" s="16" t="str">
        <f t="shared" si="2"/>
        <v/>
      </c>
      <c r="E38" s="17" t="s">
        <v>86</v>
      </c>
      <c r="F38" s="261">
        <f>Decsheets!$V$6</f>
        <v>5</v>
      </c>
      <c r="G38" s="8"/>
      <c r="I38" s="18"/>
      <c r="J38" s="14" t="str">
        <f t="shared" si="10"/>
        <v/>
      </c>
      <c r="K38" s="14" t="str">
        <f t="shared" si="10"/>
        <v/>
      </c>
      <c r="L38" s="14" t="str">
        <f t="shared" si="10"/>
        <v/>
      </c>
      <c r="M38" s="14" t="str">
        <f t="shared" si="10"/>
        <v/>
      </c>
      <c r="N38" s="14" t="str">
        <f t="shared" si="10"/>
        <v/>
      </c>
      <c r="O38" s="14" t="str">
        <f t="shared" si="10"/>
        <v/>
      </c>
      <c r="P38" s="14" t="str">
        <f t="shared" si="10"/>
        <v/>
      </c>
      <c r="Q38" s="14" t="str">
        <f t="shared" si="10"/>
        <v/>
      </c>
      <c r="R38" s="14"/>
      <c r="S38" s="8"/>
      <c r="W38" s="97"/>
      <c r="X38" s="97"/>
      <c r="Y38" s="98"/>
      <c r="Z38" s="97"/>
      <c r="AA38" s="97"/>
      <c r="AB38" s="97"/>
      <c r="AC38" s="98"/>
    </row>
    <row r="39" spans="1:29" x14ac:dyDescent="0.3">
      <c r="A39" s="15"/>
      <c r="B39" s="185" t="s">
        <v>128</v>
      </c>
      <c r="C39" s="16" t="str">
        <f t="shared" si="9"/>
        <v/>
      </c>
      <c r="D39" s="16" t="str">
        <f t="shared" si="2"/>
        <v/>
      </c>
      <c r="E39" s="17" t="s">
        <v>86</v>
      </c>
      <c r="F39" s="261">
        <f>Decsheets!$V$7</f>
        <v>4</v>
      </c>
      <c r="G39" s="8"/>
      <c r="I39" s="18"/>
      <c r="J39" s="14" t="str">
        <f t="shared" si="10"/>
        <v/>
      </c>
      <c r="K39" s="14" t="str">
        <f t="shared" si="10"/>
        <v/>
      </c>
      <c r="L39" s="14" t="str">
        <f t="shared" si="10"/>
        <v/>
      </c>
      <c r="M39" s="14" t="str">
        <f t="shared" si="10"/>
        <v/>
      </c>
      <c r="N39" s="14" t="str">
        <f t="shared" si="10"/>
        <v/>
      </c>
      <c r="O39" s="14" t="str">
        <f t="shared" si="10"/>
        <v/>
      </c>
      <c r="P39" s="14" t="str">
        <f t="shared" si="10"/>
        <v/>
      </c>
      <c r="Q39" s="14" t="str">
        <f t="shared" si="10"/>
        <v/>
      </c>
      <c r="R39" s="14"/>
      <c r="S39" s="8"/>
      <c r="W39" s="97"/>
      <c r="X39" s="97"/>
      <c r="Y39" s="98"/>
      <c r="Z39" s="97"/>
      <c r="AA39" s="97"/>
      <c r="AB39" s="97"/>
      <c r="AC39" s="98"/>
    </row>
    <row r="40" spans="1:29" x14ac:dyDescent="0.3">
      <c r="A40" s="15"/>
      <c r="B40" s="185" t="s">
        <v>76</v>
      </c>
      <c r="C40" s="16" t="str">
        <f t="shared" si="9"/>
        <v/>
      </c>
      <c r="D40" s="16" t="str">
        <f t="shared" si="2"/>
        <v/>
      </c>
      <c r="E40" s="17" t="s">
        <v>86</v>
      </c>
      <c r="F40" s="261">
        <f>Decsheets!$V$8</f>
        <v>3</v>
      </c>
      <c r="G40" s="8"/>
      <c r="I40" s="18"/>
      <c r="J40" s="14" t="str">
        <f t="shared" si="10"/>
        <v/>
      </c>
      <c r="K40" s="14" t="str">
        <f t="shared" si="10"/>
        <v/>
      </c>
      <c r="L40" s="14" t="str">
        <f t="shared" si="10"/>
        <v/>
      </c>
      <c r="M40" s="14" t="str">
        <f t="shared" si="10"/>
        <v/>
      </c>
      <c r="N40" s="14" t="str">
        <f t="shared" si="10"/>
        <v/>
      </c>
      <c r="O40" s="14" t="str">
        <f t="shared" si="10"/>
        <v/>
      </c>
      <c r="P40" s="14" t="str">
        <f t="shared" si="10"/>
        <v/>
      </c>
      <c r="Q40" s="14" t="str">
        <f t="shared" si="10"/>
        <v/>
      </c>
      <c r="R40" s="14"/>
      <c r="S40" s="8"/>
      <c r="W40" s="97"/>
      <c r="X40" s="97"/>
      <c r="Y40" s="98"/>
      <c r="Z40" s="97"/>
      <c r="AA40" s="97"/>
      <c r="AB40" s="97"/>
      <c r="AC40" s="98"/>
    </row>
    <row r="41" spans="1:29" x14ac:dyDescent="0.3">
      <c r="A41" s="15"/>
      <c r="B41" s="185" t="s">
        <v>77</v>
      </c>
      <c r="C41" s="16" t="str">
        <f t="shared" si="9"/>
        <v/>
      </c>
      <c r="D41" s="16" t="str">
        <f t="shared" si="2"/>
        <v/>
      </c>
      <c r="E41" s="17" t="s">
        <v>86</v>
      </c>
      <c r="F41" s="261">
        <f>Decsheets!$V$9</f>
        <v>2</v>
      </c>
      <c r="G41" s="8"/>
      <c r="I41" s="18"/>
      <c r="J41" s="14" t="str">
        <f t="shared" si="10"/>
        <v/>
      </c>
      <c r="K41" s="14" t="str">
        <f t="shared" si="10"/>
        <v/>
      </c>
      <c r="L41" s="14" t="str">
        <f t="shared" si="10"/>
        <v/>
      </c>
      <c r="M41" s="14" t="str">
        <f t="shared" si="10"/>
        <v/>
      </c>
      <c r="N41" s="14" t="str">
        <f t="shared" si="10"/>
        <v/>
      </c>
      <c r="O41" s="14" t="str">
        <f t="shared" si="10"/>
        <v/>
      </c>
      <c r="P41" s="14" t="str">
        <f t="shared" si="10"/>
        <v/>
      </c>
      <c r="Q41" s="14" t="str">
        <f t="shared" si="10"/>
        <v/>
      </c>
      <c r="R41" s="14"/>
      <c r="S41" s="8"/>
      <c r="W41" s="97"/>
      <c r="X41" s="97"/>
      <c r="Y41" s="98"/>
      <c r="Z41" s="97"/>
      <c r="AA41" s="97"/>
      <c r="AB41" s="97"/>
      <c r="AC41" s="98"/>
    </row>
    <row r="42" spans="1:29" x14ac:dyDescent="0.3">
      <c r="A42" s="15"/>
      <c r="B42" s="185" t="s">
        <v>78</v>
      </c>
      <c r="C42" s="16" t="str">
        <f t="shared" si="9"/>
        <v/>
      </c>
      <c r="D42" s="16" t="str">
        <f t="shared" si="2"/>
        <v/>
      </c>
      <c r="E42" s="17" t="s">
        <v>86</v>
      </c>
      <c r="F42" s="261">
        <f>Decsheets!$V$10</f>
        <v>1</v>
      </c>
      <c r="G42" s="8"/>
      <c r="I42" s="18"/>
      <c r="J42" s="14" t="str">
        <f t="shared" si="10"/>
        <v/>
      </c>
      <c r="K42" s="14" t="str">
        <f t="shared" si="10"/>
        <v/>
      </c>
      <c r="L42" s="14" t="str">
        <f t="shared" si="10"/>
        <v/>
      </c>
      <c r="M42" s="14" t="str">
        <f t="shared" si="10"/>
        <v/>
      </c>
      <c r="N42" s="14" t="str">
        <f t="shared" si="10"/>
        <v/>
      </c>
      <c r="O42" s="14" t="str">
        <f t="shared" si="10"/>
        <v/>
      </c>
      <c r="P42" s="14" t="str">
        <f t="shared" si="10"/>
        <v/>
      </c>
      <c r="Q42" s="14" t="str">
        <f t="shared" si="10"/>
        <v/>
      </c>
      <c r="R42" s="14"/>
      <c r="S42" s="8"/>
      <c r="W42" s="97"/>
      <c r="X42" s="97"/>
      <c r="Y42" s="98"/>
      <c r="Z42" s="97"/>
      <c r="AA42" s="97"/>
      <c r="AB42" s="97"/>
      <c r="AC42" s="98"/>
    </row>
    <row r="43" spans="1:29" x14ac:dyDescent="0.3">
      <c r="A43" s="15"/>
      <c r="B43" s="185" t="s">
        <v>79</v>
      </c>
      <c r="C43" s="16" t="str">
        <f t="shared" si="9"/>
        <v/>
      </c>
      <c r="D43" s="16" t="str">
        <f t="shared" si="2"/>
        <v/>
      </c>
      <c r="E43" s="17" t="s">
        <v>86</v>
      </c>
      <c r="F43" s="261">
        <f>Decsheets!$V$11</f>
        <v>0</v>
      </c>
      <c r="G43" s="8"/>
      <c r="I43" s="18"/>
      <c r="J43" s="14" t="str">
        <f t="shared" si="10"/>
        <v/>
      </c>
      <c r="K43" s="14" t="str">
        <f t="shared" si="10"/>
        <v/>
      </c>
      <c r="L43" s="14" t="str">
        <f t="shared" si="10"/>
        <v/>
      </c>
      <c r="M43" s="14" t="str">
        <f t="shared" si="10"/>
        <v/>
      </c>
      <c r="N43" s="14" t="str">
        <f t="shared" si="10"/>
        <v/>
      </c>
      <c r="O43" s="14" t="str">
        <f t="shared" si="10"/>
        <v/>
      </c>
      <c r="P43" s="14" t="str">
        <f t="shared" si="10"/>
        <v/>
      </c>
      <c r="Q43" s="14" t="str">
        <f t="shared" si="10"/>
        <v/>
      </c>
      <c r="R43" s="14">
        <f>SUM(Decsheets!$V$5:$V$12)-(SUM(J37:P43))</f>
        <v>21</v>
      </c>
      <c r="S43" s="8"/>
      <c r="W43" s="97"/>
      <c r="X43" s="97"/>
      <c r="Y43" s="98"/>
      <c r="Z43" s="97"/>
      <c r="AA43" s="97"/>
      <c r="AB43" s="97"/>
      <c r="AC43" s="98"/>
    </row>
    <row r="44" spans="1:29" x14ac:dyDescent="0.3">
      <c r="A44" s="11" t="s">
        <v>118</v>
      </c>
      <c r="B44" s="196"/>
      <c r="C44" s="20" t="s">
        <v>244</v>
      </c>
      <c r="D44" s="258" t="s">
        <v>366</v>
      </c>
      <c r="E44" s="95" t="s">
        <v>86</v>
      </c>
      <c r="F44" s="256"/>
      <c r="G44" s="8"/>
      <c r="I44" s="21"/>
      <c r="J44" s="14"/>
      <c r="K44" s="14"/>
      <c r="L44" s="14"/>
      <c r="M44" s="14"/>
      <c r="N44" s="14"/>
      <c r="O44" s="14"/>
      <c r="P44" s="14"/>
      <c r="Q44" s="14"/>
      <c r="R44" s="14"/>
      <c r="S44" s="8" t="s">
        <v>119</v>
      </c>
      <c r="W44" s="97"/>
      <c r="X44" s="97"/>
      <c r="Y44" s="98"/>
      <c r="Z44" s="97"/>
      <c r="AA44" s="97"/>
      <c r="AB44" s="97"/>
      <c r="AC44" s="98"/>
    </row>
    <row r="45" spans="1:29" x14ac:dyDescent="0.3">
      <c r="A45" s="3"/>
      <c r="B45" s="185" t="s">
        <v>126</v>
      </c>
      <c r="C45" s="16" t="str">
        <f>IFERROR(IF(A45="","",VLOOKUP($A$44,IF(LEN(A45)=2,U16BB,U16BA),VLOOKUP(LEFT(A45,1),club,6,FALSE),FALSE)),"No athlete")</f>
        <v/>
      </c>
      <c r="D45" s="16" t="str">
        <f>IFERROR(IF(A45="","",VLOOKUP(LEFT(A45,1),club,2,FALSE)),"No club")</f>
        <v/>
      </c>
      <c r="E45" s="17" t="s">
        <v>86</v>
      </c>
      <c r="F45" s="261">
        <f>Decsheets!$V$5</f>
        <v>6</v>
      </c>
      <c r="G45" s="8"/>
      <c r="I45" s="208" t="str">
        <f>IFERROR(IF(E45=".","",IF(E45&lt;Records!D5,"LR",IF(E45=Records!D5,"=LR","-"))),"???")</f>
        <v/>
      </c>
      <c r="J45" s="14" t="str">
        <f t="shared" ref="J45:Q59" si="11">IF($A45="","",IF(LEFT($A45,1)=J$12,$F45,""))</f>
        <v/>
      </c>
      <c r="K45" s="14" t="str">
        <f t="shared" si="11"/>
        <v/>
      </c>
      <c r="L45" s="14" t="str">
        <f t="shared" si="11"/>
        <v/>
      </c>
      <c r="M45" s="14" t="str">
        <f t="shared" si="11"/>
        <v/>
      </c>
      <c r="N45" s="14" t="str">
        <f t="shared" si="11"/>
        <v/>
      </c>
      <c r="O45" s="14" t="str">
        <f t="shared" si="11"/>
        <v/>
      </c>
      <c r="P45" s="14" t="str">
        <f t="shared" si="11"/>
        <v/>
      </c>
      <c r="Q45" s="14" t="str">
        <f t="shared" si="11"/>
        <v/>
      </c>
      <c r="R45" s="14"/>
      <c r="S45" s="8"/>
      <c r="W45" s="97"/>
      <c r="X45" s="97"/>
      <c r="Y45" s="98"/>
      <c r="Z45" s="97"/>
      <c r="AA45" s="97"/>
      <c r="AB45" s="97"/>
      <c r="AC45" s="98"/>
    </row>
    <row r="46" spans="1:29" x14ac:dyDescent="0.3">
      <c r="A46" s="3"/>
      <c r="B46" s="185" t="s">
        <v>127</v>
      </c>
      <c r="C46" s="16" t="str">
        <f t="shared" ref="C46:C51" si="12">IF(A46="","",VLOOKUP($A$44,IF(LEN(A46)=2,U16BB,U16BA),VLOOKUP(LEFT(A46,1),club,6,FALSE),FALSE))</f>
        <v/>
      </c>
      <c r="D46" s="16" t="str">
        <f t="shared" si="2"/>
        <v/>
      </c>
      <c r="E46" s="17" t="s">
        <v>86</v>
      </c>
      <c r="F46" s="261">
        <f>Decsheets!$V$6</f>
        <v>5</v>
      </c>
      <c r="G46" s="8"/>
      <c r="I46" s="18"/>
      <c r="J46" s="14" t="str">
        <f t="shared" si="11"/>
        <v/>
      </c>
      <c r="K46" s="14" t="str">
        <f t="shared" si="11"/>
        <v/>
      </c>
      <c r="L46" s="14" t="str">
        <f t="shared" si="11"/>
        <v/>
      </c>
      <c r="M46" s="14" t="str">
        <f t="shared" si="11"/>
        <v/>
      </c>
      <c r="N46" s="14" t="str">
        <f t="shared" si="11"/>
        <v/>
      </c>
      <c r="O46" s="14" t="str">
        <f t="shared" si="11"/>
        <v/>
      </c>
      <c r="P46" s="14" t="str">
        <f t="shared" si="11"/>
        <v/>
      </c>
      <c r="Q46" s="14" t="str">
        <f t="shared" si="11"/>
        <v/>
      </c>
      <c r="R46" s="14"/>
      <c r="S46" s="8"/>
      <c r="W46" s="97"/>
      <c r="X46" s="97"/>
      <c r="Y46" s="98"/>
      <c r="Z46" s="97"/>
      <c r="AA46" s="97"/>
      <c r="AB46" s="97"/>
      <c r="AC46" s="98"/>
    </row>
    <row r="47" spans="1:29" x14ac:dyDescent="0.3">
      <c r="A47" s="3"/>
      <c r="B47" s="185" t="s">
        <v>128</v>
      </c>
      <c r="C47" s="16" t="str">
        <f t="shared" si="12"/>
        <v/>
      </c>
      <c r="D47" s="16" t="str">
        <f t="shared" si="2"/>
        <v/>
      </c>
      <c r="E47" s="17" t="s">
        <v>86</v>
      </c>
      <c r="F47" s="261">
        <f>Decsheets!$V$7</f>
        <v>4</v>
      </c>
      <c r="G47" s="8"/>
      <c r="I47" s="18"/>
      <c r="J47" s="14" t="str">
        <f t="shared" si="11"/>
        <v/>
      </c>
      <c r="K47" s="14" t="str">
        <f t="shared" si="11"/>
        <v/>
      </c>
      <c r="L47" s="14" t="str">
        <f t="shared" si="11"/>
        <v/>
      </c>
      <c r="M47" s="14" t="str">
        <f t="shared" si="11"/>
        <v/>
      </c>
      <c r="N47" s="14" t="str">
        <f t="shared" si="11"/>
        <v/>
      </c>
      <c r="O47" s="14" t="str">
        <f t="shared" si="11"/>
        <v/>
      </c>
      <c r="P47" s="14" t="str">
        <f t="shared" si="11"/>
        <v/>
      </c>
      <c r="Q47" s="14" t="str">
        <f t="shared" si="11"/>
        <v/>
      </c>
      <c r="R47" s="14"/>
      <c r="S47" s="8"/>
      <c r="W47" s="97"/>
      <c r="X47" s="97"/>
      <c r="Y47" s="98"/>
      <c r="Z47" s="97"/>
      <c r="AA47" s="97"/>
      <c r="AB47" s="97"/>
      <c r="AC47" s="98"/>
    </row>
    <row r="48" spans="1:29" x14ac:dyDescent="0.3">
      <c r="A48" s="3"/>
      <c r="B48" s="185" t="s">
        <v>76</v>
      </c>
      <c r="C48" s="16" t="str">
        <f t="shared" si="12"/>
        <v/>
      </c>
      <c r="D48" s="16" t="str">
        <f t="shared" si="2"/>
        <v/>
      </c>
      <c r="E48" s="17" t="s">
        <v>86</v>
      </c>
      <c r="F48" s="261">
        <f>Decsheets!$V$8</f>
        <v>3</v>
      </c>
      <c r="G48" s="8"/>
      <c r="I48" s="18"/>
      <c r="J48" s="14" t="str">
        <f t="shared" si="11"/>
        <v/>
      </c>
      <c r="K48" s="14" t="str">
        <f t="shared" si="11"/>
        <v/>
      </c>
      <c r="L48" s="14" t="str">
        <f t="shared" si="11"/>
        <v/>
      </c>
      <c r="M48" s="14" t="str">
        <f t="shared" si="11"/>
        <v/>
      </c>
      <c r="N48" s="14" t="str">
        <f t="shared" si="11"/>
        <v/>
      </c>
      <c r="O48" s="14" t="str">
        <f t="shared" si="11"/>
        <v/>
      </c>
      <c r="P48" s="14" t="str">
        <f t="shared" si="11"/>
        <v/>
      </c>
      <c r="Q48" s="14" t="str">
        <f t="shared" si="11"/>
        <v/>
      </c>
      <c r="R48" s="14"/>
      <c r="S48" s="8"/>
      <c r="W48" s="97"/>
      <c r="X48" s="97"/>
      <c r="Y48" s="98"/>
      <c r="Z48" s="97"/>
      <c r="AA48" s="97"/>
      <c r="AB48" s="97"/>
      <c r="AC48" s="98"/>
    </row>
    <row r="49" spans="1:29" x14ac:dyDescent="0.3">
      <c r="A49" s="3"/>
      <c r="B49" s="185" t="s">
        <v>77</v>
      </c>
      <c r="C49" s="16" t="str">
        <f t="shared" si="12"/>
        <v/>
      </c>
      <c r="D49" s="16" t="str">
        <f t="shared" si="2"/>
        <v/>
      </c>
      <c r="E49" s="17" t="s">
        <v>86</v>
      </c>
      <c r="F49" s="261">
        <f>Decsheets!$V$9</f>
        <v>2</v>
      </c>
      <c r="G49" s="8"/>
      <c r="I49" s="18"/>
      <c r="J49" s="14" t="str">
        <f t="shared" si="11"/>
        <v/>
      </c>
      <c r="K49" s="14" t="str">
        <f t="shared" si="11"/>
        <v/>
      </c>
      <c r="L49" s="14" t="str">
        <f t="shared" si="11"/>
        <v/>
      </c>
      <c r="M49" s="14" t="str">
        <f t="shared" si="11"/>
        <v/>
      </c>
      <c r="N49" s="14" t="str">
        <f t="shared" si="11"/>
        <v/>
      </c>
      <c r="O49" s="14" t="str">
        <f t="shared" si="11"/>
        <v/>
      </c>
      <c r="P49" s="14" t="str">
        <f t="shared" si="11"/>
        <v/>
      </c>
      <c r="Q49" s="14" t="str">
        <f t="shared" si="11"/>
        <v/>
      </c>
      <c r="R49" s="14"/>
      <c r="S49" s="8"/>
      <c r="W49" s="97"/>
      <c r="X49" s="99"/>
      <c r="Y49" s="115"/>
      <c r="Z49" s="97"/>
      <c r="AA49" s="97"/>
      <c r="AB49" s="99"/>
      <c r="AC49" s="115"/>
    </row>
    <row r="50" spans="1:29" x14ac:dyDescent="0.3">
      <c r="A50" s="3"/>
      <c r="B50" s="185" t="s">
        <v>78</v>
      </c>
      <c r="C50" s="16" t="str">
        <f t="shared" si="12"/>
        <v/>
      </c>
      <c r="D50" s="16" t="str">
        <f t="shared" si="2"/>
        <v/>
      </c>
      <c r="E50" s="17" t="s">
        <v>86</v>
      </c>
      <c r="F50" s="261">
        <f>Decsheets!$V$10</f>
        <v>1</v>
      </c>
      <c r="G50" s="8"/>
      <c r="I50" s="18"/>
      <c r="J50" s="14" t="str">
        <f t="shared" si="11"/>
        <v/>
      </c>
      <c r="K50" s="14" t="str">
        <f t="shared" si="11"/>
        <v/>
      </c>
      <c r="L50" s="14" t="str">
        <f t="shared" si="11"/>
        <v/>
      </c>
      <c r="M50" s="14" t="str">
        <f t="shared" si="11"/>
        <v/>
      </c>
      <c r="N50" s="14" t="str">
        <f t="shared" si="11"/>
        <v/>
      </c>
      <c r="O50" s="14" t="str">
        <f t="shared" si="11"/>
        <v/>
      </c>
      <c r="P50" s="14" t="str">
        <f t="shared" si="11"/>
        <v/>
      </c>
      <c r="Q50" s="14" t="str">
        <f t="shared" si="11"/>
        <v/>
      </c>
      <c r="R50" s="14"/>
      <c r="S50" s="8"/>
      <c r="W50" s="97"/>
      <c r="X50" s="97"/>
      <c r="Y50" s="115"/>
      <c r="Z50" s="97"/>
      <c r="AA50" s="97"/>
      <c r="AB50" s="97"/>
      <c r="AC50" s="115"/>
    </row>
    <row r="51" spans="1:29" x14ac:dyDescent="0.3">
      <c r="A51" s="15"/>
      <c r="B51" s="185" t="s">
        <v>79</v>
      </c>
      <c r="C51" s="16" t="str">
        <f t="shared" si="12"/>
        <v/>
      </c>
      <c r="D51" s="16" t="str">
        <f t="shared" si="2"/>
        <v/>
      </c>
      <c r="E51" s="17" t="s">
        <v>86</v>
      </c>
      <c r="F51" s="261">
        <f>Decsheets!$V$11</f>
        <v>0</v>
      </c>
      <c r="G51" s="8"/>
      <c r="I51" s="18"/>
      <c r="J51" s="14" t="str">
        <f t="shared" si="11"/>
        <v/>
      </c>
      <c r="K51" s="14" t="str">
        <f t="shared" si="11"/>
        <v/>
      </c>
      <c r="L51" s="14" t="str">
        <f t="shared" si="11"/>
        <v/>
      </c>
      <c r="M51" s="14" t="str">
        <f t="shared" si="11"/>
        <v/>
      </c>
      <c r="N51" s="14" t="str">
        <f t="shared" si="11"/>
        <v/>
      </c>
      <c r="O51" s="14" t="str">
        <f t="shared" si="11"/>
        <v/>
      </c>
      <c r="P51" s="14" t="str">
        <f t="shared" si="11"/>
        <v/>
      </c>
      <c r="Q51" s="14" t="str">
        <f t="shared" si="11"/>
        <v/>
      </c>
      <c r="R51" s="14">
        <f>SUM(Decsheets!$V$5:$V$12)-(SUM(J45:P51))</f>
        <v>21</v>
      </c>
      <c r="S51" s="8"/>
      <c r="W51" s="97"/>
      <c r="X51" s="97"/>
      <c r="Y51" s="115"/>
      <c r="Z51" s="97"/>
      <c r="AA51" s="97"/>
      <c r="AB51" s="97"/>
      <c r="AC51" s="115"/>
    </row>
    <row r="52" spans="1:29" x14ac:dyDescent="0.3">
      <c r="A52" s="11" t="s">
        <v>118</v>
      </c>
      <c r="B52" s="196"/>
      <c r="C52" s="20" t="s">
        <v>245</v>
      </c>
      <c r="D52" s="258" t="s">
        <v>366</v>
      </c>
      <c r="E52" s="95" t="s">
        <v>86</v>
      </c>
      <c r="F52" s="256"/>
      <c r="G52" s="8"/>
      <c r="I52" s="21"/>
      <c r="J52" s="14"/>
      <c r="K52" s="14"/>
      <c r="L52" s="14"/>
      <c r="M52" s="14"/>
      <c r="N52" s="14"/>
      <c r="O52" s="14"/>
      <c r="P52" s="14"/>
      <c r="Q52" s="14"/>
      <c r="R52" s="14"/>
      <c r="S52" s="8" t="s">
        <v>120</v>
      </c>
      <c r="W52" s="97"/>
      <c r="X52" s="97"/>
      <c r="Y52" s="115"/>
      <c r="Z52" s="97"/>
      <c r="AA52" s="97"/>
      <c r="AB52" s="97"/>
      <c r="AC52" s="115"/>
    </row>
    <row r="53" spans="1:29" x14ac:dyDescent="0.3">
      <c r="A53" s="15"/>
      <c r="B53" s="185" t="s">
        <v>126</v>
      </c>
      <c r="C53" s="16" t="str">
        <f t="shared" ref="C53:C59" si="13">IF(A53="","",VLOOKUP($A$52,IF(LEN(A53)=2,U16BB,U16BA),VLOOKUP(LEFT(A53,1),club,6,FALSE),FALSE))</f>
        <v/>
      </c>
      <c r="D53" s="16" t="str">
        <f t="shared" ref="D53:D59" si="14">IF(A53="","",VLOOKUP(LEFT(A53,1),club,2,FALSE))</f>
        <v/>
      </c>
      <c r="E53" s="17" t="s">
        <v>86</v>
      </c>
      <c r="F53" s="261">
        <f>Decsheets!$V$5</f>
        <v>6</v>
      </c>
      <c r="G53" s="8"/>
      <c r="I53" s="208" t="str">
        <f>IFERROR(IF(E53=".","",IF(E53&lt;Records!D5,"LR",IF(E53=Records!D5,"=LR","-"))),"???")</f>
        <v/>
      </c>
      <c r="J53" s="14" t="str">
        <f t="shared" si="11"/>
        <v/>
      </c>
      <c r="K53" s="14" t="str">
        <f t="shared" si="11"/>
        <v/>
      </c>
      <c r="L53" s="14" t="str">
        <f t="shared" si="11"/>
        <v/>
      </c>
      <c r="M53" s="14" t="str">
        <f t="shared" si="11"/>
        <v/>
      </c>
      <c r="N53" s="14" t="str">
        <f t="shared" si="11"/>
        <v/>
      </c>
      <c r="O53" s="14" t="str">
        <f t="shared" si="11"/>
        <v/>
      </c>
      <c r="P53" s="14" t="str">
        <f t="shared" si="11"/>
        <v/>
      </c>
      <c r="Q53" s="14" t="str">
        <f t="shared" si="11"/>
        <v/>
      </c>
      <c r="R53" s="14"/>
      <c r="S53" s="8"/>
      <c r="W53" s="97"/>
      <c r="X53" s="97"/>
      <c r="Y53" s="115"/>
      <c r="Z53" s="97"/>
      <c r="AA53" s="97"/>
      <c r="AB53" s="97"/>
      <c r="AC53" s="115"/>
    </row>
    <row r="54" spans="1:29" x14ac:dyDescent="0.3">
      <c r="A54" s="15"/>
      <c r="B54" s="185" t="s">
        <v>127</v>
      </c>
      <c r="C54" s="16" t="str">
        <f t="shared" si="13"/>
        <v/>
      </c>
      <c r="D54" s="16" t="str">
        <f t="shared" si="14"/>
        <v/>
      </c>
      <c r="E54" s="17" t="s">
        <v>86</v>
      </c>
      <c r="F54" s="261">
        <f>Decsheets!$V$6</f>
        <v>5</v>
      </c>
      <c r="G54" s="8"/>
      <c r="I54" s="18"/>
      <c r="J54" s="14" t="str">
        <f t="shared" si="11"/>
        <v/>
      </c>
      <c r="K54" s="14" t="str">
        <f t="shared" si="11"/>
        <v/>
      </c>
      <c r="L54" s="14" t="str">
        <f t="shared" si="11"/>
        <v/>
      </c>
      <c r="M54" s="14" t="str">
        <f t="shared" si="11"/>
        <v/>
      </c>
      <c r="N54" s="14" t="str">
        <f t="shared" si="11"/>
        <v/>
      </c>
      <c r="O54" s="14" t="str">
        <f t="shared" si="11"/>
        <v/>
      </c>
      <c r="P54" s="14" t="str">
        <f t="shared" si="11"/>
        <v/>
      </c>
      <c r="Q54" s="14" t="str">
        <f t="shared" si="11"/>
        <v/>
      </c>
      <c r="R54" s="14"/>
      <c r="S54" s="8"/>
      <c r="W54" s="97"/>
      <c r="X54" s="97"/>
      <c r="Y54" s="115"/>
      <c r="Z54" s="97"/>
      <c r="AA54" s="97"/>
      <c r="AB54" s="97"/>
      <c r="AC54" s="115"/>
    </row>
    <row r="55" spans="1:29" x14ac:dyDescent="0.3">
      <c r="A55" s="15"/>
      <c r="B55" s="185" t="s">
        <v>128</v>
      </c>
      <c r="C55" s="16" t="str">
        <f t="shared" si="13"/>
        <v/>
      </c>
      <c r="D55" s="16" t="str">
        <f t="shared" si="14"/>
        <v/>
      </c>
      <c r="E55" s="17" t="s">
        <v>86</v>
      </c>
      <c r="F55" s="261">
        <f>Decsheets!$V$7</f>
        <v>4</v>
      </c>
      <c r="G55" s="8"/>
      <c r="I55" s="18"/>
      <c r="J55" s="14" t="str">
        <f t="shared" si="11"/>
        <v/>
      </c>
      <c r="K55" s="14" t="str">
        <f t="shared" si="11"/>
        <v/>
      </c>
      <c r="L55" s="14" t="str">
        <f t="shared" si="11"/>
        <v/>
      </c>
      <c r="M55" s="14" t="str">
        <f t="shared" si="11"/>
        <v/>
      </c>
      <c r="N55" s="14" t="str">
        <f t="shared" si="11"/>
        <v/>
      </c>
      <c r="O55" s="14" t="str">
        <f t="shared" si="11"/>
        <v/>
      </c>
      <c r="P55" s="14" t="str">
        <f t="shared" si="11"/>
        <v/>
      </c>
      <c r="Q55" s="14" t="str">
        <f t="shared" si="11"/>
        <v/>
      </c>
      <c r="R55" s="14"/>
      <c r="S55" s="8"/>
      <c r="W55" s="97"/>
      <c r="X55" s="97"/>
      <c r="Y55" s="115"/>
      <c r="Z55" s="97"/>
      <c r="AA55" s="97"/>
      <c r="AB55" s="97"/>
      <c r="AC55" s="115"/>
    </row>
    <row r="56" spans="1:29" x14ac:dyDescent="0.3">
      <c r="A56" s="15"/>
      <c r="B56" s="185" t="s">
        <v>76</v>
      </c>
      <c r="C56" s="16" t="str">
        <f t="shared" si="13"/>
        <v/>
      </c>
      <c r="D56" s="16" t="str">
        <f t="shared" si="14"/>
        <v/>
      </c>
      <c r="E56" s="17" t="s">
        <v>86</v>
      </c>
      <c r="F56" s="261">
        <f>Decsheets!$V$8</f>
        <v>3</v>
      </c>
      <c r="G56" s="8"/>
      <c r="I56" s="18"/>
      <c r="J56" s="14" t="str">
        <f t="shared" si="11"/>
        <v/>
      </c>
      <c r="K56" s="14" t="str">
        <f t="shared" si="11"/>
        <v/>
      </c>
      <c r="L56" s="14" t="str">
        <f t="shared" si="11"/>
        <v/>
      </c>
      <c r="M56" s="14" t="str">
        <f t="shared" si="11"/>
        <v/>
      </c>
      <c r="N56" s="14" t="str">
        <f t="shared" si="11"/>
        <v/>
      </c>
      <c r="O56" s="14" t="str">
        <f t="shared" si="11"/>
        <v/>
      </c>
      <c r="P56" s="14" t="str">
        <f t="shared" si="11"/>
        <v/>
      </c>
      <c r="Q56" s="14" t="str">
        <f t="shared" si="11"/>
        <v/>
      </c>
      <c r="R56" s="14"/>
      <c r="S56" s="8"/>
      <c r="W56" s="97"/>
      <c r="X56" s="97"/>
      <c r="Y56" s="115"/>
      <c r="Z56" s="97"/>
      <c r="AA56" s="97"/>
      <c r="AB56" s="97"/>
      <c r="AC56" s="115"/>
    </row>
    <row r="57" spans="1:29" x14ac:dyDescent="0.3">
      <c r="A57" s="15"/>
      <c r="B57" s="185" t="s">
        <v>77</v>
      </c>
      <c r="C57" s="16" t="str">
        <f t="shared" si="13"/>
        <v/>
      </c>
      <c r="D57" s="16" t="str">
        <f t="shared" si="14"/>
        <v/>
      </c>
      <c r="E57" s="17" t="s">
        <v>86</v>
      </c>
      <c r="F57" s="261">
        <f>Decsheets!$V$9</f>
        <v>2</v>
      </c>
      <c r="G57" s="8"/>
      <c r="I57" s="18"/>
      <c r="J57" s="14" t="str">
        <f t="shared" si="11"/>
        <v/>
      </c>
      <c r="K57" s="14" t="str">
        <f t="shared" si="11"/>
        <v/>
      </c>
      <c r="L57" s="14" t="str">
        <f t="shared" si="11"/>
        <v/>
      </c>
      <c r="M57" s="14" t="str">
        <f t="shared" si="11"/>
        <v/>
      </c>
      <c r="N57" s="14" t="str">
        <f t="shared" si="11"/>
        <v/>
      </c>
      <c r="O57" s="14" t="str">
        <f t="shared" si="11"/>
        <v/>
      </c>
      <c r="P57" s="14" t="str">
        <f t="shared" si="11"/>
        <v/>
      </c>
      <c r="Q57" s="14" t="str">
        <f t="shared" si="11"/>
        <v/>
      </c>
      <c r="R57" s="14"/>
      <c r="S57" s="8"/>
      <c r="W57" s="97"/>
      <c r="X57" s="97"/>
      <c r="Y57" s="115"/>
      <c r="Z57" s="97"/>
      <c r="AA57" s="97"/>
      <c r="AB57" s="97"/>
      <c r="AC57" s="98"/>
    </row>
    <row r="58" spans="1:29" x14ac:dyDescent="0.3">
      <c r="A58" s="15"/>
      <c r="B58" s="185" t="s">
        <v>78</v>
      </c>
      <c r="C58" s="16" t="str">
        <f t="shared" si="13"/>
        <v/>
      </c>
      <c r="D58" s="16" t="str">
        <f t="shared" si="14"/>
        <v/>
      </c>
      <c r="E58" s="17" t="s">
        <v>86</v>
      </c>
      <c r="F58" s="261">
        <f>Decsheets!$V$10</f>
        <v>1</v>
      </c>
      <c r="G58" s="8"/>
      <c r="I58" s="18"/>
      <c r="J58" s="14" t="str">
        <f t="shared" si="11"/>
        <v/>
      </c>
      <c r="K58" s="14" t="str">
        <f t="shared" si="11"/>
        <v/>
      </c>
      <c r="L58" s="14" t="str">
        <f t="shared" si="11"/>
        <v/>
      </c>
      <c r="M58" s="14" t="str">
        <f t="shared" si="11"/>
        <v/>
      </c>
      <c r="N58" s="14" t="str">
        <f t="shared" si="11"/>
        <v/>
      </c>
      <c r="O58" s="14" t="str">
        <f t="shared" si="11"/>
        <v/>
      </c>
      <c r="P58" s="14" t="str">
        <f t="shared" si="11"/>
        <v/>
      </c>
      <c r="Q58" s="14" t="str">
        <f t="shared" si="11"/>
        <v/>
      </c>
      <c r="R58" s="14"/>
      <c r="S58" s="8"/>
      <c r="W58" s="97"/>
      <c r="X58" s="97"/>
      <c r="Y58" s="115"/>
      <c r="Z58" s="97"/>
      <c r="AA58" s="97"/>
      <c r="AB58" s="97"/>
      <c r="AC58" s="98"/>
    </row>
    <row r="59" spans="1:29" x14ac:dyDescent="0.3">
      <c r="A59" s="15"/>
      <c r="B59" s="185" t="s">
        <v>79</v>
      </c>
      <c r="C59" s="16" t="str">
        <f t="shared" si="13"/>
        <v/>
      </c>
      <c r="D59" s="16" t="str">
        <f t="shared" si="14"/>
        <v/>
      </c>
      <c r="E59" s="17" t="s">
        <v>86</v>
      </c>
      <c r="F59" s="261">
        <f>Decsheets!$V$11</f>
        <v>0</v>
      </c>
      <c r="G59" s="8"/>
      <c r="I59" s="18"/>
      <c r="J59" s="14" t="str">
        <f t="shared" si="11"/>
        <v/>
      </c>
      <c r="K59" s="14" t="str">
        <f t="shared" si="11"/>
        <v/>
      </c>
      <c r="L59" s="14" t="str">
        <f t="shared" si="11"/>
        <v/>
      </c>
      <c r="M59" s="14" t="str">
        <f t="shared" si="11"/>
        <v/>
      </c>
      <c r="N59" s="14" t="str">
        <f t="shared" si="11"/>
        <v/>
      </c>
      <c r="O59" s="14" t="str">
        <f t="shared" si="11"/>
        <v/>
      </c>
      <c r="P59" s="14" t="str">
        <f t="shared" si="11"/>
        <v/>
      </c>
      <c r="Q59" s="14" t="str">
        <f t="shared" si="11"/>
        <v/>
      </c>
      <c r="R59" s="14">
        <f>SUM(Decsheets!$V$5:$V$12)-(SUM(J53:P59))</f>
        <v>21</v>
      </c>
      <c r="S59" s="8"/>
      <c r="W59" s="97"/>
      <c r="X59" s="97"/>
      <c r="Y59" s="115"/>
      <c r="Z59" s="97"/>
      <c r="AA59" s="97"/>
      <c r="AB59" s="97"/>
      <c r="AC59" s="98"/>
    </row>
    <row r="60" spans="1:29" x14ac:dyDescent="0.3">
      <c r="A60" s="11" t="s">
        <v>92</v>
      </c>
      <c r="B60" s="196"/>
      <c r="C60" s="20" t="s">
        <v>246</v>
      </c>
      <c r="D60" s="258" t="s">
        <v>367</v>
      </c>
      <c r="E60" s="7" t="s">
        <v>86</v>
      </c>
      <c r="F60" s="256"/>
      <c r="G60" s="8"/>
      <c r="I60" s="21"/>
      <c r="J60" s="14"/>
      <c r="K60" s="14"/>
      <c r="L60" s="14"/>
      <c r="M60" s="14"/>
      <c r="N60" s="14"/>
      <c r="O60" s="14"/>
      <c r="P60" s="14"/>
      <c r="Q60" s="14"/>
      <c r="R60" s="14"/>
      <c r="S60" s="8" t="s">
        <v>93</v>
      </c>
      <c r="W60" s="97"/>
      <c r="X60" s="97"/>
      <c r="Y60" s="115"/>
      <c r="Z60" s="97"/>
      <c r="AA60" s="97"/>
      <c r="AB60" s="97"/>
      <c r="AC60" s="98"/>
    </row>
    <row r="61" spans="1:29" x14ac:dyDescent="0.3">
      <c r="A61" s="15"/>
      <c r="B61" s="185" t="s">
        <v>126</v>
      </c>
      <c r="C61" s="16" t="str">
        <f>IFERROR(IF(A61="","",VLOOKUP($A$60,IF(LEN(A61)=2,U16BB,U16BA),VLOOKUP(LEFT(A61,1),club,6,FALSE),FALSE)),"No athlete")</f>
        <v/>
      </c>
      <c r="D61" s="16" t="str">
        <f>IFERROR(IF(A61="","",VLOOKUP(LEFT(A61,1),club,2,FALSE)),"No club")</f>
        <v/>
      </c>
      <c r="E61" s="17" t="s">
        <v>86</v>
      </c>
      <c r="F61" s="261">
        <f>Decsheets!$V$5</f>
        <v>6</v>
      </c>
      <c r="G61" s="8"/>
      <c r="I61" s="208" t="str">
        <f>IFERROR(IF(E61=".","",IF(E61&lt;Records!D7,"LR",IF(E61=Records!D7,"=LR","-"))),"???")</f>
        <v/>
      </c>
      <c r="J61" s="14" t="str">
        <f t="shared" ref="J61:Q67" si="15">IF($A61="","",IF(LEFT($A61,1)=J$12,$F61,""))</f>
        <v/>
      </c>
      <c r="K61" s="14" t="str">
        <f t="shared" si="15"/>
        <v/>
      </c>
      <c r="L61" s="14" t="str">
        <f t="shared" si="15"/>
        <v/>
      </c>
      <c r="M61" s="14" t="str">
        <f t="shared" si="15"/>
        <v/>
      </c>
      <c r="N61" s="14" t="str">
        <f t="shared" si="15"/>
        <v/>
      </c>
      <c r="O61" s="14" t="str">
        <f t="shared" si="15"/>
        <v/>
      </c>
      <c r="P61" s="14" t="str">
        <f t="shared" si="15"/>
        <v/>
      </c>
      <c r="Q61" s="14" t="str">
        <f t="shared" si="15"/>
        <v/>
      </c>
      <c r="R61" s="14"/>
      <c r="S61" s="8"/>
      <c r="W61" s="97"/>
      <c r="X61" s="97"/>
      <c r="Y61" s="115"/>
      <c r="Z61" s="97"/>
      <c r="AA61" s="97"/>
      <c r="AB61" s="97"/>
      <c r="AC61" s="98"/>
    </row>
    <row r="62" spans="1:29" x14ac:dyDescent="0.3">
      <c r="A62" s="15"/>
      <c r="B62" s="185" t="s">
        <v>127</v>
      </c>
      <c r="C62" s="16" t="str">
        <f t="shared" ref="C62:C67" si="16">IF(A62="","",VLOOKUP($A$60,IF(LEN(A62)=2,U16BB,U16BA),VLOOKUP(LEFT(A62,1),club,6,FALSE),FALSE))</f>
        <v/>
      </c>
      <c r="D62" s="16" t="str">
        <f t="shared" si="2"/>
        <v/>
      </c>
      <c r="E62" s="17" t="s">
        <v>86</v>
      </c>
      <c r="F62" s="261">
        <f>Decsheets!$V$6</f>
        <v>5</v>
      </c>
      <c r="G62" s="8"/>
      <c r="I62" s="18"/>
      <c r="J62" s="14" t="str">
        <f t="shared" si="15"/>
        <v/>
      </c>
      <c r="K62" s="14" t="str">
        <f t="shared" si="15"/>
        <v/>
      </c>
      <c r="L62" s="14" t="str">
        <f t="shared" si="15"/>
        <v/>
      </c>
      <c r="M62" s="14" t="str">
        <f t="shared" si="15"/>
        <v/>
      </c>
      <c r="N62" s="14" t="str">
        <f t="shared" si="15"/>
        <v/>
      </c>
      <c r="O62" s="14" t="str">
        <f t="shared" si="15"/>
        <v/>
      </c>
      <c r="P62" s="14" t="str">
        <f t="shared" si="15"/>
        <v/>
      </c>
      <c r="Q62" s="14" t="str">
        <f t="shared" si="15"/>
        <v/>
      </c>
      <c r="R62" s="14"/>
      <c r="S62" s="8"/>
      <c r="W62" s="97"/>
      <c r="X62" s="97"/>
      <c r="Y62" s="115"/>
      <c r="Z62" s="97"/>
      <c r="AA62" s="97"/>
      <c r="AB62" s="97"/>
      <c r="AC62" s="98"/>
    </row>
    <row r="63" spans="1:29" x14ac:dyDescent="0.3">
      <c r="A63" s="15"/>
      <c r="B63" s="185" t="s">
        <v>128</v>
      </c>
      <c r="C63" s="16" t="str">
        <f t="shared" si="16"/>
        <v/>
      </c>
      <c r="D63" s="16" t="str">
        <f t="shared" si="2"/>
        <v/>
      </c>
      <c r="E63" s="17" t="s">
        <v>86</v>
      </c>
      <c r="F63" s="261">
        <f>Decsheets!$V$7</f>
        <v>4</v>
      </c>
      <c r="G63" s="8"/>
      <c r="I63" s="18"/>
      <c r="J63" s="14" t="str">
        <f t="shared" si="15"/>
        <v/>
      </c>
      <c r="K63" s="14" t="str">
        <f t="shared" si="15"/>
        <v/>
      </c>
      <c r="L63" s="14" t="str">
        <f t="shared" si="15"/>
        <v/>
      </c>
      <c r="M63" s="14" t="str">
        <f t="shared" si="15"/>
        <v/>
      </c>
      <c r="N63" s="14" t="str">
        <f t="shared" si="15"/>
        <v/>
      </c>
      <c r="O63" s="14" t="str">
        <f t="shared" si="15"/>
        <v/>
      </c>
      <c r="P63" s="14" t="str">
        <f t="shared" si="15"/>
        <v/>
      </c>
      <c r="Q63" s="14" t="str">
        <f t="shared" si="15"/>
        <v/>
      </c>
      <c r="R63" s="14"/>
      <c r="S63" s="8"/>
      <c r="W63" s="97"/>
      <c r="X63" s="97"/>
      <c r="Y63" s="115"/>
      <c r="Z63" s="97"/>
      <c r="AA63" s="97"/>
      <c r="AB63" s="97"/>
      <c r="AC63" s="98"/>
    </row>
    <row r="64" spans="1:29" x14ac:dyDescent="0.3">
      <c r="A64" s="15"/>
      <c r="B64" s="185" t="s">
        <v>76</v>
      </c>
      <c r="C64" s="16" t="str">
        <f t="shared" si="16"/>
        <v/>
      </c>
      <c r="D64" s="16" t="str">
        <f t="shared" si="2"/>
        <v/>
      </c>
      <c r="E64" s="17" t="s">
        <v>86</v>
      </c>
      <c r="F64" s="261">
        <f>Decsheets!$V$8</f>
        <v>3</v>
      </c>
      <c r="G64" s="8"/>
      <c r="I64" s="18"/>
      <c r="J64" s="14" t="str">
        <f t="shared" si="15"/>
        <v/>
      </c>
      <c r="K64" s="14" t="str">
        <f t="shared" si="15"/>
        <v/>
      </c>
      <c r="L64" s="14" t="str">
        <f t="shared" si="15"/>
        <v/>
      </c>
      <c r="M64" s="14" t="str">
        <f t="shared" si="15"/>
        <v/>
      </c>
      <c r="N64" s="14" t="str">
        <f t="shared" si="15"/>
        <v/>
      </c>
      <c r="O64" s="14" t="str">
        <f t="shared" si="15"/>
        <v/>
      </c>
      <c r="P64" s="14" t="str">
        <f t="shared" si="15"/>
        <v/>
      </c>
      <c r="Q64" s="14" t="str">
        <f t="shared" si="15"/>
        <v/>
      </c>
      <c r="R64" s="14"/>
      <c r="S64" s="8"/>
      <c r="W64" s="97"/>
      <c r="X64" s="97"/>
      <c r="Y64" s="115"/>
      <c r="Z64" s="97"/>
      <c r="AA64" s="97"/>
      <c r="AB64" s="97"/>
      <c r="AC64" s="98"/>
    </row>
    <row r="65" spans="1:29" x14ac:dyDescent="0.3">
      <c r="A65" s="15"/>
      <c r="B65" s="185" t="s">
        <v>77</v>
      </c>
      <c r="C65" s="16" t="str">
        <f t="shared" si="16"/>
        <v/>
      </c>
      <c r="D65" s="16" t="str">
        <f t="shared" si="2"/>
        <v/>
      </c>
      <c r="E65" s="17" t="s">
        <v>86</v>
      </c>
      <c r="F65" s="261">
        <f>Decsheets!$V$9</f>
        <v>2</v>
      </c>
      <c r="G65" s="8"/>
      <c r="I65" s="18"/>
      <c r="J65" s="14" t="str">
        <f t="shared" si="15"/>
        <v/>
      </c>
      <c r="K65" s="14" t="str">
        <f t="shared" si="15"/>
        <v/>
      </c>
      <c r="L65" s="14" t="str">
        <f t="shared" si="15"/>
        <v/>
      </c>
      <c r="M65" s="14" t="str">
        <f t="shared" si="15"/>
        <v/>
      </c>
      <c r="N65" s="14" t="str">
        <f t="shared" si="15"/>
        <v/>
      </c>
      <c r="O65" s="14" t="str">
        <f t="shared" si="15"/>
        <v/>
      </c>
      <c r="P65" s="14" t="str">
        <f t="shared" si="15"/>
        <v/>
      </c>
      <c r="Q65" s="14" t="str">
        <f t="shared" si="15"/>
        <v/>
      </c>
      <c r="R65" s="14"/>
      <c r="S65" s="8"/>
      <c r="W65" s="97"/>
      <c r="X65" s="97"/>
      <c r="Y65" s="115"/>
      <c r="Z65" s="97"/>
      <c r="AA65" s="97"/>
      <c r="AB65" s="97"/>
      <c r="AC65" s="98"/>
    </row>
    <row r="66" spans="1:29" x14ac:dyDescent="0.3">
      <c r="A66" s="15"/>
      <c r="B66" s="185" t="s">
        <v>78</v>
      </c>
      <c r="C66" s="16" t="str">
        <f t="shared" si="16"/>
        <v/>
      </c>
      <c r="D66" s="16" t="str">
        <f t="shared" si="2"/>
        <v/>
      </c>
      <c r="E66" s="17" t="s">
        <v>86</v>
      </c>
      <c r="F66" s="261">
        <f>Decsheets!$V$10</f>
        <v>1</v>
      </c>
      <c r="G66" s="8"/>
      <c r="I66" s="18"/>
      <c r="J66" s="14" t="str">
        <f t="shared" si="15"/>
        <v/>
      </c>
      <c r="K66" s="14" t="str">
        <f t="shared" si="15"/>
        <v/>
      </c>
      <c r="L66" s="14" t="str">
        <f t="shared" si="15"/>
        <v/>
      </c>
      <c r="M66" s="14" t="str">
        <f t="shared" si="15"/>
        <v/>
      </c>
      <c r="N66" s="14" t="str">
        <f t="shared" si="15"/>
        <v/>
      </c>
      <c r="O66" s="14" t="str">
        <f t="shared" si="15"/>
        <v/>
      </c>
      <c r="P66" s="14" t="str">
        <f t="shared" si="15"/>
        <v/>
      </c>
      <c r="Q66" s="14" t="str">
        <f t="shared" si="15"/>
        <v/>
      </c>
      <c r="R66" s="14"/>
      <c r="S66" s="8"/>
      <c r="W66" s="97"/>
      <c r="X66" s="97"/>
      <c r="Y66" s="98"/>
      <c r="Z66" s="97"/>
      <c r="AA66" s="97"/>
      <c r="AB66" s="97"/>
      <c r="AC66" s="98"/>
    </row>
    <row r="67" spans="1:29" x14ac:dyDescent="0.3">
      <c r="A67" s="15"/>
      <c r="B67" s="185" t="s">
        <v>79</v>
      </c>
      <c r="C67" s="16" t="str">
        <f t="shared" si="16"/>
        <v/>
      </c>
      <c r="D67" s="16" t="str">
        <f t="shared" si="2"/>
        <v/>
      </c>
      <c r="E67" s="17" t="s">
        <v>86</v>
      </c>
      <c r="F67" s="261">
        <f>Decsheets!$V$11</f>
        <v>0</v>
      </c>
      <c r="G67" s="8"/>
      <c r="I67" s="18"/>
      <c r="J67" s="14" t="str">
        <f t="shared" si="15"/>
        <v/>
      </c>
      <c r="K67" s="14" t="str">
        <f t="shared" si="15"/>
        <v/>
      </c>
      <c r="L67" s="14" t="str">
        <f t="shared" si="15"/>
        <v/>
      </c>
      <c r="M67" s="14" t="str">
        <f t="shared" si="15"/>
        <v/>
      </c>
      <c r="N67" s="14" t="str">
        <f t="shared" si="15"/>
        <v/>
      </c>
      <c r="O67" s="14" t="str">
        <f t="shared" si="15"/>
        <v/>
      </c>
      <c r="P67" s="14" t="str">
        <f t="shared" si="15"/>
        <v/>
      </c>
      <c r="Q67" s="14" t="str">
        <f t="shared" si="15"/>
        <v/>
      </c>
      <c r="R67" s="14">
        <f>SUM(Decsheets!$V$5:$V$12)-(SUM(J61:P67))</f>
        <v>21</v>
      </c>
      <c r="S67" s="8"/>
      <c r="W67" s="97"/>
      <c r="X67" s="97"/>
      <c r="Y67" s="98"/>
      <c r="Z67" s="97"/>
      <c r="AA67" s="97"/>
      <c r="AB67" s="97"/>
      <c r="AC67" s="98"/>
    </row>
    <row r="68" spans="1:29" x14ac:dyDescent="0.3">
      <c r="A68" s="11" t="s">
        <v>92</v>
      </c>
      <c r="B68" s="196"/>
      <c r="C68" s="19" t="s">
        <v>247</v>
      </c>
      <c r="D68" s="258" t="s">
        <v>367</v>
      </c>
      <c r="E68" s="7" t="s">
        <v>86</v>
      </c>
      <c r="F68" s="256"/>
      <c r="G68" s="8"/>
      <c r="I68" s="21"/>
      <c r="J68" s="14"/>
      <c r="K68" s="14"/>
      <c r="L68" s="14"/>
      <c r="M68" s="14"/>
      <c r="N68" s="14"/>
      <c r="O68" s="14"/>
      <c r="P68" s="14"/>
      <c r="Q68" s="14"/>
      <c r="R68" s="14"/>
      <c r="S68" s="8" t="s">
        <v>94</v>
      </c>
      <c r="W68" s="97"/>
      <c r="X68" s="97"/>
      <c r="Y68" s="116"/>
      <c r="Z68" s="97"/>
      <c r="AA68" s="97"/>
      <c r="AB68" s="97"/>
      <c r="AC68" s="97"/>
    </row>
    <row r="69" spans="1:29" x14ac:dyDescent="0.3">
      <c r="A69" s="15"/>
      <c r="B69" s="185" t="s">
        <v>126</v>
      </c>
      <c r="C69" s="16" t="str">
        <f t="shared" ref="C69:C75" si="17">IF(A69="","",VLOOKUP($A$68,IF(LEN(A69)=2,U16BB,U16BA),VLOOKUP(LEFT(A69,1),club,6,FALSE),FALSE))</f>
        <v/>
      </c>
      <c r="D69" s="16" t="str">
        <f t="shared" si="2"/>
        <v/>
      </c>
      <c r="E69" s="17" t="s">
        <v>86</v>
      </c>
      <c r="F69" s="261">
        <f>Decsheets!$V$5</f>
        <v>6</v>
      </c>
      <c r="G69" s="8"/>
      <c r="I69" s="208" t="str">
        <f>IFERROR(IF(E69=".","",IF(E69&lt;Records!D7,"LR",IF(E69=Records!D7,"=LR","-"))),"???")</f>
        <v/>
      </c>
      <c r="J69" s="14" t="str">
        <f t="shared" ref="J69:Q75" si="18">IF($A69="","",IF(LEFT($A69,1)=J$12,$F69,""))</f>
        <v/>
      </c>
      <c r="K69" s="14" t="str">
        <f t="shared" si="18"/>
        <v/>
      </c>
      <c r="L69" s="14" t="str">
        <f t="shared" si="18"/>
        <v/>
      </c>
      <c r="M69" s="14" t="str">
        <f t="shared" si="18"/>
        <v/>
      </c>
      <c r="N69" s="14" t="str">
        <f t="shared" si="18"/>
        <v/>
      </c>
      <c r="O69" s="14" t="str">
        <f t="shared" si="18"/>
        <v/>
      </c>
      <c r="P69" s="14" t="str">
        <f t="shared" si="18"/>
        <v/>
      </c>
      <c r="Q69" s="14" t="str">
        <f t="shared" si="18"/>
        <v/>
      </c>
      <c r="R69" s="14"/>
      <c r="S69" s="8"/>
      <c r="W69" s="97"/>
      <c r="X69" s="97"/>
      <c r="Y69" s="116"/>
      <c r="Z69" s="97"/>
      <c r="AA69" s="97"/>
      <c r="AB69" s="97"/>
      <c r="AC69" s="97"/>
    </row>
    <row r="70" spans="1:29" x14ac:dyDescent="0.3">
      <c r="A70" s="15"/>
      <c r="B70" s="185" t="s">
        <v>127</v>
      </c>
      <c r="C70" s="16" t="str">
        <f t="shared" si="17"/>
        <v/>
      </c>
      <c r="D70" s="16" t="str">
        <f t="shared" si="2"/>
        <v/>
      </c>
      <c r="E70" s="17" t="s">
        <v>86</v>
      </c>
      <c r="F70" s="261">
        <f>Decsheets!$V$6</f>
        <v>5</v>
      </c>
      <c r="G70" s="8"/>
      <c r="I70" s="18"/>
      <c r="J70" s="14" t="str">
        <f t="shared" si="18"/>
        <v/>
      </c>
      <c r="K70" s="14" t="str">
        <f t="shared" si="18"/>
        <v/>
      </c>
      <c r="L70" s="14" t="str">
        <f t="shared" si="18"/>
        <v/>
      </c>
      <c r="M70" s="14" t="str">
        <f t="shared" si="18"/>
        <v/>
      </c>
      <c r="N70" s="14" t="str">
        <f t="shared" si="18"/>
        <v/>
      </c>
      <c r="O70" s="14" t="str">
        <f t="shared" si="18"/>
        <v/>
      </c>
      <c r="P70" s="14" t="str">
        <f t="shared" si="18"/>
        <v/>
      </c>
      <c r="Q70" s="14" t="str">
        <f t="shared" si="18"/>
        <v/>
      </c>
      <c r="R70" s="14"/>
      <c r="S70" s="8"/>
      <c r="W70" s="97"/>
      <c r="X70" s="97"/>
      <c r="Y70" s="116"/>
      <c r="Z70" s="97"/>
      <c r="AA70" s="97"/>
      <c r="AB70" s="97"/>
      <c r="AC70" s="97"/>
    </row>
    <row r="71" spans="1:29" x14ac:dyDescent="0.3">
      <c r="A71" s="15"/>
      <c r="B71" s="185" t="s">
        <v>128</v>
      </c>
      <c r="C71" s="16" t="str">
        <f t="shared" si="17"/>
        <v/>
      </c>
      <c r="D71" s="16" t="str">
        <f t="shared" si="2"/>
        <v/>
      </c>
      <c r="E71" s="17" t="s">
        <v>86</v>
      </c>
      <c r="F71" s="261">
        <f>Decsheets!$V$7</f>
        <v>4</v>
      </c>
      <c r="G71" s="8"/>
      <c r="I71" s="18"/>
      <c r="J71" s="14" t="str">
        <f t="shared" si="18"/>
        <v/>
      </c>
      <c r="K71" s="14" t="str">
        <f t="shared" si="18"/>
        <v/>
      </c>
      <c r="L71" s="14" t="str">
        <f t="shared" si="18"/>
        <v/>
      </c>
      <c r="M71" s="14" t="str">
        <f t="shared" si="18"/>
        <v/>
      </c>
      <c r="N71" s="14" t="str">
        <f t="shared" si="18"/>
        <v/>
      </c>
      <c r="O71" s="14" t="str">
        <f t="shared" si="18"/>
        <v/>
      </c>
      <c r="P71" s="14" t="str">
        <f t="shared" si="18"/>
        <v/>
      </c>
      <c r="Q71" s="14" t="str">
        <f t="shared" si="18"/>
        <v/>
      </c>
      <c r="R71" s="14"/>
      <c r="S71" s="8"/>
      <c r="W71" s="97"/>
      <c r="X71" s="97"/>
      <c r="Y71" s="116"/>
      <c r="Z71" s="97"/>
      <c r="AA71" s="97"/>
      <c r="AB71" s="97"/>
      <c r="AC71" s="98"/>
    </row>
    <row r="72" spans="1:29" x14ac:dyDescent="0.3">
      <c r="A72" s="15"/>
      <c r="B72" s="185" t="s">
        <v>76</v>
      </c>
      <c r="C72" s="16" t="str">
        <f t="shared" si="17"/>
        <v/>
      </c>
      <c r="D72" s="16" t="str">
        <f t="shared" si="2"/>
        <v/>
      </c>
      <c r="E72" s="17" t="s">
        <v>86</v>
      </c>
      <c r="F72" s="261">
        <f>Decsheets!$V$8</f>
        <v>3</v>
      </c>
      <c r="G72" s="8"/>
      <c r="I72" s="18"/>
      <c r="J72" s="14" t="str">
        <f t="shared" si="18"/>
        <v/>
      </c>
      <c r="K72" s="14" t="str">
        <f t="shared" si="18"/>
        <v/>
      </c>
      <c r="L72" s="14" t="str">
        <f t="shared" si="18"/>
        <v/>
      </c>
      <c r="M72" s="14" t="str">
        <f t="shared" si="18"/>
        <v/>
      </c>
      <c r="N72" s="14" t="str">
        <f t="shared" si="18"/>
        <v/>
      </c>
      <c r="O72" s="14" t="str">
        <f t="shared" si="18"/>
        <v/>
      </c>
      <c r="P72" s="14" t="str">
        <f t="shared" si="18"/>
        <v/>
      </c>
      <c r="Q72" s="14" t="str">
        <f t="shared" si="18"/>
        <v/>
      </c>
      <c r="R72" s="14"/>
      <c r="S72" s="8"/>
      <c r="W72" s="97"/>
      <c r="X72" s="97"/>
      <c r="Y72" s="116"/>
      <c r="Z72" s="97"/>
      <c r="AA72" s="97"/>
      <c r="AB72" s="97"/>
      <c r="AC72" s="98"/>
    </row>
    <row r="73" spans="1:29" x14ac:dyDescent="0.3">
      <c r="A73" s="15"/>
      <c r="B73" s="185" t="s">
        <v>77</v>
      </c>
      <c r="C73" s="16" t="str">
        <f t="shared" si="17"/>
        <v/>
      </c>
      <c r="D73" s="16" t="str">
        <f t="shared" si="2"/>
        <v/>
      </c>
      <c r="E73" s="17" t="s">
        <v>86</v>
      </c>
      <c r="F73" s="261">
        <f>Decsheets!$V$9</f>
        <v>2</v>
      </c>
      <c r="G73" s="8"/>
      <c r="I73" s="18"/>
      <c r="J73" s="14" t="str">
        <f t="shared" si="18"/>
        <v/>
      </c>
      <c r="K73" s="14" t="str">
        <f t="shared" si="18"/>
        <v/>
      </c>
      <c r="L73" s="14" t="str">
        <f t="shared" si="18"/>
        <v/>
      </c>
      <c r="M73" s="14" t="str">
        <f t="shared" si="18"/>
        <v/>
      </c>
      <c r="N73" s="14" t="str">
        <f t="shared" si="18"/>
        <v/>
      </c>
      <c r="O73" s="14" t="str">
        <f t="shared" si="18"/>
        <v/>
      </c>
      <c r="P73" s="14" t="str">
        <f t="shared" si="18"/>
        <v/>
      </c>
      <c r="Q73" s="14" t="str">
        <f t="shared" si="18"/>
        <v/>
      </c>
      <c r="R73" s="14"/>
      <c r="S73" s="8"/>
      <c r="W73" s="97"/>
      <c r="X73" s="97"/>
      <c r="Y73" s="116"/>
      <c r="Z73" s="97"/>
      <c r="AA73" s="97"/>
      <c r="AB73" s="97"/>
      <c r="AC73" s="97"/>
    </row>
    <row r="74" spans="1:29" x14ac:dyDescent="0.3">
      <c r="A74" s="15"/>
      <c r="B74" s="185" t="s">
        <v>78</v>
      </c>
      <c r="C74" s="16" t="str">
        <f t="shared" si="17"/>
        <v/>
      </c>
      <c r="D74" s="16" t="str">
        <f t="shared" si="2"/>
        <v/>
      </c>
      <c r="E74" s="17" t="s">
        <v>86</v>
      </c>
      <c r="F74" s="261">
        <f>Decsheets!$V$10</f>
        <v>1</v>
      </c>
      <c r="G74" s="8"/>
      <c r="I74" s="18"/>
      <c r="J74" s="14" t="str">
        <f t="shared" si="18"/>
        <v/>
      </c>
      <c r="K74" s="14" t="str">
        <f t="shared" si="18"/>
        <v/>
      </c>
      <c r="L74" s="14" t="str">
        <f t="shared" si="18"/>
        <v/>
      </c>
      <c r="M74" s="14" t="str">
        <f t="shared" si="18"/>
        <v/>
      </c>
      <c r="N74" s="14" t="str">
        <f t="shared" si="18"/>
        <v/>
      </c>
      <c r="O74" s="14" t="str">
        <f t="shared" si="18"/>
        <v/>
      </c>
      <c r="P74" s="14" t="str">
        <f t="shared" si="18"/>
        <v/>
      </c>
      <c r="Q74" s="14" t="str">
        <f t="shared" si="18"/>
        <v/>
      </c>
      <c r="R74" s="14"/>
      <c r="S74" s="8"/>
      <c r="W74" s="97"/>
      <c r="X74" s="97"/>
      <c r="Y74" s="116"/>
      <c r="Z74" s="97"/>
      <c r="AA74" s="97"/>
      <c r="AB74" s="97"/>
      <c r="AC74" s="97"/>
    </row>
    <row r="75" spans="1:29" x14ac:dyDescent="0.3">
      <c r="A75" s="15"/>
      <c r="B75" s="185" t="s">
        <v>79</v>
      </c>
      <c r="C75" s="16" t="str">
        <f t="shared" si="17"/>
        <v/>
      </c>
      <c r="D75" s="16" t="str">
        <f t="shared" si="2"/>
        <v/>
      </c>
      <c r="E75" s="17" t="s">
        <v>86</v>
      </c>
      <c r="F75" s="261">
        <f>Decsheets!$V$11</f>
        <v>0</v>
      </c>
      <c r="G75" s="8"/>
      <c r="I75" s="18"/>
      <c r="J75" s="14" t="str">
        <f t="shared" si="18"/>
        <v/>
      </c>
      <c r="K75" s="14" t="str">
        <f t="shared" si="18"/>
        <v/>
      </c>
      <c r="L75" s="14" t="str">
        <f t="shared" si="18"/>
        <v/>
      </c>
      <c r="M75" s="14" t="str">
        <f t="shared" si="18"/>
        <v/>
      </c>
      <c r="N75" s="14" t="str">
        <f t="shared" si="18"/>
        <v/>
      </c>
      <c r="O75" s="14" t="str">
        <f t="shared" si="18"/>
        <v/>
      </c>
      <c r="P75" s="14" t="str">
        <f t="shared" si="18"/>
        <v/>
      </c>
      <c r="Q75" s="14" t="str">
        <f t="shared" si="18"/>
        <v/>
      </c>
      <c r="R75" s="14">
        <f>SUM(Decsheets!$V$5:$V$12)-(SUM(J69:P75))</f>
        <v>21</v>
      </c>
      <c r="S75" s="8"/>
      <c r="W75" s="97"/>
      <c r="X75" s="97"/>
      <c r="Y75" s="116"/>
      <c r="Z75" s="97"/>
      <c r="AA75" s="97"/>
      <c r="AB75" s="97"/>
      <c r="AC75" s="97"/>
    </row>
    <row r="76" spans="1:29" x14ac:dyDescent="0.3">
      <c r="A76" s="11" t="s">
        <v>95</v>
      </c>
      <c r="B76" s="196"/>
      <c r="C76" s="19" t="s">
        <v>248</v>
      </c>
      <c r="D76" s="258" t="s">
        <v>367</v>
      </c>
      <c r="E76" s="7" t="s">
        <v>86</v>
      </c>
      <c r="F76" s="256"/>
      <c r="G76" s="8"/>
      <c r="I76" s="8"/>
      <c r="J76" s="14"/>
      <c r="K76" s="14"/>
      <c r="L76" s="14"/>
      <c r="M76" s="14"/>
      <c r="N76" s="14"/>
      <c r="O76" s="14"/>
      <c r="P76" s="14"/>
      <c r="Q76" s="14"/>
      <c r="R76" s="14"/>
      <c r="S76" s="8" t="s">
        <v>96</v>
      </c>
      <c r="W76" s="97"/>
      <c r="X76" s="97"/>
      <c r="Y76" s="116"/>
      <c r="Z76" s="97"/>
      <c r="AA76" s="97"/>
      <c r="AB76" s="97"/>
      <c r="AC76" s="116"/>
    </row>
    <row r="77" spans="1:29" x14ac:dyDescent="0.3">
      <c r="A77" s="15"/>
      <c r="B77" s="185" t="s">
        <v>126</v>
      </c>
      <c r="C77" s="16" t="str">
        <f>IFERROR(IF(A77="","",VLOOKUP($A$76,IF(LEN(A77)=2,U16BB,U16BA),VLOOKUP(LEFT(A77,1),club,6,FALSE),FALSE)),"No athlete")</f>
        <v/>
      </c>
      <c r="D77" s="16" t="str">
        <f>IFERROR(IF(A77="","",VLOOKUP(LEFT(A77,1),club,2,FALSE)),"No club")</f>
        <v/>
      </c>
      <c r="E77" s="17" t="s">
        <v>86</v>
      </c>
      <c r="F77" s="261">
        <f>Decsheets!$V$5</f>
        <v>6</v>
      </c>
      <c r="G77" s="8"/>
      <c r="I77" s="208" t="str">
        <f>IFERROR(IF(E77=".","",IF(E77&lt;Records!D8,"LR",IF(E77=Records!D8,"=LR","-"))),"???")</f>
        <v/>
      </c>
      <c r="J77" s="14" t="str">
        <f t="shared" ref="J77:Q83" si="19">IF($A77="","",IF(LEFT($A77,1)=J$12,$F77,""))</f>
        <v/>
      </c>
      <c r="K77" s="14" t="str">
        <f t="shared" si="19"/>
        <v/>
      </c>
      <c r="L77" s="14" t="str">
        <f t="shared" si="19"/>
        <v/>
      </c>
      <c r="M77" s="14" t="str">
        <f t="shared" si="19"/>
        <v/>
      </c>
      <c r="N77" s="14" t="str">
        <f t="shared" si="19"/>
        <v/>
      </c>
      <c r="O77" s="14" t="str">
        <f t="shared" si="19"/>
        <v/>
      </c>
      <c r="P77" s="14" t="str">
        <f t="shared" si="19"/>
        <v/>
      </c>
      <c r="Q77" s="14" t="str">
        <f t="shared" si="19"/>
        <v/>
      </c>
      <c r="R77" s="14"/>
      <c r="S77" s="8"/>
      <c r="W77" s="97"/>
      <c r="X77" s="97"/>
      <c r="Y77" s="116"/>
      <c r="Z77" s="97"/>
      <c r="AA77" s="97"/>
      <c r="AB77" s="97"/>
      <c r="AC77" s="116"/>
    </row>
    <row r="78" spans="1:29" x14ac:dyDescent="0.3">
      <c r="A78" s="15"/>
      <c r="B78" s="185" t="s">
        <v>127</v>
      </c>
      <c r="C78" s="16" t="str">
        <f t="shared" ref="C78:C83" si="20">IF(A78="","",VLOOKUP($A$76,IF(LEN(A78)=2,U16BB,U16BA),VLOOKUP(LEFT(A78,1),club,6,FALSE),FALSE))</f>
        <v/>
      </c>
      <c r="D78" s="16" t="str">
        <f t="shared" ref="D78:D83" si="21">IF(A78="","",VLOOKUP(LEFT(A78,1),club,2,FALSE))</f>
        <v/>
      </c>
      <c r="E78" s="17" t="s">
        <v>86</v>
      </c>
      <c r="F78" s="261">
        <f>Decsheets!$V$6</f>
        <v>5</v>
      </c>
      <c r="G78" s="8"/>
      <c r="I78" s="18"/>
      <c r="J78" s="14" t="str">
        <f t="shared" si="19"/>
        <v/>
      </c>
      <c r="K78" s="14" t="str">
        <f t="shared" si="19"/>
        <v/>
      </c>
      <c r="L78" s="14" t="str">
        <f t="shared" si="19"/>
        <v/>
      </c>
      <c r="M78" s="14" t="str">
        <f t="shared" si="19"/>
        <v/>
      </c>
      <c r="N78" s="14" t="str">
        <f t="shared" si="19"/>
        <v/>
      </c>
      <c r="O78" s="14" t="str">
        <f t="shared" si="19"/>
        <v/>
      </c>
      <c r="P78" s="14" t="str">
        <f t="shared" si="19"/>
        <v/>
      </c>
      <c r="Q78" s="14" t="str">
        <f t="shared" si="19"/>
        <v/>
      </c>
      <c r="R78" s="14"/>
      <c r="S78" s="8"/>
      <c r="W78" s="97"/>
      <c r="X78" s="97"/>
      <c r="Y78" s="116"/>
      <c r="Z78" s="97"/>
      <c r="AA78" s="97"/>
      <c r="AB78" s="97"/>
      <c r="AC78" s="116"/>
    </row>
    <row r="79" spans="1:29" x14ac:dyDescent="0.3">
      <c r="A79" s="15"/>
      <c r="B79" s="185" t="s">
        <v>128</v>
      </c>
      <c r="C79" s="16" t="str">
        <f t="shared" si="20"/>
        <v/>
      </c>
      <c r="D79" s="16" t="str">
        <f t="shared" si="21"/>
        <v/>
      </c>
      <c r="E79" s="17" t="s">
        <v>86</v>
      </c>
      <c r="F79" s="261">
        <f>Decsheets!$V$7</f>
        <v>4</v>
      </c>
      <c r="G79" s="8"/>
      <c r="I79" s="18"/>
      <c r="J79" s="14" t="str">
        <f t="shared" si="19"/>
        <v/>
      </c>
      <c r="K79" s="14" t="str">
        <f t="shared" si="19"/>
        <v/>
      </c>
      <c r="L79" s="14" t="str">
        <f t="shared" si="19"/>
        <v/>
      </c>
      <c r="M79" s="14" t="str">
        <f t="shared" si="19"/>
        <v/>
      </c>
      <c r="N79" s="14" t="str">
        <f t="shared" si="19"/>
        <v/>
      </c>
      <c r="O79" s="14" t="str">
        <f t="shared" si="19"/>
        <v/>
      </c>
      <c r="P79" s="14" t="str">
        <f t="shared" si="19"/>
        <v/>
      </c>
      <c r="Q79" s="14" t="str">
        <f t="shared" si="19"/>
        <v/>
      </c>
      <c r="R79" s="14"/>
      <c r="S79" s="8"/>
      <c r="W79" s="97"/>
      <c r="X79" s="97"/>
      <c r="Y79" s="116"/>
      <c r="Z79" s="97"/>
      <c r="AA79" s="97"/>
      <c r="AB79" s="97"/>
      <c r="AC79" s="116"/>
    </row>
    <row r="80" spans="1:29" x14ac:dyDescent="0.3">
      <c r="A80" s="15"/>
      <c r="B80" s="185" t="s">
        <v>76</v>
      </c>
      <c r="C80" s="16" t="str">
        <f t="shared" si="20"/>
        <v/>
      </c>
      <c r="D80" s="16" t="str">
        <f t="shared" si="21"/>
        <v/>
      </c>
      <c r="E80" s="17" t="s">
        <v>86</v>
      </c>
      <c r="F80" s="261">
        <f>Decsheets!$V$8</f>
        <v>3</v>
      </c>
      <c r="G80" s="8"/>
      <c r="I80" s="18"/>
      <c r="J80" s="14" t="str">
        <f t="shared" si="19"/>
        <v/>
      </c>
      <c r="K80" s="14" t="str">
        <f t="shared" si="19"/>
        <v/>
      </c>
      <c r="L80" s="14" t="str">
        <f t="shared" si="19"/>
        <v/>
      </c>
      <c r="M80" s="14" t="str">
        <f t="shared" si="19"/>
        <v/>
      </c>
      <c r="N80" s="14" t="str">
        <f t="shared" si="19"/>
        <v/>
      </c>
      <c r="O80" s="14" t="str">
        <f t="shared" si="19"/>
        <v/>
      </c>
      <c r="P80" s="14" t="str">
        <f t="shared" si="19"/>
        <v/>
      </c>
      <c r="Q80" s="14" t="str">
        <f t="shared" si="19"/>
        <v/>
      </c>
      <c r="R80" s="14"/>
      <c r="S80" s="8"/>
      <c r="W80" s="97"/>
      <c r="X80" s="97"/>
      <c r="Y80" s="116"/>
      <c r="Z80" s="97"/>
      <c r="AA80" s="97"/>
      <c r="AB80" s="97"/>
      <c r="AC80" s="116"/>
    </row>
    <row r="81" spans="1:29" x14ac:dyDescent="0.3">
      <c r="A81" s="15"/>
      <c r="B81" s="185" t="s">
        <v>77</v>
      </c>
      <c r="C81" s="16" t="str">
        <f t="shared" si="20"/>
        <v/>
      </c>
      <c r="D81" s="16" t="str">
        <f t="shared" si="21"/>
        <v/>
      </c>
      <c r="E81" s="17" t="s">
        <v>86</v>
      </c>
      <c r="F81" s="261">
        <f>Decsheets!$V$9</f>
        <v>2</v>
      </c>
      <c r="G81" s="8"/>
      <c r="I81" s="18"/>
      <c r="J81" s="14" t="str">
        <f t="shared" si="19"/>
        <v/>
      </c>
      <c r="K81" s="14" t="str">
        <f t="shared" si="19"/>
        <v/>
      </c>
      <c r="L81" s="14" t="str">
        <f t="shared" si="19"/>
        <v/>
      </c>
      <c r="M81" s="14" t="str">
        <f t="shared" si="19"/>
        <v/>
      </c>
      <c r="N81" s="14" t="str">
        <f t="shared" si="19"/>
        <v/>
      </c>
      <c r="O81" s="14" t="str">
        <f t="shared" si="19"/>
        <v/>
      </c>
      <c r="P81" s="14" t="str">
        <f t="shared" si="19"/>
        <v/>
      </c>
      <c r="Q81" s="14" t="str">
        <f t="shared" si="19"/>
        <v/>
      </c>
      <c r="R81" s="14"/>
      <c r="S81" s="8"/>
      <c r="W81" s="97"/>
      <c r="X81" s="97"/>
      <c r="Y81" s="116"/>
      <c r="Z81" s="97"/>
      <c r="AA81" s="97"/>
      <c r="AB81" s="97"/>
      <c r="AC81" s="116"/>
    </row>
    <row r="82" spans="1:29" x14ac:dyDescent="0.3">
      <c r="A82" s="15"/>
      <c r="B82" s="185" t="s">
        <v>78</v>
      </c>
      <c r="C82" s="16" t="str">
        <f t="shared" si="20"/>
        <v/>
      </c>
      <c r="D82" s="16" t="str">
        <f t="shared" si="21"/>
        <v/>
      </c>
      <c r="E82" s="17" t="s">
        <v>86</v>
      </c>
      <c r="F82" s="261">
        <f>Decsheets!$V$10</f>
        <v>1</v>
      </c>
      <c r="G82" s="8"/>
      <c r="I82" s="18"/>
      <c r="J82" s="14" t="str">
        <f t="shared" si="19"/>
        <v/>
      </c>
      <c r="K82" s="14" t="str">
        <f t="shared" si="19"/>
        <v/>
      </c>
      <c r="L82" s="14" t="str">
        <f t="shared" si="19"/>
        <v/>
      </c>
      <c r="M82" s="14" t="str">
        <f t="shared" si="19"/>
        <v/>
      </c>
      <c r="N82" s="14" t="str">
        <f t="shared" si="19"/>
        <v/>
      </c>
      <c r="O82" s="14" t="str">
        <f t="shared" si="19"/>
        <v/>
      </c>
      <c r="P82" s="14" t="str">
        <f t="shared" si="19"/>
        <v/>
      </c>
      <c r="Q82" s="14" t="str">
        <f t="shared" si="19"/>
        <v/>
      </c>
      <c r="R82" s="14"/>
      <c r="S82" s="8"/>
      <c r="W82" s="97"/>
      <c r="X82" s="97"/>
      <c r="Y82" s="116"/>
      <c r="Z82" s="97"/>
      <c r="AA82" s="97"/>
      <c r="AB82" s="97"/>
      <c r="AC82" s="116"/>
    </row>
    <row r="83" spans="1:29" x14ac:dyDescent="0.3">
      <c r="A83" s="15"/>
      <c r="B83" s="185" t="s">
        <v>79</v>
      </c>
      <c r="C83" s="16" t="str">
        <f t="shared" si="20"/>
        <v/>
      </c>
      <c r="D83" s="16" t="str">
        <f t="shared" si="21"/>
        <v/>
      </c>
      <c r="E83" s="17" t="s">
        <v>86</v>
      </c>
      <c r="F83" s="261">
        <f>Decsheets!$V$11</f>
        <v>0</v>
      </c>
      <c r="G83" s="8"/>
      <c r="I83" s="18"/>
      <c r="J83" s="14" t="str">
        <f t="shared" si="19"/>
        <v/>
      </c>
      <c r="K83" s="14" t="str">
        <f t="shared" si="19"/>
        <v/>
      </c>
      <c r="L83" s="14" t="str">
        <f t="shared" si="19"/>
        <v/>
      </c>
      <c r="M83" s="14" t="str">
        <f t="shared" si="19"/>
        <v/>
      </c>
      <c r="N83" s="14" t="str">
        <f t="shared" si="19"/>
        <v/>
      </c>
      <c r="O83" s="14" t="str">
        <f t="shared" si="19"/>
        <v/>
      </c>
      <c r="P83" s="14" t="str">
        <f t="shared" si="19"/>
        <v/>
      </c>
      <c r="Q83" s="14" t="str">
        <f t="shared" si="19"/>
        <v/>
      </c>
      <c r="R83" s="14">
        <f>SUM(Decsheets!$V$5:$V$12)-(SUM(J77:P83))</f>
        <v>21</v>
      </c>
      <c r="S83" s="8"/>
      <c r="W83" s="97"/>
      <c r="X83" s="97"/>
      <c r="Y83" s="116"/>
      <c r="Z83" s="97"/>
      <c r="AA83" s="97"/>
      <c r="AB83" s="97"/>
      <c r="AC83" s="116"/>
    </row>
    <row r="84" spans="1:29" x14ac:dyDescent="0.3">
      <c r="A84" s="11" t="s">
        <v>95</v>
      </c>
      <c r="B84" s="196"/>
      <c r="C84" s="19" t="s">
        <v>249</v>
      </c>
      <c r="D84" s="258" t="s">
        <v>367</v>
      </c>
      <c r="E84" s="7" t="s">
        <v>86</v>
      </c>
      <c r="F84" s="256"/>
      <c r="G84" s="8"/>
      <c r="I84" s="8"/>
      <c r="J84" s="14"/>
      <c r="K84" s="14"/>
      <c r="L84" s="14"/>
      <c r="M84" s="14"/>
      <c r="N84" s="14"/>
      <c r="O84" s="14"/>
      <c r="P84" s="14"/>
      <c r="Q84" s="14"/>
      <c r="R84" s="14"/>
      <c r="S84" s="8" t="s">
        <v>97</v>
      </c>
      <c r="W84" s="97"/>
      <c r="X84" s="97"/>
      <c r="Y84" s="116"/>
      <c r="Z84" s="97"/>
      <c r="AA84" s="97"/>
      <c r="AB84" s="97"/>
      <c r="AC84" s="116"/>
    </row>
    <row r="85" spans="1:29" x14ac:dyDescent="0.3">
      <c r="A85" s="15"/>
      <c r="B85" s="185" t="s">
        <v>126</v>
      </c>
      <c r="C85" s="16" t="str">
        <f t="shared" ref="C85:C91" si="22">IF(A85="","",VLOOKUP($A$84,IF(LEN(A85)=2,U16BB,U16BA),VLOOKUP(LEFT(A85,1),club,6,FALSE),FALSE))</f>
        <v/>
      </c>
      <c r="D85" s="16" t="str">
        <f t="shared" ref="D85:D163" si="23">IF(A85="","",VLOOKUP(LEFT(A85,1),club,2,FALSE))</f>
        <v/>
      </c>
      <c r="E85" s="17" t="s">
        <v>86</v>
      </c>
      <c r="F85" s="261">
        <f>Decsheets!$V$5</f>
        <v>6</v>
      </c>
      <c r="G85" s="8"/>
      <c r="I85" s="208" t="str">
        <f>IFERROR(IF(E85=".","",IF(E85&lt;Records!D8,"LR",IF(E85=Records!D8,"=LR","-"))),"???")</f>
        <v/>
      </c>
      <c r="J85" s="14" t="str">
        <f t="shared" ref="J85:Q91" si="24">IF($A85="","",IF(LEFT($A85,1)=J$12,$F85,""))</f>
        <v/>
      </c>
      <c r="K85" s="14" t="str">
        <f t="shared" si="24"/>
        <v/>
      </c>
      <c r="L85" s="14" t="str">
        <f t="shared" si="24"/>
        <v/>
      </c>
      <c r="M85" s="14" t="str">
        <f t="shared" si="24"/>
        <v/>
      </c>
      <c r="N85" s="14" t="str">
        <f t="shared" si="24"/>
        <v/>
      </c>
      <c r="O85" s="14" t="str">
        <f t="shared" si="24"/>
        <v/>
      </c>
      <c r="P85" s="14" t="str">
        <f t="shared" si="24"/>
        <v/>
      </c>
      <c r="Q85" s="14" t="str">
        <f t="shared" si="24"/>
        <v/>
      </c>
      <c r="R85" s="14"/>
      <c r="S85" s="8"/>
      <c r="W85" s="97"/>
      <c r="X85" s="97"/>
      <c r="Y85" s="116"/>
      <c r="Z85" s="97"/>
      <c r="AA85" s="97"/>
      <c r="AB85" s="97"/>
      <c r="AC85" s="116"/>
    </row>
    <row r="86" spans="1:29" x14ac:dyDescent="0.3">
      <c r="A86" s="15"/>
      <c r="B86" s="185" t="s">
        <v>127</v>
      </c>
      <c r="C86" s="16" t="str">
        <f t="shared" si="22"/>
        <v/>
      </c>
      <c r="D86" s="16" t="str">
        <f t="shared" si="23"/>
        <v/>
      </c>
      <c r="E86" s="17" t="s">
        <v>86</v>
      </c>
      <c r="F86" s="261">
        <f>Decsheets!$V$6</f>
        <v>5</v>
      </c>
      <c r="G86" s="8"/>
      <c r="I86" s="18"/>
      <c r="J86" s="14" t="str">
        <f t="shared" si="24"/>
        <v/>
      </c>
      <c r="K86" s="14" t="str">
        <f t="shared" si="24"/>
        <v/>
      </c>
      <c r="L86" s="14" t="str">
        <f t="shared" si="24"/>
        <v/>
      </c>
      <c r="M86" s="14" t="str">
        <f t="shared" si="24"/>
        <v/>
      </c>
      <c r="N86" s="14" t="str">
        <f t="shared" si="24"/>
        <v/>
      </c>
      <c r="O86" s="14" t="str">
        <f t="shared" si="24"/>
        <v/>
      </c>
      <c r="P86" s="14" t="str">
        <f t="shared" si="24"/>
        <v/>
      </c>
      <c r="Q86" s="14" t="str">
        <f t="shared" si="24"/>
        <v/>
      </c>
      <c r="R86" s="14"/>
      <c r="S86" s="8"/>
      <c r="W86" s="97"/>
      <c r="X86" s="97"/>
      <c r="Y86" s="116"/>
      <c r="Z86" s="97"/>
      <c r="AA86" s="97"/>
      <c r="AB86" s="97"/>
      <c r="AC86" s="116"/>
    </row>
    <row r="87" spans="1:29" x14ac:dyDescent="0.3">
      <c r="A87" s="15"/>
      <c r="B87" s="185" t="s">
        <v>128</v>
      </c>
      <c r="C87" s="16" t="str">
        <f t="shared" si="22"/>
        <v/>
      </c>
      <c r="D87" s="16" t="str">
        <f t="shared" si="23"/>
        <v/>
      </c>
      <c r="E87" s="17" t="s">
        <v>86</v>
      </c>
      <c r="F87" s="261">
        <f>Decsheets!$V$7</f>
        <v>4</v>
      </c>
      <c r="G87" s="8"/>
      <c r="I87" s="18"/>
      <c r="J87" s="14" t="str">
        <f t="shared" si="24"/>
        <v/>
      </c>
      <c r="K87" s="14" t="str">
        <f t="shared" si="24"/>
        <v/>
      </c>
      <c r="L87" s="14" t="str">
        <f t="shared" si="24"/>
        <v/>
      </c>
      <c r="M87" s="14" t="str">
        <f t="shared" si="24"/>
        <v/>
      </c>
      <c r="N87" s="14" t="str">
        <f t="shared" si="24"/>
        <v/>
      </c>
      <c r="O87" s="14" t="str">
        <f t="shared" si="24"/>
        <v/>
      </c>
      <c r="P87" s="14" t="str">
        <f t="shared" si="24"/>
        <v/>
      </c>
      <c r="Q87" s="14" t="str">
        <f t="shared" si="24"/>
        <v/>
      </c>
      <c r="R87" s="14"/>
      <c r="S87" s="8"/>
      <c r="W87" s="97"/>
      <c r="X87" s="97"/>
      <c r="Y87" s="116"/>
      <c r="Z87" s="97"/>
      <c r="AA87" s="97"/>
      <c r="AB87" s="97"/>
      <c r="AC87" s="116"/>
    </row>
    <row r="88" spans="1:29" x14ac:dyDescent="0.3">
      <c r="A88" s="15"/>
      <c r="B88" s="185" t="s">
        <v>76</v>
      </c>
      <c r="C88" s="16" t="str">
        <f t="shared" si="22"/>
        <v/>
      </c>
      <c r="D88" s="16" t="str">
        <f t="shared" si="23"/>
        <v/>
      </c>
      <c r="E88" s="17" t="s">
        <v>86</v>
      </c>
      <c r="F88" s="261">
        <f>Decsheets!$V$8</f>
        <v>3</v>
      </c>
      <c r="G88" s="8"/>
      <c r="I88" s="18"/>
      <c r="J88" s="14" t="str">
        <f t="shared" si="24"/>
        <v/>
      </c>
      <c r="K88" s="14" t="str">
        <f t="shared" si="24"/>
        <v/>
      </c>
      <c r="L88" s="14" t="str">
        <f t="shared" si="24"/>
        <v/>
      </c>
      <c r="M88" s="14" t="str">
        <f t="shared" si="24"/>
        <v/>
      </c>
      <c r="N88" s="14" t="str">
        <f t="shared" si="24"/>
        <v/>
      </c>
      <c r="O88" s="14" t="str">
        <f t="shared" si="24"/>
        <v/>
      </c>
      <c r="P88" s="14" t="str">
        <f t="shared" si="24"/>
        <v/>
      </c>
      <c r="Q88" s="14" t="str">
        <f t="shared" si="24"/>
        <v/>
      </c>
      <c r="R88" s="14"/>
      <c r="S88" s="8"/>
      <c r="W88" s="97"/>
      <c r="X88" s="97"/>
      <c r="Y88" s="116"/>
      <c r="Z88" s="97"/>
      <c r="AA88" s="97"/>
      <c r="AB88" s="97"/>
      <c r="AC88" s="116"/>
    </row>
    <row r="89" spans="1:29" x14ac:dyDescent="0.3">
      <c r="A89" s="15"/>
      <c r="B89" s="185" t="s">
        <v>77</v>
      </c>
      <c r="C89" s="16" t="str">
        <f t="shared" si="22"/>
        <v/>
      </c>
      <c r="D89" s="16" t="str">
        <f t="shared" si="23"/>
        <v/>
      </c>
      <c r="E89" s="17" t="s">
        <v>86</v>
      </c>
      <c r="F89" s="261">
        <f>Decsheets!$V$9</f>
        <v>2</v>
      </c>
      <c r="G89" s="8"/>
      <c r="I89" s="18"/>
      <c r="J89" s="14" t="str">
        <f t="shared" si="24"/>
        <v/>
      </c>
      <c r="K89" s="14" t="str">
        <f t="shared" si="24"/>
        <v/>
      </c>
      <c r="L89" s="14" t="str">
        <f t="shared" si="24"/>
        <v/>
      </c>
      <c r="M89" s="14" t="str">
        <f t="shared" si="24"/>
        <v/>
      </c>
      <c r="N89" s="14" t="str">
        <f t="shared" si="24"/>
        <v/>
      </c>
      <c r="O89" s="14" t="str">
        <f t="shared" si="24"/>
        <v/>
      </c>
      <c r="P89" s="14" t="str">
        <f t="shared" si="24"/>
        <v/>
      </c>
      <c r="Q89" s="14" t="str">
        <f t="shared" si="24"/>
        <v/>
      </c>
      <c r="R89" s="14"/>
      <c r="S89" s="8"/>
      <c r="W89" s="97"/>
      <c r="X89" s="97"/>
      <c r="Y89" s="116"/>
      <c r="Z89" s="97"/>
      <c r="AA89" s="97"/>
      <c r="AB89" s="97"/>
      <c r="AC89" s="116"/>
    </row>
    <row r="90" spans="1:29" x14ac:dyDescent="0.3">
      <c r="A90" s="15"/>
      <c r="B90" s="185" t="s">
        <v>78</v>
      </c>
      <c r="C90" s="16" t="str">
        <f t="shared" si="22"/>
        <v/>
      </c>
      <c r="D90" s="16" t="str">
        <f t="shared" si="23"/>
        <v/>
      </c>
      <c r="E90" s="17" t="s">
        <v>86</v>
      </c>
      <c r="F90" s="261">
        <f>Decsheets!$V$10</f>
        <v>1</v>
      </c>
      <c r="G90" s="8"/>
      <c r="I90" s="18"/>
      <c r="J90" s="14" t="str">
        <f t="shared" si="24"/>
        <v/>
      </c>
      <c r="K90" s="14" t="str">
        <f t="shared" si="24"/>
        <v/>
      </c>
      <c r="L90" s="14" t="str">
        <f t="shared" si="24"/>
        <v/>
      </c>
      <c r="M90" s="14" t="str">
        <f t="shared" si="24"/>
        <v/>
      </c>
      <c r="N90" s="14" t="str">
        <f t="shared" si="24"/>
        <v/>
      </c>
      <c r="O90" s="14" t="str">
        <f t="shared" si="24"/>
        <v/>
      </c>
      <c r="P90" s="14" t="str">
        <f t="shared" si="24"/>
        <v/>
      </c>
      <c r="Q90" s="14" t="str">
        <f t="shared" si="24"/>
        <v/>
      </c>
      <c r="R90" s="14"/>
      <c r="S90" s="8"/>
      <c r="W90" s="97"/>
      <c r="X90" s="97"/>
      <c r="Y90" s="116"/>
      <c r="Z90" s="97"/>
      <c r="AA90" s="97"/>
      <c r="AB90" s="97"/>
      <c r="AC90" s="116"/>
    </row>
    <row r="91" spans="1:29" x14ac:dyDescent="0.3">
      <c r="A91" s="15"/>
      <c r="B91" s="185" t="s">
        <v>79</v>
      </c>
      <c r="C91" s="16" t="str">
        <f t="shared" si="22"/>
        <v/>
      </c>
      <c r="D91" s="16" t="str">
        <f t="shared" si="23"/>
        <v/>
      </c>
      <c r="E91" s="17" t="s">
        <v>86</v>
      </c>
      <c r="F91" s="261">
        <f>Decsheets!$V$11</f>
        <v>0</v>
      </c>
      <c r="G91" s="8"/>
      <c r="I91" s="18"/>
      <c r="J91" s="14" t="str">
        <f t="shared" si="24"/>
        <v/>
      </c>
      <c r="K91" s="14" t="str">
        <f t="shared" si="24"/>
        <v/>
      </c>
      <c r="L91" s="14" t="str">
        <f t="shared" si="24"/>
        <v/>
      </c>
      <c r="M91" s="14" t="str">
        <f t="shared" si="24"/>
        <v/>
      </c>
      <c r="N91" s="14" t="str">
        <f t="shared" si="24"/>
        <v/>
      </c>
      <c r="O91" s="14" t="str">
        <f t="shared" si="24"/>
        <v/>
      </c>
      <c r="P91" s="14" t="str">
        <f t="shared" si="24"/>
        <v/>
      </c>
      <c r="Q91" s="14" t="str">
        <f t="shared" si="24"/>
        <v/>
      </c>
      <c r="R91" s="14">
        <f>SUM(Decsheets!$V$5:$V$12)-(SUM(J85:P91))</f>
        <v>21</v>
      </c>
      <c r="S91" s="8"/>
      <c r="W91" s="97"/>
      <c r="X91" s="97"/>
      <c r="Y91" s="116"/>
      <c r="Z91" s="97"/>
      <c r="AA91" s="97"/>
      <c r="AB91" s="97"/>
      <c r="AC91" s="116"/>
    </row>
    <row r="92" spans="1:29" x14ac:dyDescent="0.3">
      <c r="A92" s="11" t="s">
        <v>139</v>
      </c>
      <c r="B92" s="196"/>
      <c r="C92" s="19" t="s">
        <v>467</v>
      </c>
      <c r="D92" s="7" t="s">
        <v>85</v>
      </c>
      <c r="E92" s="184" t="s">
        <v>86</v>
      </c>
      <c r="F92" s="256"/>
      <c r="G92" s="8"/>
      <c r="I92" s="8"/>
      <c r="J92" s="14"/>
      <c r="K92" s="14"/>
      <c r="L92" s="14"/>
      <c r="M92" s="14"/>
      <c r="N92" s="14"/>
      <c r="O92" s="14"/>
      <c r="P92" s="14"/>
      <c r="Q92" s="14"/>
      <c r="R92" s="14"/>
      <c r="S92" s="8" t="s">
        <v>140</v>
      </c>
      <c r="W92" s="97"/>
      <c r="X92" s="97"/>
      <c r="Y92" s="116"/>
      <c r="Z92" s="97"/>
      <c r="AA92" s="97"/>
      <c r="AB92" s="97"/>
      <c r="AC92" s="116"/>
    </row>
    <row r="93" spans="1:29" x14ac:dyDescent="0.3">
      <c r="A93" s="15"/>
      <c r="B93" s="185" t="s">
        <v>126</v>
      </c>
      <c r="C93" s="16" t="str">
        <f>IFERROR(IF(A93="","",VLOOKUP($A$92,IF(LEN(A93)=2,U16BB,U16BA),VLOOKUP(LEFT(A93,1),club,6,FALSE),FALSE)),"No athlete")</f>
        <v/>
      </c>
      <c r="D93" s="16" t="str">
        <f>IFERROR(IF(A93="","",VLOOKUP(LEFT(A93,1),club,2,FALSE)),"No club")</f>
        <v/>
      </c>
      <c r="E93" s="17" t="s">
        <v>86</v>
      </c>
      <c r="F93" s="261">
        <f>Decsheets!$V$5</f>
        <v>6</v>
      </c>
      <c r="G93" s="8"/>
      <c r="I93" s="208" t="str">
        <f>IFERROR(IF(E93=".","",IF(E93&lt;Records!D11,"LR",IF(E93=Records!D11,"=LR","-"))),"???")</f>
        <v/>
      </c>
      <c r="J93" s="14" t="str">
        <f t="shared" ref="J93:Q99" si="25">IF($A93="","",IF(LEFT($A93,1)=J$12,$F93,""))</f>
        <v/>
      </c>
      <c r="K93" s="14" t="str">
        <f t="shared" si="25"/>
        <v/>
      </c>
      <c r="L93" s="14" t="str">
        <f t="shared" si="25"/>
        <v/>
      </c>
      <c r="M93" s="14" t="str">
        <f t="shared" si="25"/>
        <v/>
      </c>
      <c r="N93" s="14" t="str">
        <f t="shared" si="25"/>
        <v/>
      </c>
      <c r="O93" s="14" t="str">
        <f t="shared" si="25"/>
        <v/>
      </c>
      <c r="P93" s="14" t="str">
        <f t="shared" si="25"/>
        <v/>
      </c>
      <c r="Q93" s="14" t="str">
        <f t="shared" si="25"/>
        <v/>
      </c>
      <c r="R93" s="14"/>
      <c r="S93" s="8"/>
      <c r="W93" s="97"/>
      <c r="X93" s="97"/>
      <c r="Y93" s="116"/>
      <c r="Z93" s="97"/>
      <c r="AA93" s="97"/>
      <c r="AB93" s="97"/>
      <c r="AC93" s="116"/>
    </row>
    <row r="94" spans="1:29" x14ac:dyDescent="0.3">
      <c r="A94" s="15"/>
      <c r="B94" s="185" t="s">
        <v>127</v>
      </c>
      <c r="C94" s="16" t="str">
        <f t="shared" ref="C94:C99" si="26">IF(A94="","",VLOOKUP($A$92,IF(LEN(A94)=2,U16BB,U16BA),VLOOKUP(LEFT(A94,1),club,6,FALSE),FALSE))</f>
        <v/>
      </c>
      <c r="D94" s="16" t="str">
        <f t="shared" si="23"/>
        <v/>
      </c>
      <c r="E94" s="17" t="s">
        <v>86</v>
      </c>
      <c r="F94" s="261">
        <f>Decsheets!$V$6</f>
        <v>5</v>
      </c>
      <c r="G94" s="8"/>
      <c r="J94" s="14" t="str">
        <f t="shared" si="25"/>
        <v/>
      </c>
      <c r="K94" s="14" t="str">
        <f t="shared" si="25"/>
        <v/>
      </c>
      <c r="L94" s="14" t="str">
        <f t="shared" si="25"/>
        <v/>
      </c>
      <c r="M94" s="14" t="str">
        <f t="shared" si="25"/>
        <v/>
      </c>
      <c r="N94" s="14" t="str">
        <f t="shared" si="25"/>
        <v/>
      </c>
      <c r="O94" s="14" t="str">
        <f t="shared" si="25"/>
        <v/>
      </c>
      <c r="P94" s="14" t="str">
        <f t="shared" si="25"/>
        <v/>
      </c>
      <c r="Q94" s="14" t="str">
        <f t="shared" si="25"/>
        <v/>
      </c>
      <c r="R94" s="14"/>
      <c r="S94" s="8"/>
      <c r="W94" s="97"/>
      <c r="X94" s="97"/>
      <c r="Y94" s="116"/>
      <c r="Z94" s="97"/>
      <c r="AA94" s="97"/>
      <c r="AB94" s="97"/>
      <c r="AC94" s="116"/>
    </row>
    <row r="95" spans="1:29" x14ac:dyDescent="0.3">
      <c r="A95" s="15"/>
      <c r="B95" s="185" t="s">
        <v>128</v>
      </c>
      <c r="C95" s="16" t="str">
        <f t="shared" si="26"/>
        <v/>
      </c>
      <c r="D95" s="16" t="str">
        <f t="shared" si="23"/>
        <v/>
      </c>
      <c r="E95" s="17" t="s">
        <v>86</v>
      </c>
      <c r="F95" s="261">
        <f>Decsheets!$V$7</f>
        <v>4</v>
      </c>
      <c r="G95" s="8"/>
      <c r="I95" s="18"/>
      <c r="J95" s="14" t="str">
        <f t="shared" si="25"/>
        <v/>
      </c>
      <c r="K95" s="14" t="str">
        <f t="shared" si="25"/>
        <v/>
      </c>
      <c r="L95" s="14" t="str">
        <f t="shared" si="25"/>
        <v/>
      </c>
      <c r="M95" s="14" t="str">
        <f t="shared" si="25"/>
        <v/>
      </c>
      <c r="N95" s="14" t="str">
        <f t="shared" si="25"/>
        <v/>
      </c>
      <c r="O95" s="14" t="str">
        <f t="shared" si="25"/>
        <v/>
      </c>
      <c r="P95" s="14" t="str">
        <f t="shared" si="25"/>
        <v/>
      </c>
      <c r="Q95" s="14" t="str">
        <f t="shared" si="25"/>
        <v/>
      </c>
      <c r="R95" s="14"/>
      <c r="S95" s="8"/>
      <c r="W95" s="97"/>
      <c r="X95" s="97"/>
      <c r="Y95" s="116"/>
      <c r="Z95" s="97"/>
      <c r="AA95" s="97"/>
      <c r="AB95" s="97"/>
      <c r="AC95" s="116"/>
    </row>
    <row r="96" spans="1:29" x14ac:dyDescent="0.3">
      <c r="A96" s="15"/>
      <c r="B96" s="185" t="s">
        <v>76</v>
      </c>
      <c r="C96" s="16" t="str">
        <f t="shared" si="26"/>
        <v/>
      </c>
      <c r="D96" s="16" t="str">
        <f t="shared" si="23"/>
        <v/>
      </c>
      <c r="E96" s="17" t="s">
        <v>86</v>
      </c>
      <c r="F96" s="261">
        <f>Decsheets!$V$8</f>
        <v>3</v>
      </c>
      <c r="G96" s="8"/>
      <c r="I96" s="18"/>
      <c r="J96" s="14" t="str">
        <f t="shared" si="25"/>
        <v/>
      </c>
      <c r="K96" s="14" t="str">
        <f t="shared" si="25"/>
        <v/>
      </c>
      <c r="L96" s="14" t="str">
        <f t="shared" si="25"/>
        <v/>
      </c>
      <c r="M96" s="14" t="str">
        <f t="shared" si="25"/>
        <v/>
      </c>
      <c r="N96" s="14" t="str">
        <f t="shared" si="25"/>
        <v/>
      </c>
      <c r="O96" s="14" t="str">
        <f t="shared" si="25"/>
        <v/>
      </c>
      <c r="P96" s="14" t="str">
        <f t="shared" si="25"/>
        <v/>
      </c>
      <c r="Q96" s="14" t="str">
        <f t="shared" si="25"/>
        <v/>
      </c>
      <c r="R96" s="14"/>
      <c r="S96" s="8"/>
      <c r="W96" s="97"/>
      <c r="X96" s="97"/>
      <c r="Y96" s="116"/>
      <c r="Z96" s="97"/>
      <c r="AA96" s="97"/>
      <c r="AB96" s="97"/>
      <c r="AC96" s="116"/>
    </row>
    <row r="97" spans="1:29" x14ac:dyDescent="0.3">
      <c r="A97" s="15"/>
      <c r="B97" s="185" t="s">
        <v>77</v>
      </c>
      <c r="C97" s="16" t="str">
        <f t="shared" si="26"/>
        <v/>
      </c>
      <c r="D97" s="16" t="str">
        <f t="shared" si="23"/>
        <v/>
      </c>
      <c r="E97" s="17" t="s">
        <v>86</v>
      </c>
      <c r="F97" s="261">
        <f>Decsheets!$V$9</f>
        <v>2</v>
      </c>
      <c r="G97" s="8"/>
      <c r="I97" s="18"/>
      <c r="J97" s="14" t="str">
        <f t="shared" si="25"/>
        <v/>
      </c>
      <c r="K97" s="14" t="str">
        <f t="shared" si="25"/>
        <v/>
      </c>
      <c r="L97" s="14" t="str">
        <f t="shared" si="25"/>
        <v/>
      </c>
      <c r="M97" s="14" t="str">
        <f t="shared" si="25"/>
        <v/>
      </c>
      <c r="N97" s="14" t="str">
        <f t="shared" si="25"/>
        <v/>
      </c>
      <c r="O97" s="14" t="str">
        <f t="shared" si="25"/>
        <v/>
      </c>
      <c r="P97" s="14" t="str">
        <f t="shared" si="25"/>
        <v/>
      </c>
      <c r="Q97" s="14" t="str">
        <f t="shared" si="25"/>
        <v/>
      </c>
      <c r="R97" s="14"/>
      <c r="S97" s="8"/>
      <c r="W97" s="97"/>
      <c r="X97" s="97"/>
      <c r="Y97" s="116"/>
      <c r="Z97" s="97"/>
      <c r="AA97" s="97"/>
      <c r="AB97" s="97"/>
      <c r="AC97" s="116"/>
    </row>
    <row r="98" spans="1:29" x14ac:dyDescent="0.3">
      <c r="A98" s="15"/>
      <c r="B98" s="185" t="s">
        <v>78</v>
      </c>
      <c r="C98" s="16" t="str">
        <f t="shared" si="26"/>
        <v/>
      </c>
      <c r="D98" s="16" t="str">
        <f t="shared" si="23"/>
        <v/>
      </c>
      <c r="E98" s="17" t="s">
        <v>86</v>
      </c>
      <c r="F98" s="261">
        <f>Decsheets!$V$10</f>
        <v>1</v>
      </c>
      <c r="G98" s="8"/>
      <c r="I98" s="18"/>
      <c r="J98" s="14" t="str">
        <f t="shared" si="25"/>
        <v/>
      </c>
      <c r="K98" s="14" t="str">
        <f t="shared" si="25"/>
        <v/>
      </c>
      <c r="L98" s="14" t="str">
        <f t="shared" si="25"/>
        <v/>
      </c>
      <c r="M98" s="14" t="str">
        <f t="shared" si="25"/>
        <v/>
      </c>
      <c r="N98" s="14" t="str">
        <f t="shared" si="25"/>
        <v/>
      </c>
      <c r="O98" s="14" t="str">
        <f t="shared" si="25"/>
        <v/>
      </c>
      <c r="P98" s="14" t="str">
        <f t="shared" si="25"/>
        <v/>
      </c>
      <c r="Q98" s="14" t="str">
        <f t="shared" si="25"/>
        <v/>
      </c>
      <c r="R98" s="14"/>
      <c r="S98" s="8"/>
      <c r="W98" s="97"/>
      <c r="X98" s="97"/>
      <c r="Y98" s="116"/>
      <c r="Z98" s="97"/>
      <c r="AA98" s="97"/>
      <c r="AB98" s="97"/>
      <c r="AC98" s="116"/>
    </row>
    <row r="99" spans="1:29" x14ac:dyDescent="0.3">
      <c r="A99" s="15"/>
      <c r="B99" s="185" t="s">
        <v>79</v>
      </c>
      <c r="C99" s="16" t="str">
        <f t="shared" si="26"/>
        <v/>
      </c>
      <c r="D99" s="16" t="str">
        <f t="shared" si="23"/>
        <v/>
      </c>
      <c r="E99" s="17" t="s">
        <v>86</v>
      </c>
      <c r="F99" s="261">
        <f>Decsheets!$V$11</f>
        <v>0</v>
      </c>
      <c r="G99" s="8"/>
      <c r="I99" s="18"/>
      <c r="J99" s="14" t="str">
        <f t="shared" si="25"/>
        <v/>
      </c>
      <c r="K99" s="14" t="str">
        <f t="shared" si="25"/>
        <v/>
      </c>
      <c r="L99" s="14" t="str">
        <f t="shared" si="25"/>
        <v/>
      </c>
      <c r="M99" s="14" t="str">
        <f t="shared" si="25"/>
        <v/>
      </c>
      <c r="N99" s="14" t="str">
        <f t="shared" si="25"/>
        <v/>
      </c>
      <c r="O99" s="14" t="str">
        <f t="shared" si="25"/>
        <v/>
      </c>
      <c r="P99" s="14" t="str">
        <f t="shared" si="25"/>
        <v/>
      </c>
      <c r="Q99" s="14" t="str">
        <f t="shared" si="25"/>
        <v/>
      </c>
      <c r="R99" s="14">
        <f>SUM(Decsheets!$V$5:$V$12)-(SUM(J93:P99))</f>
        <v>21</v>
      </c>
      <c r="S99" s="8"/>
      <c r="W99" s="97"/>
      <c r="X99" s="97"/>
      <c r="Y99" s="116"/>
      <c r="Z99" s="97"/>
      <c r="AA99" s="97"/>
      <c r="AB99" s="97"/>
      <c r="AC99" s="116"/>
    </row>
    <row r="100" spans="1:29" x14ac:dyDescent="0.3">
      <c r="A100" s="11" t="s">
        <v>139</v>
      </c>
      <c r="B100" s="196"/>
      <c r="C100" s="19" t="s">
        <v>466</v>
      </c>
      <c r="D100" s="7" t="s">
        <v>85</v>
      </c>
      <c r="E100" s="184" t="s">
        <v>86</v>
      </c>
      <c r="F100" s="256"/>
      <c r="G100" s="8"/>
      <c r="I100" s="8"/>
      <c r="J100" s="14"/>
      <c r="K100" s="14"/>
      <c r="L100" s="14"/>
      <c r="M100" s="14"/>
      <c r="N100" s="14"/>
      <c r="O100" s="14"/>
      <c r="P100" s="14"/>
      <c r="Q100" s="14"/>
      <c r="R100" s="14"/>
      <c r="S100" s="8" t="s">
        <v>141</v>
      </c>
      <c r="W100" s="97"/>
      <c r="X100" s="97"/>
      <c r="Y100" s="116"/>
      <c r="Z100" s="97"/>
      <c r="AA100" s="97"/>
      <c r="AB100" s="97"/>
      <c r="AC100" s="116"/>
    </row>
    <row r="101" spans="1:29" x14ac:dyDescent="0.3">
      <c r="A101" s="15"/>
      <c r="B101" s="185" t="s">
        <v>126</v>
      </c>
      <c r="C101" s="16" t="str">
        <f t="shared" ref="C101:C107" si="27">IF(A101="","",VLOOKUP($A$100,IF(LEN(A101)=2,U16BB,U16BA),VLOOKUP(LEFT(A101,1),club,6,FALSE),FALSE))</f>
        <v/>
      </c>
      <c r="D101" s="16" t="str">
        <f t="shared" si="23"/>
        <v/>
      </c>
      <c r="E101" s="17" t="s">
        <v>86</v>
      </c>
      <c r="F101" s="261">
        <f>Decsheets!$V$5</f>
        <v>6</v>
      </c>
      <c r="G101" s="8"/>
      <c r="I101" s="208" t="str">
        <f>IFERROR(IF(E101=".","",IF(E101&lt;Records!D11,"LR",IF(E101=Records!D11,"=LR","-"))),"???")</f>
        <v/>
      </c>
      <c r="J101" s="14" t="str">
        <f t="shared" ref="J101:Q107" si="28">IF($A101="","",IF(LEFT($A101,1)=J$12,$F101,""))</f>
        <v/>
      </c>
      <c r="K101" s="14" t="str">
        <f t="shared" si="28"/>
        <v/>
      </c>
      <c r="L101" s="14" t="str">
        <f t="shared" si="28"/>
        <v/>
      </c>
      <c r="M101" s="14" t="str">
        <f t="shared" si="28"/>
        <v/>
      </c>
      <c r="N101" s="14" t="str">
        <f t="shared" si="28"/>
        <v/>
      </c>
      <c r="O101" s="14" t="str">
        <f t="shared" si="28"/>
        <v/>
      </c>
      <c r="P101" s="14" t="str">
        <f t="shared" si="28"/>
        <v/>
      </c>
      <c r="Q101" s="14" t="str">
        <f t="shared" si="28"/>
        <v/>
      </c>
      <c r="R101" s="14"/>
      <c r="S101" s="8"/>
      <c r="W101" s="97"/>
      <c r="X101" s="97"/>
      <c r="Y101" s="116"/>
      <c r="Z101" s="97"/>
      <c r="AA101" s="97"/>
      <c r="AB101" s="97"/>
      <c r="AC101" s="116"/>
    </row>
    <row r="102" spans="1:29" x14ac:dyDescent="0.3">
      <c r="A102" s="15"/>
      <c r="B102" s="185" t="s">
        <v>127</v>
      </c>
      <c r="C102" s="16" t="str">
        <f t="shared" si="27"/>
        <v/>
      </c>
      <c r="D102" s="16" t="str">
        <f t="shared" si="23"/>
        <v/>
      </c>
      <c r="E102" s="17" t="s">
        <v>86</v>
      </c>
      <c r="F102" s="261">
        <f>Decsheets!$V$6</f>
        <v>5</v>
      </c>
      <c r="G102" s="8"/>
      <c r="I102" s="18"/>
      <c r="J102" s="14" t="str">
        <f t="shared" si="28"/>
        <v/>
      </c>
      <c r="K102" s="14" t="str">
        <f t="shared" si="28"/>
        <v/>
      </c>
      <c r="L102" s="14" t="str">
        <f t="shared" si="28"/>
        <v/>
      </c>
      <c r="M102" s="14" t="str">
        <f t="shared" si="28"/>
        <v/>
      </c>
      <c r="N102" s="14" t="str">
        <f t="shared" si="28"/>
        <v/>
      </c>
      <c r="O102" s="14" t="str">
        <f t="shared" si="28"/>
        <v/>
      </c>
      <c r="P102" s="14" t="str">
        <f t="shared" si="28"/>
        <v/>
      </c>
      <c r="Q102" s="14" t="str">
        <f t="shared" si="28"/>
        <v/>
      </c>
      <c r="R102" s="14"/>
      <c r="S102" s="216"/>
      <c r="W102" s="97"/>
      <c r="X102" s="97"/>
      <c r="Y102" s="116"/>
      <c r="Z102" s="97"/>
      <c r="AA102" s="97"/>
      <c r="AB102" s="97"/>
      <c r="AC102" s="116"/>
    </row>
    <row r="103" spans="1:29" x14ac:dyDescent="0.3">
      <c r="A103" s="15"/>
      <c r="B103" s="185" t="s">
        <v>128</v>
      </c>
      <c r="C103" s="16" t="str">
        <f t="shared" si="27"/>
        <v/>
      </c>
      <c r="D103" s="16" t="str">
        <f t="shared" si="23"/>
        <v/>
      </c>
      <c r="E103" s="17" t="s">
        <v>86</v>
      </c>
      <c r="F103" s="261">
        <f>Decsheets!$V$7</f>
        <v>4</v>
      </c>
      <c r="G103" s="8"/>
      <c r="I103" s="18"/>
      <c r="J103" s="14" t="str">
        <f t="shared" si="28"/>
        <v/>
      </c>
      <c r="K103" s="14" t="str">
        <f t="shared" si="28"/>
        <v/>
      </c>
      <c r="L103" s="14" t="str">
        <f t="shared" si="28"/>
        <v/>
      </c>
      <c r="M103" s="14" t="str">
        <f t="shared" si="28"/>
        <v/>
      </c>
      <c r="N103" s="14" t="str">
        <f t="shared" si="28"/>
        <v/>
      </c>
      <c r="O103" s="14" t="str">
        <f t="shared" si="28"/>
        <v/>
      </c>
      <c r="P103" s="14" t="str">
        <f t="shared" si="28"/>
        <v/>
      </c>
      <c r="Q103" s="14" t="str">
        <f t="shared" si="28"/>
        <v/>
      </c>
      <c r="R103" s="14"/>
      <c r="S103" s="8"/>
      <c r="W103" s="97"/>
      <c r="X103" s="97"/>
      <c r="Y103" s="116"/>
      <c r="Z103" s="97"/>
      <c r="AA103" s="97"/>
      <c r="AB103" s="97"/>
      <c r="AC103" s="116"/>
    </row>
    <row r="104" spans="1:29" x14ac:dyDescent="0.3">
      <c r="A104" s="15"/>
      <c r="B104" s="185" t="s">
        <v>76</v>
      </c>
      <c r="C104" s="16" t="str">
        <f t="shared" si="27"/>
        <v/>
      </c>
      <c r="D104" s="16" t="str">
        <f t="shared" si="23"/>
        <v/>
      </c>
      <c r="E104" s="17" t="s">
        <v>86</v>
      </c>
      <c r="F104" s="261">
        <f>Decsheets!$V$8</f>
        <v>3</v>
      </c>
      <c r="G104" s="8"/>
      <c r="I104" s="18"/>
      <c r="J104" s="14" t="str">
        <f t="shared" si="28"/>
        <v/>
      </c>
      <c r="K104" s="14" t="str">
        <f t="shared" si="28"/>
        <v/>
      </c>
      <c r="L104" s="14" t="str">
        <f t="shared" si="28"/>
        <v/>
      </c>
      <c r="M104" s="14" t="str">
        <f t="shared" si="28"/>
        <v/>
      </c>
      <c r="N104" s="14" t="str">
        <f t="shared" si="28"/>
        <v/>
      </c>
      <c r="O104" s="14" t="str">
        <f t="shared" si="28"/>
        <v/>
      </c>
      <c r="P104" s="14" t="str">
        <f t="shared" si="28"/>
        <v/>
      </c>
      <c r="Q104" s="14" t="str">
        <f t="shared" si="28"/>
        <v/>
      </c>
      <c r="R104" s="14"/>
      <c r="S104" s="8"/>
      <c r="W104" s="97"/>
      <c r="X104" s="97"/>
      <c r="Y104" s="116"/>
      <c r="Z104" s="97"/>
      <c r="AA104" s="97"/>
      <c r="AB104" s="97"/>
      <c r="AC104" s="116"/>
    </row>
    <row r="105" spans="1:29" x14ac:dyDescent="0.3">
      <c r="A105" s="15"/>
      <c r="B105" s="185" t="s">
        <v>77</v>
      </c>
      <c r="C105" s="16" t="str">
        <f t="shared" si="27"/>
        <v/>
      </c>
      <c r="D105" s="16" t="str">
        <f t="shared" si="23"/>
        <v/>
      </c>
      <c r="E105" s="17" t="s">
        <v>86</v>
      </c>
      <c r="F105" s="261">
        <f>Decsheets!$V$9</f>
        <v>2</v>
      </c>
      <c r="G105" s="8"/>
      <c r="I105" s="18"/>
      <c r="J105" s="14" t="str">
        <f t="shared" si="28"/>
        <v/>
      </c>
      <c r="K105" s="14" t="str">
        <f t="shared" si="28"/>
        <v/>
      </c>
      <c r="L105" s="14" t="str">
        <f t="shared" si="28"/>
        <v/>
      </c>
      <c r="M105" s="14" t="str">
        <f t="shared" si="28"/>
        <v/>
      </c>
      <c r="N105" s="14" t="str">
        <f t="shared" si="28"/>
        <v/>
      </c>
      <c r="O105" s="14" t="str">
        <f t="shared" si="28"/>
        <v/>
      </c>
      <c r="P105" s="14" t="str">
        <f t="shared" si="28"/>
        <v/>
      </c>
      <c r="Q105" s="14" t="str">
        <f t="shared" si="28"/>
        <v/>
      </c>
      <c r="R105" s="14"/>
      <c r="S105" s="8"/>
      <c r="W105" s="97"/>
      <c r="X105" s="97"/>
      <c r="Y105" s="116"/>
      <c r="Z105" s="97"/>
      <c r="AA105" s="97"/>
      <c r="AB105" s="97"/>
      <c r="AC105" s="116"/>
    </row>
    <row r="106" spans="1:29" x14ac:dyDescent="0.3">
      <c r="A106" s="15"/>
      <c r="B106" s="185" t="s">
        <v>78</v>
      </c>
      <c r="C106" s="16" t="str">
        <f t="shared" si="27"/>
        <v/>
      </c>
      <c r="D106" s="16" t="str">
        <f t="shared" si="23"/>
        <v/>
      </c>
      <c r="E106" s="17" t="s">
        <v>86</v>
      </c>
      <c r="F106" s="261">
        <f>Decsheets!$V$10</f>
        <v>1</v>
      </c>
      <c r="G106" s="8"/>
      <c r="I106" s="18"/>
      <c r="J106" s="14" t="str">
        <f t="shared" si="28"/>
        <v/>
      </c>
      <c r="K106" s="14" t="str">
        <f t="shared" si="28"/>
        <v/>
      </c>
      <c r="L106" s="14" t="str">
        <f t="shared" si="28"/>
        <v/>
      </c>
      <c r="M106" s="14" t="str">
        <f t="shared" si="28"/>
        <v/>
      </c>
      <c r="N106" s="14" t="str">
        <f t="shared" si="28"/>
        <v/>
      </c>
      <c r="O106" s="14" t="str">
        <f t="shared" si="28"/>
        <v/>
      </c>
      <c r="P106" s="14" t="str">
        <f t="shared" si="28"/>
        <v/>
      </c>
      <c r="Q106" s="14" t="str">
        <f t="shared" si="28"/>
        <v/>
      </c>
      <c r="R106" s="14"/>
      <c r="S106" s="8"/>
      <c r="W106" s="97"/>
      <c r="X106" s="97"/>
      <c r="Y106" s="116"/>
      <c r="Z106" s="97"/>
      <c r="AA106" s="97"/>
      <c r="AB106" s="97"/>
      <c r="AC106" s="116"/>
    </row>
    <row r="107" spans="1:29" x14ac:dyDescent="0.3">
      <c r="A107" s="15"/>
      <c r="B107" s="185" t="s">
        <v>79</v>
      </c>
      <c r="C107" s="16" t="str">
        <f t="shared" si="27"/>
        <v/>
      </c>
      <c r="D107" s="16" t="str">
        <f t="shared" si="23"/>
        <v/>
      </c>
      <c r="E107" s="17" t="s">
        <v>86</v>
      </c>
      <c r="F107" s="261">
        <f>Decsheets!$V$11</f>
        <v>0</v>
      </c>
      <c r="G107" s="8"/>
      <c r="I107" s="18"/>
      <c r="J107" s="14" t="str">
        <f t="shared" si="28"/>
        <v/>
      </c>
      <c r="K107" s="14" t="str">
        <f t="shared" si="28"/>
        <v/>
      </c>
      <c r="L107" s="14" t="str">
        <f t="shared" si="28"/>
        <v/>
      </c>
      <c r="M107" s="14" t="str">
        <f t="shared" si="28"/>
        <v/>
      </c>
      <c r="N107" s="14" t="str">
        <f t="shared" si="28"/>
        <v/>
      </c>
      <c r="O107" s="14" t="str">
        <f t="shared" si="28"/>
        <v/>
      </c>
      <c r="P107" s="14" t="str">
        <f t="shared" si="28"/>
        <v/>
      </c>
      <c r="Q107" s="14" t="str">
        <f t="shared" si="28"/>
        <v/>
      </c>
      <c r="R107" s="14">
        <f>SUM(Decsheets!$V$5:$V$12)-(SUM(J101:P107))</f>
        <v>21</v>
      </c>
      <c r="S107" s="8"/>
      <c r="W107" s="97"/>
      <c r="X107" s="97"/>
      <c r="Y107" s="116"/>
      <c r="Z107" s="97"/>
      <c r="AA107" s="97"/>
      <c r="AB107" s="97"/>
      <c r="AC107" s="116"/>
    </row>
    <row r="108" spans="1:29" hidden="1" x14ac:dyDescent="0.3">
      <c r="A108" s="11" t="s">
        <v>345</v>
      </c>
      <c r="B108" s="196"/>
      <c r="C108" s="19" t="s">
        <v>465</v>
      </c>
      <c r="D108" s="258" t="s">
        <v>366</v>
      </c>
      <c r="E108" s="95" t="s">
        <v>86</v>
      </c>
      <c r="F108" s="256"/>
      <c r="G108" s="8"/>
      <c r="I108" s="8"/>
      <c r="J108" s="14"/>
      <c r="K108" s="14"/>
      <c r="L108" s="14"/>
      <c r="M108" s="14"/>
      <c r="N108" s="14"/>
      <c r="O108" s="14"/>
      <c r="P108" s="14"/>
      <c r="Q108" s="14"/>
      <c r="R108" s="14"/>
      <c r="S108" s="21" t="s">
        <v>346</v>
      </c>
      <c r="W108" s="97"/>
      <c r="X108" s="97"/>
      <c r="Y108" s="116"/>
      <c r="Z108" s="97"/>
      <c r="AA108" s="97"/>
      <c r="AB108" s="97"/>
      <c r="AC108" s="116"/>
    </row>
    <row r="109" spans="1:29" hidden="1" x14ac:dyDescent="0.3">
      <c r="A109" s="15"/>
      <c r="B109" s="185" t="s">
        <v>126</v>
      </c>
      <c r="C109" s="16" t="str">
        <f>IFERROR(IF(A109="","",VLOOKUP($A$108,IF(LEN(A109)=2,U16BB,U16BA),VLOOKUP(LEFT(A109,1),club,6,FALSE),FALSE)),"No athlete")</f>
        <v/>
      </c>
      <c r="D109" s="16" t="str">
        <f>IFERROR(IF(A109="","",VLOOKUP(LEFT(A109,1),club,2,FALSE)),"No club")</f>
        <v/>
      </c>
      <c r="E109" s="17" t="s">
        <v>86</v>
      </c>
      <c r="F109" s="263">
        <f>Decsheets!$V$5</f>
        <v>6</v>
      </c>
      <c r="G109" s="8"/>
      <c r="I109" s="208" t="str">
        <f>IFERROR(IF(E109=".","",IF(E109&lt;Records!D14,"LR",IF(E109=Records!D149,"=LR","-"))),"???")</f>
        <v/>
      </c>
      <c r="J109" s="14" t="str">
        <f t="shared" ref="J109:Q115" si="29">IF($A109="","",IF(LEFT($A109,1)=J$12,$F109,""))</f>
        <v/>
      </c>
      <c r="K109" s="14" t="str">
        <f t="shared" si="29"/>
        <v/>
      </c>
      <c r="L109" s="14" t="str">
        <f t="shared" si="29"/>
        <v/>
      </c>
      <c r="M109" s="14" t="str">
        <f t="shared" si="29"/>
        <v/>
      </c>
      <c r="N109" s="14" t="str">
        <f t="shared" si="29"/>
        <v/>
      </c>
      <c r="O109" s="14" t="str">
        <f t="shared" si="29"/>
        <v/>
      </c>
      <c r="P109" s="14" t="str">
        <f t="shared" si="29"/>
        <v/>
      </c>
      <c r="Q109" s="14" t="str">
        <f t="shared" si="29"/>
        <v/>
      </c>
      <c r="R109" s="14"/>
      <c r="S109" s="8"/>
      <c r="W109" s="97"/>
      <c r="X109" s="97"/>
      <c r="Y109" s="116"/>
      <c r="Z109" s="97"/>
      <c r="AA109" s="97"/>
      <c r="AB109" s="97"/>
      <c r="AC109" s="116"/>
    </row>
    <row r="110" spans="1:29" hidden="1" x14ac:dyDescent="0.3">
      <c r="A110" s="15"/>
      <c r="B110" s="185" t="s">
        <v>127</v>
      </c>
      <c r="C110" s="16" t="str">
        <f t="shared" ref="C110:C115" si="30">IF(A110="","",VLOOKUP($A$108,IF(LEN(A110)=2,U16BB,U16BA),VLOOKUP(LEFT(A110,1),club,6,FALSE),FALSE))</f>
        <v/>
      </c>
      <c r="D110" s="16" t="str">
        <f t="shared" ref="D110:D115" si="31">IF(A110="","",VLOOKUP(LEFT(A110,1),club,2,FALSE))</f>
        <v/>
      </c>
      <c r="E110" s="17" t="s">
        <v>86</v>
      </c>
      <c r="F110" s="263">
        <f>Decsheets!$V$6</f>
        <v>5</v>
      </c>
      <c r="G110" s="8"/>
      <c r="I110" s="119"/>
      <c r="J110" s="14" t="str">
        <f t="shared" si="29"/>
        <v/>
      </c>
      <c r="K110" s="14" t="str">
        <f t="shared" si="29"/>
        <v/>
      </c>
      <c r="L110" s="14" t="str">
        <f t="shared" si="29"/>
        <v/>
      </c>
      <c r="M110" s="14" t="str">
        <f t="shared" si="29"/>
        <v/>
      </c>
      <c r="N110" s="14" t="str">
        <f t="shared" si="29"/>
        <v/>
      </c>
      <c r="O110" s="14" t="str">
        <f t="shared" si="29"/>
        <v/>
      </c>
      <c r="P110" s="14" t="str">
        <f t="shared" si="29"/>
        <v/>
      </c>
      <c r="Q110" s="14" t="str">
        <f t="shared" si="29"/>
        <v/>
      </c>
      <c r="R110" s="14"/>
      <c r="S110" s="8"/>
      <c r="W110" s="97"/>
      <c r="X110" s="97"/>
      <c r="Y110" s="116"/>
      <c r="Z110" s="97"/>
      <c r="AA110" s="97"/>
      <c r="AB110" s="97"/>
      <c r="AC110" s="116"/>
    </row>
    <row r="111" spans="1:29" hidden="1" x14ac:dyDescent="0.3">
      <c r="A111" s="15"/>
      <c r="B111" s="185" t="s">
        <v>128</v>
      </c>
      <c r="C111" s="16" t="str">
        <f t="shared" si="30"/>
        <v/>
      </c>
      <c r="D111" s="16" t="str">
        <f t="shared" si="31"/>
        <v/>
      </c>
      <c r="E111" s="17" t="s">
        <v>86</v>
      </c>
      <c r="F111" s="263">
        <f>Decsheets!$V$7</f>
        <v>4</v>
      </c>
      <c r="G111" s="8"/>
      <c r="I111" s="119"/>
      <c r="J111" s="14" t="str">
        <f t="shared" si="29"/>
        <v/>
      </c>
      <c r="K111" s="14" t="str">
        <f t="shared" si="29"/>
        <v/>
      </c>
      <c r="L111" s="14" t="str">
        <f t="shared" si="29"/>
        <v/>
      </c>
      <c r="M111" s="14" t="str">
        <f t="shared" si="29"/>
        <v/>
      </c>
      <c r="N111" s="14" t="str">
        <f t="shared" si="29"/>
        <v/>
      </c>
      <c r="O111" s="14" t="str">
        <f t="shared" si="29"/>
        <v/>
      </c>
      <c r="P111" s="14" t="str">
        <f t="shared" si="29"/>
        <v/>
      </c>
      <c r="Q111" s="14" t="str">
        <f t="shared" si="29"/>
        <v/>
      </c>
      <c r="R111" s="14"/>
      <c r="S111" s="8"/>
      <c r="W111" s="97"/>
      <c r="X111" s="97"/>
      <c r="Y111" s="116"/>
      <c r="Z111" s="97"/>
      <c r="AA111" s="97"/>
      <c r="AB111" s="97"/>
      <c r="AC111" s="116"/>
    </row>
    <row r="112" spans="1:29" hidden="1" x14ac:dyDescent="0.3">
      <c r="A112" s="15"/>
      <c r="B112" s="185" t="s">
        <v>76</v>
      </c>
      <c r="C112" s="16" t="str">
        <f t="shared" si="30"/>
        <v/>
      </c>
      <c r="D112" s="16" t="str">
        <f t="shared" si="31"/>
        <v/>
      </c>
      <c r="E112" s="17" t="s">
        <v>86</v>
      </c>
      <c r="F112" s="263">
        <f>Decsheets!$V$8</f>
        <v>3</v>
      </c>
      <c r="G112" s="8"/>
      <c r="I112" s="119"/>
      <c r="J112" s="14" t="str">
        <f t="shared" si="29"/>
        <v/>
      </c>
      <c r="K112" s="14" t="str">
        <f t="shared" si="29"/>
        <v/>
      </c>
      <c r="L112" s="14" t="str">
        <f t="shared" si="29"/>
        <v/>
      </c>
      <c r="M112" s="14" t="str">
        <f t="shared" si="29"/>
        <v/>
      </c>
      <c r="N112" s="14" t="str">
        <f t="shared" si="29"/>
        <v/>
      </c>
      <c r="O112" s="14" t="str">
        <f t="shared" si="29"/>
        <v/>
      </c>
      <c r="P112" s="14" t="str">
        <f t="shared" si="29"/>
        <v/>
      </c>
      <c r="Q112" s="14" t="str">
        <f t="shared" si="29"/>
        <v/>
      </c>
      <c r="R112" s="14"/>
      <c r="S112" s="8"/>
      <c r="W112" s="97"/>
      <c r="X112" s="97"/>
      <c r="Y112" s="116"/>
      <c r="Z112" s="97"/>
      <c r="AA112" s="97"/>
      <c r="AB112" s="97"/>
      <c r="AC112" s="116"/>
    </row>
    <row r="113" spans="1:29" hidden="1" x14ac:dyDescent="0.3">
      <c r="A113" s="15"/>
      <c r="B113" s="185" t="s">
        <v>77</v>
      </c>
      <c r="C113" s="16" t="str">
        <f t="shared" si="30"/>
        <v/>
      </c>
      <c r="D113" s="16" t="str">
        <f t="shared" si="31"/>
        <v/>
      </c>
      <c r="E113" s="17" t="s">
        <v>86</v>
      </c>
      <c r="F113" s="263">
        <f>Decsheets!$V$9</f>
        <v>2</v>
      </c>
      <c r="G113" s="8"/>
      <c r="I113" s="119"/>
      <c r="J113" s="14" t="str">
        <f t="shared" si="29"/>
        <v/>
      </c>
      <c r="K113" s="14" t="str">
        <f t="shared" si="29"/>
        <v/>
      </c>
      <c r="L113" s="14" t="str">
        <f t="shared" si="29"/>
        <v/>
      </c>
      <c r="M113" s="14" t="str">
        <f t="shared" si="29"/>
        <v/>
      </c>
      <c r="N113" s="14" t="str">
        <f t="shared" si="29"/>
        <v/>
      </c>
      <c r="O113" s="14" t="str">
        <f t="shared" si="29"/>
        <v/>
      </c>
      <c r="P113" s="14" t="str">
        <f t="shared" si="29"/>
        <v/>
      </c>
      <c r="Q113" s="14" t="str">
        <f t="shared" si="29"/>
        <v/>
      </c>
      <c r="R113" s="14"/>
      <c r="S113" s="8"/>
      <c r="W113" s="97"/>
      <c r="X113" s="97"/>
      <c r="Y113" s="116"/>
      <c r="Z113" s="97"/>
      <c r="AA113" s="97"/>
      <c r="AB113" s="97"/>
      <c r="AC113" s="116"/>
    </row>
    <row r="114" spans="1:29" hidden="1" x14ac:dyDescent="0.3">
      <c r="A114" s="15"/>
      <c r="B114" s="185" t="s">
        <v>78</v>
      </c>
      <c r="C114" s="16" t="str">
        <f t="shared" si="30"/>
        <v/>
      </c>
      <c r="D114" s="16" t="str">
        <f t="shared" si="31"/>
        <v/>
      </c>
      <c r="E114" s="17" t="s">
        <v>86</v>
      </c>
      <c r="F114" s="263">
        <f>Decsheets!$V$10</f>
        <v>1</v>
      </c>
      <c r="G114" s="8"/>
      <c r="I114" s="18"/>
      <c r="J114" s="14" t="str">
        <f t="shared" si="29"/>
        <v/>
      </c>
      <c r="K114" s="14" t="str">
        <f t="shared" si="29"/>
        <v/>
      </c>
      <c r="L114" s="14" t="str">
        <f t="shared" si="29"/>
        <v/>
      </c>
      <c r="M114" s="14" t="str">
        <f t="shared" si="29"/>
        <v/>
      </c>
      <c r="N114" s="14" t="str">
        <f t="shared" si="29"/>
        <v/>
      </c>
      <c r="O114" s="14" t="str">
        <f t="shared" si="29"/>
        <v/>
      </c>
      <c r="P114" s="14" t="str">
        <f t="shared" si="29"/>
        <v/>
      </c>
      <c r="Q114" s="14" t="str">
        <f t="shared" si="29"/>
        <v/>
      </c>
      <c r="R114" s="14"/>
      <c r="S114" s="8"/>
      <c r="W114" s="97"/>
      <c r="X114" s="97"/>
      <c r="Y114" s="116"/>
      <c r="Z114" s="97"/>
      <c r="AA114" s="97"/>
      <c r="AB114" s="97"/>
      <c r="AC114" s="116"/>
    </row>
    <row r="115" spans="1:29" hidden="1" x14ac:dyDescent="0.3">
      <c r="A115" s="15"/>
      <c r="B115" s="185" t="s">
        <v>79</v>
      </c>
      <c r="C115" s="16" t="str">
        <f t="shared" si="30"/>
        <v/>
      </c>
      <c r="D115" s="16" t="str">
        <f t="shared" si="31"/>
        <v/>
      </c>
      <c r="E115" s="17" t="s">
        <v>86</v>
      </c>
      <c r="F115" s="263">
        <f>Decsheets!$V$11</f>
        <v>0</v>
      </c>
      <c r="G115" s="8"/>
      <c r="I115" s="18"/>
      <c r="J115" s="14" t="str">
        <f t="shared" si="29"/>
        <v/>
      </c>
      <c r="K115" s="14" t="str">
        <f t="shared" si="29"/>
        <v/>
      </c>
      <c r="L115" s="14" t="str">
        <f t="shared" si="29"/>
        <v/>
      </c>
      <c r="M115" s="14" t="str">
        <f t="shared" si="29"/>
        <v/>
      </c>
      <c r="N115" s="14" t="str">
        <f t="shared" si="29"/>
        <v/>
      </c>
      <c r="O115" s="14" t="str">
        <f t="shared" si="29"/>
        <v/>
      </c>
      <c r="P115" s="14" t="str">
        <f t="shared" si="29"/>
        <v/>
      </c>
      <c r="Q115" s="14" t="str">
        <f t="shared" si="29"/>
        <v/>
      </c>
      <c r="R115" s="14">
        <f>SUM(Decsheets!$V$5:$V$12)-(SUM(J109:P115))</f>
        <v>21</v>
      </c>
      <c r="S115" s="8"/>
      <c r="W115" s="97"/>
      <c r="X115" s="97"/>
      <c r="Y115" s="116"/>
      <c r="Z115" s="97"/>
      <c r="AA115" s="97"/>
      <c r="AB115" s="97"/>
      <c r="AC115" s="116"/>
    </row>
    <row r="116" spans="1:29" hidden="1" x14ac:dyDescent="0.3">
      <c r="A116" s="11" t="s">
        <v>345</v>
      </c>
      <c r="B116" s="196"/>
      <c r="C116" s="19" t="s">
        <v>464</v>
      </c>
      <c r="D116" s="258" t="s">
        <v>366</v>
      </c>
      <c r="E116" s="7" t="s">
        <v>86</v>
      </c>
      <c r="F116" s="256"/>
      <c r="G116" s="8"/>
      <c r="I116" s="8"/>
      <c r="J116" s="14"/>
      <c r="K116" s="14"/>
      <c r="L116" s="14"/>
      <c r="M116" s="14"/>
      <c r="N116" s="14"/>
      <c r="O116" s="14"/>
      <c r="P116" s="14"/>
      <c r="Q116" s="14"/>
      <c r="R116" s="14"/>
      <c r="S116" s="21" t="s">
        <v>347</v>
      </c>
      <c r="W116" s="97"/>
      <c r="X116" s="97"/>
      <c r="Y116" s="116"/>
      <c r="Z116" s="97"/>
      <c r="AA116" s="97"/>
      <c r="AB116" s="97"/>
      <c r="AC116" s="116"/>
    </row>
    <row r="117" spans="1:29" hidden="1" x14ac:dyDescent="0.3">
      <c r="A117" s="15"/>
      <c r="B117" s="185" t="s">
        <v>126</v>
      </c>
      <c r="C117" s="16" t="str">
        <f t="shared" ref="C117:C123" si="32">IF(A117="","",VLOOKUP($A$116,IF(LEN(A117)=2,U16BB,U16BA),VLOOKUP(LEFT(A117,1),club,6,FALSE),FALSE))</f>
        <v/>
      </c>
      <c r="D117" s="16" t="str">
        <f t="shared" ref="D117:D123" si="33">IF(A117="","",VLOOKUP(LEFT(A117,1),club,2,FALSE))</f>
        <v/>
      </c>
      <c r="E117" s="17" t="s">
        <v>86</v>
      </c>
      <c r="F117" s="263">
        <f>Decsheets!$V$5</f>
        <v>6</v>
      </c>
      <c r="G117" s="8"/>
      <c r="I117" s="208" t="str">
        <f>IFERROR(IF(E117=".","",IF(E117&lt;Records!D14,"LR",IF(E117=Records!D14,"=LR","-"))),"???")</f>
        <v/>
      </c>
      <c r="J117" s="14" t="str">
        <f t="shared" ref="J117:Q123" si="34">IF($A117="","",IF(LEFT($A117,1)=J$12,$F117,""))</f>
        <v/>
      </c>
      <c r="K117" s="14" t="str">
        <f t="shared" si="34"/>
        <v/>
      </c>
      <c r="L117" s="14" t="str">
        <f t="shared" si="34"/>
        <v/>
      </c>
      <c r="M117" s="14" t="str">
        <f t="shared" si="34"/>
        <v/>
      </c>
      <c r="N117" s="14" t="str">
        <f t="shared" si="34"/>
        <v/>
      </c>
      <c r="O117" s="14" t="str">
        <f t="shared" si="34"/>
        <v/>
      </c>
      <c r="P117" s="14" t="str">
        <f t="shared" si="34"/>
        <v/>
      </c>
      <c r="Q117" s="14" t="str">
        <f t="shared" si="34"/>
        <v/>
      </c>
      <c r="R117" s="14"/>
      <c r="S117" s="8"/>
      <c r="W117" s="97"/>
      <c r="X117" s="97"/>
      <c r="Y117" s="116"/>
      <c r="Z117" s="97"/>
      <c r="AA117" s="97"/>
      <c r="AB117" s="97"/>
      <c r="AC117" s="116"/>
    </row>
    <row r="118" spans="1:29" hidden="1" x14ac:dyDescent="0.3">
      <c r="A118" s="15"/>
      <c r="B118" s="185" t="s">
        <v>127</v>
      </c>
      <c r="C118" s="16" t="str">
        <f t="shared" si="32"/>
        <v/>
      </c>
      <c r="D118" s="16" t="str">
        <f t="shared" si="33"/>
        <v/>
      </c>
      <c r="E118" s="17" t="s">
        <v>86</v>
      </c>
      <c r="F118" s="263">
        <f>Decsheets!$V$6</f>
        <v>5</v>
      </c>
      <c r="G118" s="8"/>
      <c r="I118" s="119"/>
      <c r="J118" s="14" t="str">
        <f t="shared" si="34"/>
        <v/>
      </c>
      <c r="K118" s="14" t="str">
        <f t="shared" si="34"/>
        <v/>
      </c>
      <c r="L118" s="14" t="str">
        <f t="shared" si="34"/>
        <v/>
      </c>
      <c r="M118" s="14" t="str">
        <f t="shared" si="34"/>
        <v/>
      </c>
      <c r="N118" s="14" t="str">
        <f t="shared" si="34"/>
        <v/>
      </c>
      <c r="O118" s="14" t="str">
        <f t="shared" si="34"/>
        <v/>
      </c>
      <c r="P118" s="14" t="str">
        <f t="shared" si="34"/>
        <v/>
      </c>
      <c r="Q118" s="14" t="str">
        <f t="shared" si="34"/>
        <v/>
      </c>
      <c r="R118" s="14"/>
      <c r="S118" s="8"/>
      <c r="W118" s="97"/>
      <c r="X118" s="97"/>
      <c r="Y118" s="116"/>
      <c r="Z118" s="97"/>
      <c r="AA118" s="97"/>
      <c r="AB118" s="97"/>
      <c r="AC118" s="116"/>
    </row>
    <row r="119" spans="1:29" hidden="1" x14ac:dyDescent="0.3">
      <c r="A119" s="15"/>
      <c r="B119" s="185" t="s">
        <v>128</v>
      </c>
      <c r="C119" s="16" t="str">
        <f t="shared" si="32"/>
        <v/>
      </c>
      <c r="D119" s="16" t="str">
        <f t="shared" si="33"/>
        <v/>
      </c>
      <c r="E119" s="17" t="s">
        <v>86</v>
      </c>
      <c r="F119" s="263">
        <f>Decsheets!$V$7</f>
        <v>4</v>
      </c>
      <c r="G119" s="8"/>
      <c r="I119" s="119"/>
      <c r="J119" s="14" t="str">
        <f t="shared" si="34"/>
        <v/>
      </c>
      <c r="K119" s="14" t="str">
        <f t="shared" si="34"/>
        <v/>
      </c>
      <c r="L119" s="14" t="str">
        <f t="shared" si="34"/>
        <v/>
      </c>
      <c r="M119" s="14" t="str">
        <f t="shared" si="34"/>
        <v/>
      </c>
      <c r="N119" s="14" t="str">
        <f t="shared" si="34"/>
        <v/>
      </c>
      <c r="O119" s="14" t="str">
        <f t="shared" si="34"/>
        <v/>
      </c>
      <c r="P119" s="14" t="str">
        <f t="shared" si="34"/>
        <v/>
      </c>
      <c r="Q119" s="14" t="str">
        <f t="shared" si="34"/>
        <v/>
      </c>
      <c r="R119" s="14"/>
      <c r="S119" s="8"/>
      <c r="W119" s="97"/>
      <c r="X119" s="97"/>
      <c r="Y119" s="116"/>
      <c r="Z119" s="97"/>
      <c r="AA119" s="97"/>
      <c r="AB119" s="97"/>
      <c r="AC119" s="116"/>
    </row>
    <row r="120" spans="1:29" hidden="1" x14ac:dyDescent="0.3">
      <c r="A120" s="15"/>
      <c r="B120" s="185" t="s">
        <v>76</v>
      </c>
      <c r="C120" s="16" t="str">
        <f t="shared" si="32"/>
        <v/>
      </c>
      <c r="D120" s="16" t="str">
        <f t="shared" si="33"/>
        <v/>
      </c>
      <c r="E120" s="17" t="s">
        <v>86</v>
      </c>
      <c r="F120" s="263">
        <f>Decsheets!$V$8</f>
        <v>3</v>
      </c>
      <c r="G120" s="8"/>
      <c r="I120" s="119"/>
      <c r="J120" s="14" t="str">
        <f t="shared" si="34"/>
        <v/>
      </c>
      <c r="K120" s="14" t="str">
        <f t="shared" si="34"/>
        <v/>
      </c>
      <c r="L120" s="14" t="str">
        <f t="shared" si="34"/>
        <v/>
      </c>
      <c r="M120" s="14" t="str">
        <f t="shared" si="34"/>
        <v/>
      </c>
      <c r="N120" s="14" t="str">
        <f t="shared" si="34"/>
        <v/>
      </c>
      <c r="O120" s="14" t="str">
        <f t="shared" si="34"/>
        <v/>
      </c>
      <c r="P120" s="14" t="str">
        <f t="shared" si="34"/>
        <v/>
      </c>
      <c r="Q120" s="14" t="str">
        <f t="shared" si="34"/>
        <v/>
      </c>
      <c r="R120" s="14"/>
      <c r="S120" s="8"/>
      <c r="W120" s="97"/>
      <c r="X120" s="97"/>
      <c r="Y120" s="116"/>
      <c r="Z120" s="97"/>
      <c r="AA120" s="97"/>
      <c r="AB120" s="97"/>
      <c r="AC120" s="116"/>
    </row>
    <row r="121" spans="1:29" hidden="1" x14ac:dyDescent="0.3">
      <c r="A121" s="15"/>
      <c r="B121" s="185" t="s">
        <v>77</v>
      </c>
      <c r="C121" s="16" t="str">
        <f t="shared" si="32"/>
        <v/>
      </c>
      <c r="D121" s="16" t="str">
        <f t="shared" si="33"/>
        <v/>
      </c>
      <c r="E121" s="17" t="s">
        <v>86</v>
      </c>
      <c r="F121" s="263">
        <f>Decsheets!$V$9</f>
        <v>2</v>
      </c>
      <c r="G121" s="8"/>
      <c r="I121" s="119"/>
      <c r="J121" s="14" t="str">
        <f t="shared" si="34"/>
        <v/>
      </c>
      <c r="K121" s="14" t="str">
        <f t="shared" si="34"/>
        <v/>
      </c>
      <c r="L121" s="14" t="str">
        <f t="shared" si="34"/>
        <v/>
      </c>
      <c r="M121" s="14" t="str">
        <f t="shared" si="34"/>
        <v/>
      </c>
      <c r="N121" s="14" t="str">
        <f t="shared" si="34"/>
        <v/>
      </c>
      <c r="O121" s="14" t="str">
        <f t="shared" si="34"/>
        <v/>
      </c>
      <c r="P121" s="14" t="str">
        <f t="shared" si="34"/>
        <v/>
      </c>
      <c r="Q121" s="14" t="str">
        <f t="shared" si="34"/>
        <v/>
      </c>
      <c r="R121" s="14"/>
      <c r="S121" s="8"/>
      <c r="W121" s="97"/>
      <c r="X121" s="97"/>
      <c r="Y121" s="116"/>
      <c r="Z121" s="97"/>
      <c r="AA121" s="97"/>
      <c r="AB121" s="97"/>
      <c r="AC121" s="116"/>
    </row>
    <row r="122" spans="1:29" hidden="1" x14ac:dyDescent="0.3">
      <c r="A122" s="15"/>
      <c r="B122" s="185" t="s">
        <v>78</v>
      </c>
      <c r="C122" s="16" t="str">
        <f t="shared" si="32"/>
        <v/>
      </c>
      <c r="D122" s="16" t="str">
        <f t="shared" si="33"/>
        <v/>
      </c>
      <c r="E122" s="17" t="s">
        <v>86</v>
      </c>
      <c r="F122" s="263">
        <f>Decsheets!$V$10</f>
        <v>1</v>
      </c>
      <c r="G122" s="8"/>
      <c r="I122" s="18"/>
      <c r="J122" s="14" t="str">
        <f t="shared" si="34"/>
        <v/>
      </c>
      <c r="K122" s="14" t="str">
        <f t="shared" si="34"/>
        <v/>
      </c>
      <c r="L122" s="14" t="str">
        <f t="shared" si="34"/>
        <v/>
      </c>
      <c r="M122" s="14" t="str">
        <f t="shared" si="34"/>
        <v/>
      </c>
      <c r="N122" s="14" t="str">
        <f t="shared" si="34"/>
        <v/>
      </c>
      <c r="O122" s="14" t="str">
        <f t="shared" si="34"/>
        <v/>
      </c>
      <c r="P122" s="14" t="str">
        <f t="shared" si="34"/>
        <v/>
      </c>
      <c r="Q122" s="14" t="str">
        <f t="shared" si="34"/>
        <v/>
      </c>
      <c r="R122" s="14"/>
      <c r="S122" s="8"/>
      <c r="W122" s="97"/>
      <c r="X122" s="97"/>
      <c r="Y122" s="116"/>
      <c r="Z122" s="97"/>
      <c r="AA122" s="97"/>
      <c r="AB122" s="97"/>
      <c r="AC122" s="116"/>
    </row>
    <row r="123" spans="1:29" hidden="1" x14ac:dyDescent="0.3">
      <c r="A123" s="15"/>
      <c r="B123" s="185" t="s">
        <v>79</v>
      </c>
      <c r="C123" s="16" t="str">
        <f t="shared" si="32"/>
        <v/>
      </c>
      <c r="D123" s="16" t="str">
        <f t="shared" si="33"/>
        <v/>
      </c>
      <c r="E123" s="17" t="s">
        <v>86</v>
      </c>
      <c r="F123" s="263">
        <f>Decsheets!$V$11</f>
        <v>0</v>
      </c>
      <c r="G123" s="8"/>
      <c r="I123" s="18"/>
      <c r="J123" s="14" t="str">
        <f t="shared" si="34"/>
        <v/>
      </c>
      <c r="K123" s="14" t="str">
        <f t="shared" si="34"/>
        <v/>
      </c>
      <c r="L123" s="14" t="str">
        <f t="shared" si="34"/>
        <v/>
      </c>
      <c r="M123" s="14" t="str">
        <f t="shared" si="34"/>
        <v/>
      </c>
      <c r="N123" s="14" t="str">
        <f t="shared" si="34"/>
        <v/>
      </c>
      <c r="O123" s="14" t="str">
        <f t="shared" si="34"/>
        <v/>
      </c>
      <c r="P123" s="14" t="str">
        <f t="shared" si="34"/>
        <v/>
      </c>
      <c r="Q123" s="14" t="str">
        <f t="shared" si="34"/>
        <v/>
      </c>
      <c r="R123" s="14">
        <f>SUM(Decsheets!$V$5:$V$12)-(SUM(J117:P123))</f>
        <v>21</v>
      </c>
      <c r="S123" s="8"/>
      <c r="W123" s="97"/>
      <c r="X123" s="97"/>
      <c r="Y123" s="116"/>
      <c r="Z123" s="97"/>
      <c r="AA123" s="97"/>
      <c r="AB123" s="97"/>
      <c r="AC123" s="116"/>
    </row>
    <row r="124" spans="1:29" x14ac:dyDescent="0.3">
      <c r="A124" s="11" t="s">
        <v>124</v>
      </c>
      <c r="B124" s="196"/>
      <c r="C124" s="19" t="s">
        <v>250</v>
      </c>
      <c r="D124" s="10"/>
      <c r="E124" s="95" t="s">
        <v>86</v>
      </c>
      <c r="F124" s="256"/>
      <c r="G124" s="8"/>
      <c r="I124" s="8"/>
      <c r="J124" s="14"/>
      <c r="K124" s="14"/>
      <c r="L124" s="14"/>
      <c r="M124" s="14"/>
      <c r="N124" s="14"/>
      <c r="O124" s="14"/>
      <c r="P124" s="14"/>
      <c r="Q124" s="14"/>
      <c r="R124" s="14"/>
      <c r="S124" s="8" t="s">
        <v>125</v>
      </c>
      <c r="W124" s="97"/>
      <c r="X124" s="97"/>
      <c r="Y124" s="116"/>
      <c r="Z124" s="97"/>
      <c r="AA124" s="97"/>
      <c r="AB124" s="97"/>
      <c r="AC124" s="116"/>
    </row>
    <row r="125" spans="1:29" x14ac:dyDescent="0.3">
      <c r="A125" s="15"/>
      <c r="B125" s="185" t="s">
        <v>126</v>
      </c>
      <c r="C125" s="16" t="str">
        <f>IFERROR(IF(A125="","",VLOOKUP($A$124,IF(LEN(A125)=2,U16BB,U16BA),VLOOKUP(LEFT(A125,1),club,6,FALSE),FALSE)),"No athlete")</f>
        <v/>
      </c>
      <c r="D125" s="16" t="str">
        <f>IFERROR(IF(A125="","",VLOOKUP(LEFT(A125,1),club,2,FALSE)),"No club")</f>
        <v/>
      </c>
      <c r="E125" s="17" t="s">
        <v>86</v>
      </c>
      <c r="F125" s="262">
        <f>Decsheets!$V$5</f>
        <v>6</v>
      </c>
      <c r="G125" s="8"/>
      <c r="I125" s="208" t="str">
        <f>IFERROR(IF(E125=".","",IF(E125&gt;Records!D18,"LR",IF(E125=Records!D18,"=LR","-"))),"???")</f>
        <v/>
      </c>
      <c r="J125" s="14" t="str">
        <f t="shared" ref="J125:Q131" si="35">IF($A125="","",IF(LEFT($A125,1)=J$12,$F125,""))</f>
        <v/>
      </c>
      <c r="K125" s="14" t="str">
        <f t="shared" si="35"/>
        <v/>
      </c>
      <c r="L125" s="14" t="str">
        <f t="shared" si="35"/>
        <v/>
      </c>
      <c r="M125" s="14" t="str">
        <f t="shared" si="35"/>
        <v/>
      </c>
      <c r="N125" s="14" t="str">
        <f t="shared" si="35"/>
        <v/>
      </c>
      <c r="O125" s="14" t="str">
        <f t="shared" si="35"/>
        <v/>
      </c>
      <c r="P125" s="14" t="str">
        <f t="shared" si="35"/>
        <v/>
      </c>
      <c r="Q125" s="14" t="str">
        <f t="shared" si="35"/>
        <v/>
      </c>
      <c r="R125" s="14"/>
      <c r="S125" s="8"/>
      <c r="W125" s="97"/>
      <c r="X125" s="97"/>
      <c r="Y125" s="116"/>
      <c r="Z125" s="97"/>
      <c r="AA125" s="97"/>
      <c r="AB125" s="97"/>
      <c r="AC125" s="116"/>
    </row>
    <row r="126" spans="1:29" x14ac:dyDescent="0.3">
      <c r="A126" s="15"/>
      <c r="B126" s="185" t="s">
        <v>127</v>
      </c>
      <c r="C126" s="16" t="str">
        <f t="shared" ref="C126:C131" si="36">IF(A126="","",VLOOKUP($A$124,IF(LEN(A126)=2,U16BB,U16BA),VLOOKUP(LEFT(A126,1),club,6,FALSE),FALSE))</f>
        <v/>
      </c>
      <c r="D126" s="16" t="str">
        <f t="shared" ref="D126:D131" si="37">IF(A126="","",VLOOKUP(LEFT(A126,1),club,2,FALSE))</f>
        <v/>
      </c>
      <c r="E126" s="17" t="s">
        <v>86</v>
      </c>
      <c r="F126" s="262">
        <f>Decsheets!$V$6</f>
        <v>5</v>
      </c>
      <c r="G126" s="8"/>
      <c r="I126" s="119" t="s">
        <v>100</v>
      </c>
      <c r="J126" s="14" t="str">
        <f t="shared" si="35"/>
        <v/>
      </c>
      <c r="K126" s="14" t="str">
        <f t="shared" si="35"/>
        <v/>
      </c>
      <c r="L126" s="14" t="str">
        <f t="shared" si="35"/>
        <v/>
      </c>
      <c r="M126" s="14" t="str">
        <f t="shared" si="35"/>
        <v/>
      </c>
      <c r="N126" s="14" t="str">
        <f t="shared" si="35"/>
        <v/>
      </c>
      <c r="O126" s="14" t="str">
        <f t="shared" si="35"/>
        <v/>
      </c>
      <c r="P126" s="14" t="str">
        <f t="shared" si="35"/>
        <v/>
      </c>
      <c r="Q126" s="14" t="str">
        <f t="shared" si="35"/>
        <v/>
      </c>
      <c r="R126" s="14"/>
      <c r="S126" s="8"/>
      <c r="W126" s="97"/>
      <c r="X126" s="97"/>
      <c r="Y126" s="116"/>
      <c r="Z126" s="97"/>
      <c r="AA126" s="97"/>
      <c r="AB126" s="97"/>
      <c r="AC126" s="116"/>
    </row>
    <row r="127" spans="1:29" x14ac:dyDescent="0.3">
      <c r="A127" s="15"/>
      <c r="B127" s="185" t="s">
        <v>128</v>
      </c>
      <c r="C127" s="16" t="str">
        <f t="shared" si="36"/>
        <v/>
      </c>
      <c r="D127" s="16" t="str">
        <f t="shared" si="37"/>
        <v/>
      </c>
      <c r="E127" s="17" t="s">
        <v>86</v>
      </c>
      <c r="F127" s="262">
        <f>Decsheets!$V$7</f>
        <v>4</v>
      </c>
      <c r="G127" s="8"/>
      <c r="I127" s="119" t="s">
        <v>101</v>
      </c>
      <c r="J127" s="14" t="str">
        <f t="shared" si="35"/>
        <v/>
      </c>
      <c r="K127" s="14" t="str">
        <f t="shared" si="35"/>
        <v/>
      </c>
      <c r="L127" s="14" t="str">
        <f t="shared" si="35"/>
        <v/>
      </c>
      <c r="M127" s="14" t="str">
        <f t="shared" si="35"/>
        <v/>
      </c>
      <c r="N127" s="14" t="str">
        <f t="shared" si="35"/>
        <v/>
      </c>
      <c r="O127" s="14" t="str">
        <f t="shared" si="35"/>
        <v/>
      </c>
      <c r="P127" s="14" t="str">
        <f t="shared" si="35"/>
        <v/>
      </c>
      <c r="Q127" s="14" t="str">
        <f t="shared" si="35"/>
        <v/>
      </c>
      <c r="R127" s="14"/>
      <c r="S127" s="8"/>
      <c r="W127" s="97"/>
      <c r="X127" s="97"/>
      <c r="Y127" s="116"/>
      <c r="Z127" s="97"/>
      <c r="AA127" s="97"/>
      <c r="AB127" s="97"/>
      <c r="AC127" s="116"/>
    </row>
    <row r="128" spans="1:29" x14ac:dyDescent="0.3">
      <c r="A128" s="15"/>
      <c r="B128" s="185" t="s">
        <v>76</v>
      </c>
      <c r="C128" s="16" t="str">
        <f t="shared" si="36"/>
        <v/>
      </c>
      <c r="D128" s="16" t="str">
        <f t="shared" si="37"/>
        <v/>
      </c>
      <c r="E128" s="17" t="s">
        <v>86</v>
      </c>
      <c r="F128" s="262">
        <f>Decsheets!$V$8</f>
        <v>3</v>
      </c>
      <c r="G128" s="8"/>
      <c r="I128" s="119" t="s">
        <v>102</v>
      </c>
      <c r="J128" s="14" t="str">
        <f t="shared" si="35"/>
        <v/>
      </c>
      <c r="K128" s="14" t="str">
        <f t="shared" si="35"/>
        <v/>
      </c>
      <c r="L128" s="14" t="str">
        <f t="shared" si="35"/>
        <v/>
      </c>
      <c r="M128" s="14" t="str">
        <f t="shared" si="35"/>
        <v/>
      </c>
      <c r="N128" s="14" t="str">
        <f t="shared" si="35"/>
        <v/>
      </c>
      <c r="O128" s="14" t="str">
        <f t="shared" si="35"/>
        <v/>
      </c>
      <c r="P128" s="14" t="str">
        <f t="shared" si="35"/>
        <v/>
      </c>
      <c r="Q128" s="14" t="str">
        <f t="shared" si="35"/>
        <v/>
      </c>
      <c r="R128" s="14"/>
      <c r="S128" s="8"/>
      <c r="W128" s="97"/>
      <c r="X128" s="97"/>
      <c r="Y128" s="116"/>
      <c r="Z128" s="97"/>
      <c r="AA128" s="97"/>
      <c r="AB128" s="97"/>
      <c r="AC128" s="116"/>
    </row>
    <row r="129" spans="1:29" x14ac:dyDescent="0.3">
      <c r="A129" s="15"/>
      <c r="B129" s="185" t="s">
        <v>77</v>
      </c>
      <c r="C129" s="16" t="str">
        <f t="shared" si="36"/>
        <v/>
      </c>
      <c r="D129" s="16" t="str">
        <f t="shared" si="37"/>
        <v/>
      </c>
      <c r="E129" s="17" t="s">
        <v>86</v>
      </c>
      <c r="F129" s="262">
        <f>Decsheets!$V$9</f>
        <v>2</v>
      </c>
      <c r="G129" s="8"/>
      <c r="I129" s="119" t="s">
        <v>103</v>
      </c>
      <c r="J129" s="14" t="str">
        <f t="shared" si="35"/>
        <v/>
      </c>
      <c r="K129" s="14" t="str">
        <f t="shared" si="35"/>
        <v/>
      </c>
      <c r="L129" s="14" t="str">
        <f t="shared" si="35"/>
        <v/>
      </c>
      <c r="M129" s="14" t="str">
        <f t="shared" si="35"/>
        <v/>
      </c>
      <c r="N129" s="14" t="str">
        <f t="shared" si="35"/>
        <v/>
      </c>
      <c r="O129" s="14" t="str">
        <f t="shared" si="35"/>
        <v/>
      </c>
      <c r="P129" s="14" t="str">
        <f t="shared" si="35"/>
        <v/>
      </c>
      <c r="Q129" s="14" t="str">
        <f t="shared" si="35"/>
        <v/>
      </c>
      <c r="R129" s="14"/>
      <c r="S129" s="8"/>
      <c r="W129" s="97"/>
      <c r="X129" s="97"/>
      <c r="Y129" s="116"/>
      <c r="Z129" s="97"/>
      <c r="AA129" s="97"/>
      <c r="AB129" s="97"/>
      <c r="AC129" s="116"/>
    </row>
    <row r="130" spans="1:29" x14ac:dyDescent="0.3">
      <c r="A130" s="15"/>
      <c r="B130" s="185" t="s">
        <v>78</v>
      </c>
      <c r="C130" s="16" t="str">
        <f t="shared" si="36"/>
        <v/>
      </c>
      <c r="D130" s="16" t="str">
        <f t="shared" si="37"/>
        <v/>
      </c>
      <c r="E130" s="17" t="s">
        <v>86</v>
      </c>
      <c r="F130" s="262">
        <f>Decsheets!$V$10</f>
        <v>1</v>
      </c>
      <c r="G130" s="8"/>
      <c r="I130" s="18"/>
      <c r="J130" s="14" t="str">
        <f t="shared" si="35"/>
        <v/>
      </c>
      <c r="K130" s="14" t="str">
        <f t="shared" si="35"/>
        <v/>
      </c>
      <c r="L130" s="14" t="str">
        <f t="shared" si="35"/>
        <v/>
      </c>
      <c r="M130" s="14" t="str">
        <f t="shared" si="35"/>
        <v/>
      </c>
      <c r="N130" s="14" t="str">
        <f t="shared" si="35"/>
        <v/>
      </c>
      <c r="O130" s="14" t="str">
        <f t="shared" si="35"/>
        <v/>
      </c>
      <c r="P130" s="14" t="str">
        <f t="shared" si="35"/>
        <v/>
      </c>
      <c r="Q130" s="14" t="str">
        <f t="shared" si="35"/>
        <v/>
      </c>
      <c r="R130" s="14"/>
      <c r="S130" s="8"/>
      <c r="W130" s="97"/>
      <c r="X130" s="97"/>
      <c r="Y130" s="116"/>
      <c r="Z130" s="97"/>
      <c r="AA130" s="97"/>
      <c r="AB130" s="97"/>
      <c r="AC130" s="116"/>
    </row>
    <row r="131" spans="1:29" x14ac:dyDescent="0.3">
      <c r="A131" s="15"/>
      <c r="B131" s="185" t="s">
        <v>79</v>
      </c>
      <c r="C131" s="16" t="str">
        <f t="shared" si="36"/>
        <v/>
      </c>
      <c r="D131" s="16" t="str">
        <f t="shared" si="37"/>
        <v/>
      </c>
      <c r="E131" s="17" t="s">
        <v>86</v>
      </c>
      <c r="F131" s="262">
        <f>Decsheets!$V$11</f>
        <v>0</v>
      </c>
      <c r="G131" s="8"/>
      <c r="I131" s="18"/>
      <c r="J131" s="14" t="str">
        <f t="shared" si="35"/>
        <v/>
      </c>
      <c r="K131" s="14" t="str">
        <f t="shared" si="35"/>
        <v/>
      </c>
      <c r="L131" s="14" t="str">
        <f t="shared" si="35"/>
        <v/>
      </c>
      <c r="M131" s="14" t="str">
        <f t="shared" si="35"/>
        <v/>
      </c>
      <c r="N131" s="14" t="str">
        <f t="shared" si="35"/>
        <v/>
      </c>
      <c r="O131" s="14" t="str">
        <f t="shared" si="35"/>
        <v/>
      </c>
      <c r="P131" s="14" t="str">
        <f t="shared" si="35"/>
        <v/>
      </c>
      <c r="Q131" s="14" t="str">
        <f t="shared" si="35"/>
        <v/>
      </c>
      <c r="R131" s="14">
        <f>SUM(Decsheets!$V$5:$V$12)-(SUM(J125:P131))</f>
        <v>21</v>
      </c>
      <c r="S131" s="8"/>
      <c r="W131" s="97"/>
      <c r="X131" s="97"/>
      <c r="Y131" s="116"/>
      <c r="Z131" s="97"/>
      <c r="AA131" s="97"/>
      <c r="AB131" s="97"/>
      <c r="AC131" s="116"/>
    </row>
    <row r="132" spans="1:29" x14ac:dyDescent="0.3">
      <c r="A132" s="22" t="s">
        <v>98</v>
      </c>
      <c r="B132" s="196"/>
      <c r="C132" s="19" t="s">
        <v>251</v>
      </c>
      <c r="D132" s="18"/>
      <c r="E132" s="7" t="s">
        <v>86</v>
      </c>
      <c r="F132" s="256"/>
      <c r="G132" s="8"/>
      <c r="I132" s="8"/>
      <c r="J132" s="14"/>
      <c r="K132" s="14"/>
      <c r="L132" s="14"/>
      <c r="M132" s="14"/>
      <c r="N132" s="14"/>
      <c r="O132" s="14"/>
      <c r="P132" s="14"/>
      <c r="Q132" s="14"/>
      <c r="R132" s="14"/>
      <c r="S132" s="8" t="s">
        <v>99</v>
      </c>
      <c r="W132" s="97"/>
      <c r="X132" s="97"/>
      <c r="Y132" s="116"/>
      <c r="Z132" s="97"/>
      <c r="AA132" s="97"/>
      <c r="AB132" s="97"/>
      <c r="AC132" s="116"/>
    </row>
    <row r="133" spans="1:29" x14ac:dyDescent="0.3">
      <c r="A133" s="15"/>
      <c r="B133" s="185" t="s">
        <v>126</v>
      </c>
      <c r="C133" s="16" t="str">
        <f>IFERROR(IF(A133="","",VLOOKUP($A$132,IF(LEN(A133)=2,U16BB,U16BA),VLOOKUP(LEFT(A133,1),club,6,FALSE),FALSE)),"No athlete")</f>
        <v/>
      </c>
      <c r="D133" s="16" t="str">
        <f>IFERROR(IF(A133="","",VLOOKUP(LEFT(A133,1),club,2,FALSE)),"No club")</f>
        <v/>
      </c>
      <c r="E133" s="17" t="s">
        <v>86</v>
      </c>
      <c r="F133" s="262">
        <f>Decsheets!$V$5</f>
        <v>6</v>
      </c>
      <c r="G133" s="8"/>
      <c r="I133" s="208" t="str">
        <f>IFERROR(IF(E133=".","",IF(E133&gt;Records!D16,"LR",IF(E133=Records!D16,"=LR","-"))),"???")</f>
        <v/>
      </c>
      <c r="J133" s="14" t="str">
        <f t="shared" ref="J133:Q139" si="38">IF($A133="","",IF(LEFT($A133,1)=J$12,$F133,""))</f>
        <v/>
      </c>
      <c r="K133" s="14" t="str">
        <f t="shared" si="38"/>
        <v/>
      </c>
      <c r="L133" s="14" t="str">
        <f t="shared" si="38"/>
        <v/>
      </c>
      <c r="M133" s="14" t="str">
        <f t="shared" si="38"/>
        <v/>
      </c>
      <c r="N133" s="14" t="str">
        <f t="shared" si="38"/>
        <v/>
      </c>
      <c r="O133" s="14" t="str">
        <f t="shared" si="38"/>
        <v/>
      </c>
      <c r="P133" s="14" t="str">
        <f t="shared" si="38"/>
        <v/>
      </c>
      <c r="Q133" s="14" t="str">
        <f t="shared" si="38"/>
        <v/>
      </c>
      <c r="R133" s="14"/>
      <c r="S133" s="8"/>
      <c r="W133" s="97"/>
      <c r="X133" s="97"/>
      <c r="Y133" s="116"/>
      <c r="Z133" s="97"/>
      <c r="AA133" s="97"/>
      <c r="AB133" s="97"/>
      <c r="AC133" s="116"/>
    </row>
    <row r="134" spans="1:29" x14ac:dyDescent="0.3">
      <c r="A134" s="15"/>
      <c r="B134" s="185" t="s">
        <v>127</v>
      </c>
      <c r="C134" s="16" t="str">
        <f t="shared" ref="C134:C139" si="39">IF(A134="","",VLOOKUP($A$132,IF(LEN(A134)=2,U16BB,U16BA),VLOOKUP(LEFT(A134,1),club,6,FALSE),FALSE))</f>
        <v/>
      </c>
      <c r="D134" s="16" t="str">
        <f t="shared" si="23"/>
        <v/>
      </c>
      <c r="E134" s="17" t="s">
        <v>86</v>
      </c>
      <c r="F134" s="262">
        <f>Decsheets!$V$6</f>
        <v>5</v>
      </c>
      <c r="G134" s="8"/>
      <c r="I134" s="119" t="s">
        <v>100</v>
      </c>
      <c r="J134" s="14" t="str">
        <f t="shared" si="38"/>
        <v/>
      </c>
      <c r="K134" s="14" t="str">
        <f t="shared" si="38"/>
        <v/>
      </c>
      <c r="L134" s="14" t="str">
        <f t="shared" si="38"/>
        <v/>
      </c>
      <c r="M134" s="14" t="str">
        <f t="shared" si="38"/>
        <v/>
      </c>
      <c r="N134" s="14" t="str">
        <f t="shared" si="38"/>
        <v/>
      </c>
      <c r="O134" s="14" t="str">
        <f t="shared" si="38"/>
        <v/>
      </c>
      <c r="P134" s="14" t="str">
        <f t="shared" si="38"/>
        <v/>
      </c>
      <c r="Q134" s="14" t="str">
        <f t="shared" si="38"/>
        <v/>
      </c>
      <c r="R134" s="14"/>
      <c r="S134" s="8"/>
      <c r="W134" s="97"/>
      <c r="X134" s="97"/>
      <c r="Y134" s="116"/>
      <c r="Z134" s="97"/>
      <c r="AA134" s="97"/>
      <c r="AB134" s="97"/>
      <c r="AC134" s="116"/>
    </row>
    <row r="135" spans="1:29" x14ac:dyDescent="0.3">
      <c r="A135" s="15"/>
      <c r="B135" s="185" t="s">
        <v>128</v>
      </c>
      <c r="C135" s="16" t="str">
        <f t="shared" si="39"/>
        <v/>
      </c>
      <c r="D135" s="16" t="str">
        <f t="shared" si="23"/>
        <v/>
      </c>
      <c r="E135" s="17" t="s">
        <v>86</v>
      </c>
      <c r="F135" s="262">
        <f>Decsheets!$V$7</f>
        <v>4</v>
      </c>
      <c r="G135" s="8"/>
      <c r="I135" s="119" t="s">
        <v>101</v>
      </c>
      <c r="J135" s="14" t="str">
        <f t="shared" si="38"/>
        <v/>
      </c>
      <c r="K135" s="14" t="str">
        <f t="shared" si="38"/>
        <v/>
      </c>
      <c r="L135" s="14" t="str">
        <f t="shared" si="38"/>
        <v/>
      </c>
      <c r="M135" s="14" t="str">
        <f t="shared" si="38"/>
        <v/>
      </c>
      <c r="N135" s="14" t="str">
        <f t="shared" si="38"/>
        <v/>
      </c>
      <c r="O135" s="14" t="str">
        <f t="shared" si="38"/>
        <v/>
      </c>
      <c r="P135" s="14" t="str">
        <f t="shared" si="38"/>
        <v/>
      </c>
      <c r="Q135" s="14" t="str">
        <f t="shared" si="38"/>
        <v/>
      </c>
      <c r="R135" s="14"/>
      <c r="S135" s="8"/>
      <c r="W135" s="97"/>
      <c r="X135" s="97"/>
      <c r="Y135" s="116"/>
      <c r="Z135" s="97"/>
      <c r="AA135" s="97"/>
      <c r="AB135" s="97"/>
      <c r="AC135" s="116"/>
    </row>
    <row r="136" spans="1:29" x14ac:dyDescent="0.3">
      <c r="A136" s="15"/>
      <c r="B136" s="185" t="s">
        <v>76</v>
      </c>
      <c r="C136" s="16" t="str">
        <f t="shared" si="39"/>
        <v/>
      </c>
      <c r="D136" s="16" t="str">
        <f t="shared" si="23"/>
        <v/>
      </c>
      <c r="E136" s="17" t="s">
        <v>86</v>
      </c>
      <c r="F136" s="262">
        <f>Decsheets!$V$8</f>
        <v>3</v>
      </c>
      <c r="G136" s="8"/>
      <c r="I136" s="119" t="s">
        <v>102</v>
      </c>
      <c r="J136" s="14" t="str">
        <f t="shared" si="38"/>
        <v/>
      </c>
      <c r="K136" s="14" t="str">
        <f t="shared" si="38"/>
        <v/>
      </c>
      <c r="L136" s="14" t="str">
        <f t="shared" si="38"/>
        <v/>
      </c>
      <c r="M136" s="14" t="str">
        <f t="shared" si="38"/>
        <v/>
      </c>
      <c r="N136" s="14" t="str">
        <f t="shared" si="38"/>
        <v/>
      </c>
      <c r="O136" s="14" t="str">
        <f t="shared" si="38"/>
        <v/>
      </c>
      <c r="P136" s="14" t="str">
        <f t="shared" si="38"/>
        <v/>
      </c>
      <c r="Q136" s="14" t="str">
        <f t="shared" si="38"/>
        <v/>
      </c>
      <c r="R136" s="14"/>
      <c r="S136" s="8"/>
      <c r="W136" s="97"/>
      <c r="X136" s="97"/>
      <c r="Y136" s="116"/>
      <c r="Z136" s="97"/>
      <c r="AA136" s="97"/>
      <c r="AB136" s="97"/>
      <c r="AC136" s="116"/>
    </row>
    <row r="137" spans="1:29" x14ac:dyDescent="0.3">
      <c r="A137" s="15"/>
      <c r="B137" s="185" t="s">
        <v>77</v>
      </c>
      <c r="C137" s="16" t="str">
        <f t="shared" si="39"/>
        <v/>
      </c>
      <c r="D137" s="16" t="str">
        <f t="shared" si="23"/>
        <v/>
      </c>
      <c r="E137" s="17" t="s">
        <v>86</v>
      </c>
      <c r="F137" s="262">
        <f>Decsheets!$V$9</f>
        <v>2</v>
      </c>
      <c r="G137" s="8"/>
      <c r="I137" s="119" t="s">
        <v>103</v>
      </c>
      <c r="J137" s="14" t="str">
        <f t="shared" si="38"/>
        <v/>
      </c>
      <c r="K137" s="14" t="str">
        <f t="shared" si="38"/>
        <v/>
      </c>
      <c r="L137" s="14" t="str">
        <f t="shared" si="38"/>
        <v/>
      </c>
      <c r="M137" s="14" t="str">
        <f t="shared" si="38"/>
        <v/>
      </c>
      <c r="N137" s="14" t="str">
        <f t="shared" si="38"/>
        <v/>
      </c>
      <c r="O137" s="14" t="str">
        <f t="shared" si="38"/>
        <v/>
      </c>
      <c r="P137" s="14" t="str">
        <f t="shared" si="38"/>
        <v/>
      </c>
      <c r="Q137" s="14" t="str">
        <f t="shared" si="38"/>
        <v/>
      </c>
      <c r="R137" s="14"/>
      <c r="S137" s="8"/>
      <c r="W137" s="97"/>
      <c r="X137" s="97"/>
      <c r="Y137" s="116"/>
      <c r="Z137" s="97"/>
      <c r="AA137" s="97"/>
      <c r="AB137" s="97"/>
      <c r="AC137" s="116"/>
    </row>
    <row r="138" spans="1:29" x14ac:dyDescent="0.3">
      <c r="A138" s="15"/>
      <c r="B138" s="185" t="s">
        <v>78</v>
      </c>
      <c r="C138" s="16" t="str">
        <f t="shared" si="39"/>
        <v/>
      </c>
      <c r="D138" s="16" t="str">
        <f t="shared" si="23"/>
        <v/>
      </c>
      <c r="E138" s="17" t="s">
        <v>86</v>
      </c>
      <c r="F138" s="262">
        <f>Decsheets!$V$10</f>
        <v>1</v>
      </c>
      <c r="G138" s="8"/>
      <c r="I138" s="18"/>
      <c r="J138" s="14" t="str">
        <f t="shared" si="38"/>
        <v/>
      </c>
      <c r="K138" s="14" t="str">
        <f t="shared" si="38"/>
        <v/>
      </c>
      <c r="L138" s="14" t="str">
        <f t="shared" si="38"/>
        <v/>
      </c>
      <c r="M138" s="14" t="str">
        <f t="shared" si="38"/>
        <v/>
      </c>
      <c r="N138" s="14" t="str">
        <f t="shared" si="38"/>
        <v/>
      </c>
      <c r="O138" s="14" t="str">
        <f t="shared" si="38"/>
        <v/>
      </c>
      <c r="P138" s="14" t="str">
        <f t="shared" si="38"/>
        <v/>
      </c>
      <c r="Q138" s="14" t="str">
        <f t="shared" si="38"/>
        <v/>
      </c>
      <c r="R138" s="14"/>
      <c r="S138" s="8"/>
      <c r="W138" s="97"/>
      <c r="X138" s="97"/>
      <c r="Y138" s="116"/>
      <c r="Z138" s="97"/>
      <c r="AA138" s="97"/>
      <c r="AB138" s="97"/>
      <c r="AC138" s="116"/>
    </row>
    <row r="139" spans="1:29" x14ac:dyDescent="0.3">
      <c r="A139" s="15"/>
      <c r="B139" s="185" t="s">
        <v>79</v>
      </c>
      <c r="C139" s="16" t="str">
        <f t="shared" si="39"/>
        <v/>
      </c>
      <c r="D139" s="16" t="str">
        <f t="shared" si="23"/>
        <v/>
      </c>
      <c r="E139" s="17" t="s">
        <v>86</v>
      </c>
      <c r="F139" s="262">
        <f>Decsheets!$V$11</f>
        <v>0</v>
      </c>
      <c r="G139" s="8"/>
      <c r="I139" s="18"/>
      <c r="J139" s="14" t="str">
        <f t="shared" si="38"/>
        <v/>
      </c>
      <c r="K139" s="14" t="str">
        <f t="shared" si="38"/>
        <v/>
      </c>
      <c r="L139" s="14" t="str">
        <f t="shared" si="38"/>
        <v/>
      </c>
      <c r="M139" s="14" t="str">
        <f t="shared" si="38"/>
        <v/>
      </c>
      <c r="N139" s="14" t="str">
        <f t="shared" si="38"/>
        <v/>
      </c>
      <c r="O139" s="14" t="str">
        <f t="shared" si="38"/>
        <v/>
      </c>
      <c r="P139" s="14" t="str">
        <f t="shared" si="38"/>
        <v/>
      </c>
      <c r="Q139" s="14" t="str">
        <f t="shared" si="38"/>
        <v/>
      </c>
      <c r="R139" s="14">
        <f>SUM(Decsheets!$V$5:$V$12)-(SUM(J133:P139))</f>
        <v>21</v>
      </c>
      <c r="S139" s="8"/>
      <c r="W139" s="97"/>
      <c r="X139" s="97"/>
      <c r="Y139" s="116"/>
      <c r="Z139" s="97"/>
      <c r="AA139" s="97"/>
      <c r="AB139" s="97"/>
      <c r="AC139" s="116"/>
    </row>
    <row r="140" spans="1:29" x14ac:dyDescent="0.3">
      <c r="A140" s="22" t="s">
        <v>98</v>
      </c>
      <c r="B140" s="196"/>
      <c r="C140" s="19" t="s">
        <v>252</v>
      </c>
      <c r="D140" s="18"/>
      <c r="E140" s="7" t="s">
        <v>86</v>
      </c>
      <c r="F140" s="256"/>
      <c r="G140" s="8"/>
      <c r="I140" s="8"/>
      <c r="J140" s="14"/>
      <c r="K140" s="14"/>
      <c r="L140" s="14"/>
      <c r="M140" s="14"/>
      <c r="N140" s="14"/>
      <c r="O140" s="14"/>
      <c r="P140" s="14"/>
      <c r="Q140" s="14"/>
      <c r="R140" s="14"/>
      <c r="S140" s="8" t="s">
        <v>104</v>
      </c>
      <c r="W140" s="97"/>
      <c r="X140" s="97"/>
      <c r="Y140" s="116"/>
      <c r="Z140" s="97"/>
      <c r="AA140" s="97"/>
      <c r="AB140" s="97"/>
      <c r="AC140" s="116"/>
    </row>
    <row r="141" spans="1:29" x14ac:dyDescent="0.3">
      <c r="A141" s="15"/>
      <c r="B141" s="185" t="s">
        <v>126</v>
      </c>
      <c r="C141" s="16" t="str">
        <f t="shared" ref="C141:C147" si="40">IF(A141="","",VLOOKUP($A$140,IF(LEN(A141)=2,U16BB,U16BA),VLOOKUP(LEFT(A141,1),club,6,FALSE),FALSE))</f>
        <v/>
      </c>
      <c r="D141" s="16" t="str">
        <f t="shared" si="23"/>
        <v/>
      </c>
      <c r="E141" s="17" t="s">
        <v>86</v>
      </c>
      <c r="F141" s="262">
        <f>Decsheets!$V$5</f>
        <v>6</v>
      </c>
      <c r="G141" s="8"/>
      <c r="I141" s="208" t="str">
        <f>IFERROR(IF(E141=".","",IF(E141&gt;Records!D16,"LR",IF(E141=Records!D16,"=LR","-"))),"???")</f>
        <v/>
      </c>
      <c r="J141" s="14" t="str">
        <f t="shared" ref="J141:Q147" si="41">IF($A141="","",IF(LEFT($A141,1)=J$12,$F141,""))</f>
        <v/>
      </c>
      <c r="K141" s="14" t="str">
        <f t="shared" si="41"/>
        <v/>
      </c>
      <c r="L141" s="14" t="str">
        <f t="shared" si="41"/>
        <v/>
      </c>
      <c r="M141" s="14" t="str">
        <f t="shared" si="41"/>
        <v/>
      </c>
      <c r="N141" s="14" t="str">
        <f t="shared" si="41"/>
        <v/>
      </c>
      <c r="O141" s="14" t="str">
        <f t="shared" si="41"/>
        <v/>
      </c>
      <c r="P141" s="14" t="str">
        <f t="shared" si="41"/>
        <v/>
      </c>
      <c r="Q141" s="14" t="str">
        <f t="shared" si="41"/>
        <v/>
      </c>
      <c r="R141" s="14"/>
      <c r="S141" s="8"/>
      <c r="W141" s="97"/>
      <c r="X141" s="97"/>
      <c r="Y141" s="116"/>
      <c r="Z141" s="97"/>
      <c r="AA141" s="97"/>
      <c r="AB141" s="97"/>
      <c r="AC141" s="116"/>
    </row>
    <row r="142" spans="1:29" x14ac:dyDescent="0.3">
      <c r="A142" s="15"/>
      <c r="B142" s="185" t="s">
        <v>127</v>
      </c>
      <c r="C142" s="16" t="str">
        <f t="shared" si="40"/>
        <v/>
      </c>
      <c r="D142" s="16" t="str">
        <f t="shared" si="23"/>
        <v/>
      </c>
      <c r="E142" s="17" t="s">
        <v>86</v>
      </c>
      <c r="F142" s="262">
        <f>Decsheets!$V$6</f>
        <v>5</v>
      </c>
      <c r="G142" s="8"/>
      <c r="I142" s="119" t="s">
        <v>100</v>
      </c>
      <c r="J142" s="14" t="str">
        <f t="shared" si="41"/>
        <v/>
      </c>
      <c r="K142" s="14" t="str">
        <f t="shared" si="41"/>
        <v/>
      </c>
      <c r="L142" s="14" t="str">
        <f t="shared" si="41"/>
        <v/>
      </c>
      <c r="M142" s="14" t="str">
        <f t="shared" si="41"/>
        <v/>
      </c>
      <c r="N142" s="14" t="str">
        <f t="shared" si="41"/>
        <v/>
      </c>
      <c r="O142" s="14" t="str">
        <f t="shared" si="41"/>
        <v/>
      </c>
      <c r="P142" s="14" t="str">
        <f t="shared" si="41"/>
        <v/>
      </c>
      <c r="Q142" s="14" t="str">
        <f t="shared" si="41"/>
        <v/>
      </c>
      <c r="R142" s="14"/>
      <c r="S142" s="8"/>
      <c r="W142" s="97"/>
      <c r="X142" s="97"/>
      <c r="Y142" s="116"/>
      <c r="Z142" s="97"/>
      <c r="AA142" s="97"/>
      <c r="AB142" s="97"/>
      <c r="AC142" s="116"/>
    </row>
    <row r="143" spans="1:29" x14ac:dyDescent="0.3">
      <c r="A143" s="15"/>
      <c r="B143" s="185" t="s">
        <v>128</v>
      </c>
      <c r="C143" s="16" t="str">
        <f t="shared" si="40"/>
        <v/>
      </c>
      <c r="D143" s="16" t="str">
        <f t="shared" si="23"/>
        <v/>
      </c>
      <c r="E143" s="17" t="s">
        <v>86</v>
      </c>
      <c r="F143" s="262">
        <f>Decsheets!$V$7</f>
        <v>4</v>
      </c>
      <c r="G143" s="8"/>
      <c r="I143" s="119" t="s">
        <v>101</v>
      </c>
      <c r="J143" s="14" t="str">
        <f t="shared" si="41"/>
        <v/>
      </c>
      <c r="K143" s="14" t="str">
        <f t="shared" si="41"/>
        <v/>
      </c>
      <c r="L143" s="14" t="str">
        <f t="shared" si="41"/>
        <v/>
      </c>
      <c r="M143" s="14" t="str">
        <f t="shared" si="41"/>
        <v/>
      </c>
      <c r="N143" s="14" t="str">
        <f t="shared" si="41"/>
        <v/>
      </c>
      <c r="O143" s="14" t="str">
        <f t="shared" si="41"/>
        <v/>
      </c>
      <c r="P143" s="14" t="str">
        <f t="shared" si="41"/>
        <v/>
      </c>
      <c r="Q143" s="14" t="str">
        <f t="shared" si="41"/>
        <v/>
      </c>
      <c r="R143" s="14"/>
      <c r="S143" s="8"/>
      <c r="W143" s="97"/>
      <c r="X143" s="97"/>
      <c r="Y143" s="116"/>
      <c r="Z143" s="97"/>
      <c r="AA143" s="97"/>
      <c r="AB143" s="97"/>
      <c r="AC143" s="116"/>
    </row>
    <row r="144" spans="1:29" x14ac:dyDescent="0.3">
      <c r="A144" s="15"/>
      <c r="B144" s="185" t="s">
        <v>76</v>
      </c>
      <c r="C144" s="16" t="str">
        <f t="shared" si="40"/>
        <v/>
      </c>
      <c r="D144" s="16" t="str">
        <f t="shared" si="23"/>
        <v/>
      </c>
      <c r="E144" s="17" t="s">
        <v>86</v>
      </c>
      <c r="F144" s="262">
        <f>Decsheets!$V$8</f>
        <v>3</v>
      </c>
      <c r="G144" s="8"/>
      <c r="I144" s="119" t="s">
        <v>102</v>
      </c>
      <c r="J144" s="14" t="str">
        <f t="shared" si="41"/>
        <v/>
      </c>
      <c r="K144" s="14" t="str">
        <f t="shared" si="41"/>
        <v/>
      </c>
      <c r="L144" s="14" t="str">
        <f t="shared" si="41"/>
        <v/>
      </c>
      <c r="M144" s="14" t="str">
        <f t="shared" si="41"/>
        <v/>
      </c>
      <c r="N144" s="14" t="str">
        <f t="shared" si="41"/>
        <v/>
      </c>
      <c r="O144" s="14" t="str">
        <f t="shared" si="41"/>
        <v/>
      </c>
      <c r="P144" s="14" t="str">
        <f t="shared" si="41"/>
        <v/>
      </c>
      <c r="Q144" s="14" t="str">
        <f t="shared" si="41"/>
        <v/>
      </c>
      <c r="R144" s="14"/>
      <c r="S144" s="8"/>
      <c r="W144" s="97"/>
      <c r="X144" s="97"/>
      <c r="Y144" s="116"/>
      <c r="Z144" s="97"/>
      <c r="AA144" s="97"/>
      <c r="AB144" s="97"/>
      <c r="AC144" s="116"/>
    </row>
    <row r="145" spans="1:19" x14ac:dyDescent="0.3">
      <c r="A145" s="15"/>
      <c r="B145" s="185" t="s">
        <v>77</v>
      </c>
      <c r="C145" s="16" t="str">
        <f t="shared" si="40"/>
        <v/>
      </c>
      <c r="D145" s="16" t="str">
        <f t="shared" si="23"/>
        <v/>
      </c>
      <c r="E145" s="17" t="s">
        <v>86</v>
      </c>
      <c r="F145" s="262">
        <f>Decsheets!$V$9</f>
        <v>2</v>
      </c>
      <c r="G145" s="8"/>
      <c r="I145" s="119" t="s">
        <v>103</v>
      </c>
      <c r="J145" s="14" t="str">
        <f t="shared" si="41"/>
        <v/>
      </c>
      <c r="K145" s="14" t="str">
        <f t="shared" si="41"/>
        <v/>
      </c>
      <c r="L145" s="14" t="str">
        <f t="shared" si="41"/>
        <v/>
      </c>
      <c r="M145" s="14" t="str">
        <f t="shared" si="41"/>
        <v/>
      </c>
      <c r="N145" s="14" t="str">
        <f t="shared" si="41"/>
        <v/>
      </c>
      <c r="O145" s="14" t="str">
        <f t="shared" si="41"/>
        <v/>
      </c>
      <c r="P145" s="14" t="str">
        <f t="shared" si="41"/>
        <v/>
      </c>
      <c r="Q145" s="14" t="str">
        <f t="shared" si="41"/>
        <v/>
      </c>
      <c r="R145" s="14"/>
      <c r="S145" s="8"/>
    </row>
    <row r="146" spans="1:19" x14ac:dyDescent="0.3">
      <c r="A146" s="15"/>
      <c r="B146" s="185" t="s">
        <v>78</v>
      </c>
      <c r="C146" s="16" t="str">
        <f t="shared" si="40"/>
        <v/>
      </c>
      <c r="D146" s="16" t="str">
        <f t="shared" si="23"/>
        <v/>
      </c>
      <c r="E146" s="17" t="s">
        <v>86</v>
      </c>
      <c r="F146" s="262">
        <f>Decsheets!$V$10</f>
        <v>1</v>
      </c>
      <c r="G146" s="8"/>
      <c r="I146" s="18"/>
      <c r="J146" s="14" t="str">
        <f t="shared" si="41"/>
        <v/>
      </c>
      <c r="K146" s="14" t="str">
        <f t="shared" si="41"/>
        <v/>
      </c>
      <c r="L146" s="14" t="str">
        <f t="shared" si="41"/>
        <v/>
      </c>
      <c r="M146" s="14" t="str">
        <f t="shared" si="41"/>
        <v/>
      </c>
      <c r="N146" s="14" t="str">
        <f t="shared" si="41"/>
        <v/>
      </c>
      <c r="O146" s="14" t="str">
        <f t="shared" si="41"/>
        <v/>
      </c>
      <c r="P146" s="14" t="str">
        <f t="shared" si="41"/>
        <v/>
      </c>
      <c r="Q146" s="14" t="str">
        <f t="shared" si="41"/>
        <v/>
      </c>
      <c r="R146" s="14"/>
      <c r="S146" s="8"/>
    </row>
    <row r="147" spans="1:19" x14ac:dyDescent="0.3">
      <c r="A147" s="15"/>
      <c r="B147" s="185" t="s">
        <v>79</v>
      </c>
      <c r="C147" s="16" t="str">
        <f t="shared" si="40"/>
        <v/>
      </c>
      <c r="D147" s="16" t="str">
        <f t="shared" si="23"/>
        <v/>
      </c>
      <c r="E147" s="17" t="s">
        <v>86</v>
      </c>
      <c r="F147" s="262">
        <f>Decsheets!$V$11</f>
        <v>0</v>
      </c>
      <c r="G147" s="8"/>
      <c r="I147" s="18"/>
      <c r="J147" s="14" t="str">
        <f t="shared" si="41"/>
        <v/>
      </c>
      <c r="K147" s="14" t="str">
        <f t="shared" si="41"/>
        <v/>
      </c>
      <c r="L147" s="14" t="str">
        <f t="shared" si="41"/>
        <v/>
      </c>
      <c r="M147" s="14" t="str">
        <f t="shared" si="41"/>
        <v/>
      </c>
      <c r="N147" s="14" t="str">
        <f t="shared" si="41"/>
        <v/>
      </c>
      <c r="O147" s="14" t="str">
        <f t="shared" si="41"/>
        <v/>
      </c>
      <c r="P147" s="14" t="str">
        <f t="shared" si="41"/>
        <v/>
      </c>
      <c r="Q147" s="14" t="str">
        <f t="shared" si="41"/>
        <v/>
      </c>
      <c r="R147" s="14">
        <f>SUM(Decsheets!$V$5:$V$12)-(SUM(J141:P147))</f>
        <v>21</v>
      </c>
      <c r="S147" s="8"/>
    </row>
    <row r="148" spans="1:19" x14ac:dyDescent="0.3">
      <c r="A148" s="22" t="s">
        <v>105</v>
      </c>
      <c r="B148" s="196"/>
      <c r="C148" s="19" t="s">
        <v>253</v>
      </c>
      <c r="D148" s="18"/>
      <c r="E148" s="7" t="s">
        <v>86</v>
      </c>
      <c r="F148" s="256"/>
      <c r="I148" s="8"/>
      <c r="J148" s="14"/>
      <c r="K148" s="14"/>
      <c r="L148" s="14"/>
      <c r="M148" s="14"/>
      <c r="N148" s="14"/>
      <c r="O148" s="14"/>
      <c r="P148" s="14"/>
      <c r="Q148" s="14"/>
      <c r="R148" s="14"/>
      <c r="S148" s="8" t="s">
        <v>106</v>
      </c>
    </row>
    <row r="149" spans="1:19" x14ac:dyDescent="0.3">
      <c r="A149" s="15"/>
      <c r="B149" s="185" t="s">
        <v>126</v>
      </c>
      <c r="C149" s="16" t="str">
        <f>IFERROR(IF(A149="","",VLOOKUP($A$148,IF(LEN(A149)=2,U16BB,U16BA),VLOOKUP(LEFT(A149,1),club,6,FALSE),FALSE)),"No athlete")</f>
        <v/>
      </c>
      <c r="D149" s="16" t="str">
        <f>IFERROR(IF(A149="","",VLOOKUP(LEFT(A149,1),club,2,FALSE)),"No club")</f>
        <v/>
      </c>
      <c r="E149" s="17" t="s">
        <v>86</v>
      </c>
      <c r="F149" s="261">
        <f>Decsheets!$V$5</f>
        <v>6</v>
      </c>
      <c r="I149" s="208" t="str">
        <f>IFERROR(IF(E149=".","",IF(E149&gt;Records!D17,"LR",IF(E149=Records!D17,"=LR","-"))),"???")</f>
        <v/>
      </c>
      <c r="J149" s="14" t="str">
        <f t="shared" ref="J149:Q155" si="42">IF($A149="","",IF(LEFT($A149,1)=J$12,$F149,""))</f>
        <v/>
      </c>
      <c r="K149" s="14" t="str">
        <f t="shared" si="42"/>
        <v/>
      </c>
      <c r="L149" s="14" t="str">
        <f t="shared" si="42"/>
        <v/>
      </c>
      <c r="M149" s="14" t="str">
        <f t="shared" si="42"/>
        <v/>
      </c>
      <c r="N149" s="14" t="str">
        <f t="shared" si="42"/>
        <v/>
      </c>
      <c r="O149" s="14" t="str">
        <f t="shared" si="42"/>
        <v/>
      </c>
      <c r="P149" s="14" t="str">
        <f t="shared" si="42"/>
        <v/>
      </c>
      <c r="Q149" s="14" t="str">
        <f t="shared" si="42"/>
        <v/>
      </c>
      <c r="R149" s="14"/>
      <c r="S149" s="8"/>
    </row>
    <row r="150" spans="1:19" x14ac:dyDescent="0.3">
      <c r="A150" s="15"/>
      <c r="B150" s="185" t="s">
        <v>127</v>
      </c>
      <c r="C150" s="16" t="str">
        <f t="shared" ref="C150:C155" si="43">IF(A150="","",VLOOKUP($A$148,IF(LEN(A150)=2,U16BB,U16BA),VLOOKUP(LEFT(A150,1),club,6,FALSE),FALSE))</f>
        <v/>
      </c>
      <c r="D150" s="16" t="str">
        <f t="shared" si="23"/>
        <v/>
      </c>
      <c r="E150" s="17" t="s">
        <v>86</v>
      </c>
      <c r="F150" s="261">
        <f>Decsheets!$V$6</f>
        <v>5</v>
      </c>
      <c r="I150" s="18"/>
      <c r="J150" s="14" t="str">
        <f t="shared" si="42"/>
        <v/>
      </c>
      <c r="K150" s="14" t="str">
        <f t="shared" si="42"/>
        <v/>
      </c>
      <c r="L150" s="14" t="str">
        <f t="shared" si="42"/>
        <v/>
      </c>
      <c r="M150" s="14" t="str">
        <f t="shared" si="42"/>
        <v/>
      </c>
      <c r="N150" s="14" t="str">
        <f t="shared" si="42"/>
        <v/>
      </c>
      <c r="O150" s="14" t="str">
        <f t="shared" si="42"/>
        <v/>
      </c>
      <c r="P150" s="14" t="str">
        <f t="shared" si="42"/>
        <v/>
      </c>
      <c r="Q150" s="14" t="str">
        <f t="shared" si="42"/>
        <v/>
      </c>
      <c r="R150" s="14"/>
      <c r="S150" s="8"/>
    </row>
    <row r="151" spans="1:19" x14ac:dyDescent="0.3">
      <c r="A151" s="15"/>
      <c r="B151" s="185" t="s">
        <v>128</v>
      </c>
      <c r="C151" s="16" t="str">
        <f t="shared" si="43"/>
        <v/>
      </c>
      <c r="D151" s="16" t="str">
        <f t="shared" si="23"/>
        <v/>
      </c>
      <c r="E151" s="17" t="s">
        <v>86</v>
      </c>
      <c r="F151" s="261">
        <f>Decsheets!$V$7</f>
        <v>4</v>
      </c>
      <c r="I151" s="18"/>
      <c r="J151" s="14" t="str">
        <f t="shared" si="42"/>
        <v/>
      </c>
      <c r="K151" s="14" t="str">
        <f t="shared" si="42"/>
        <v/>
      </c>
      <c r="L151" s="14" t="str">
        <f t="shared" si="42"/>
        <v/>
      </c>
      <c r="M151" s="14" t="str">
        <f t="shared" si="42"/>
        <v/>
      </c>
      <c r="N151" s="14" t="str">
        <f t="shared" si="42"/>
        <v/>
      </c>
      <c r="O151" s="14" t="str">
        <f t="shared" si="42"/>
        <v/>
      </c>
      <c r="P151" s="14" t="str">
        <f t="shared" si="42"/>
        <v/>
      </c>
      <c r="Q151" s="14" t="str">
        <f t="shared" si="42"/>
        <v/>
      </c>
      <c r="R151" s="14"/>
      <c r="S151" s="8"/>
    </row>
    <row r="152" spans="1:19" x14ac:dyDescent="0.3">
      <c r="A152" s="15"/>
      <c r="B152" s="185" t="s">
        <v>76</v>
      </c>
      <c r="C152" s="16" t="str">
        <f t="shared" si="43"/>
        <v/>
      </c>
      <c r="D152" s="16" t="str">
        <f t="shared" si="23"/>
        <v/>
      </c>
      <c r="E152" s="17" t="s">
        <v>86</v>
      </c>
      <c r="F152" s="261">
        <f>Decsheets!$V$8</f>
        <v>3</v>
      </c>
      <c r="I152" s="18"/>
      <c r="J152" s="14" t="str">
        <f t="shared" si="42"/>
        <v/>
      </c>
      <c r="K152" s="14" t="str">
        <f t="shared" si="42"/>
        <v/>
      </c>
      <c r="L152" s="14" t="str">
        <f t="shared" si="42"/>
        <v/>
      </c>
      <c r="M152" s="14" t="str">
        <f t="shared" si="42"/>
        <v/>
      </c>
      <c r="N152" s="14" t="str">
        <f t="shared" si="42"/>
        <v/>
      </c>
      <c r="O152" s="14" t="str">
        <f t="shared" si="42"/>
        <v/>
      </c>
      <c r="P152" s="14" t="str">
        <f t="shared" si="42"/>
        <v/>
      </c>
      <c r="Q152" s="14" t="str">
        <f t="shared" si="42"/>
        <v/>
      </c>
      <c r="R152" s="14"/>
      <c r="S152" s="8"/>
    </row>
    <row r="153" spans="1:19" x14ac:dyDescent="0.3">
      <c r="A153" s="15"/>
      <c r="B153" s="185" t="s">
        <v>77</v>
      </c>
      <c r="C153" s="16" t="str">
        <f t="shared" si="43"/>
        <v/>
      </c>
      <c r="D153" s="16" t="str">
        <f t="shared" si="23"/>
        <v/>
      </c>
      <c r="E153" s="17" t="s">
        <v>86</v>
      </c>
      <c r="F153" s="261">
        <f>Decsheets!$V$9</f>
        <v>2</v>
      </c>
      <c r="I153" s="18"/>
      <c r="J153" s="14" t="str">
        <f t="shared" si="42"/>
        <v/>
      </c>
      <c r="K153" s="14" t="str">
        <f t="shared" si="42"/>
        <v/>
      </c>
      <c r="L153" s="14" t="str">
        <f t="shared" si="42"/>
        <v/>
      </c>
      <c r="M153" s="14" t="str">
        <f t="shared" si="42"/>
        <v/>
      </c>
      <c r="N153" s="14" t="str">
        <f t="shared" si="42"/>
        <v/>
      </c>
      <c r="O153" s="14" t="str">
        <f t="shared" si="42"/>
        <v/>
      </c>
      <c r="P153" s="14" t="str">
        <f t="shared" si="42"/>
        <v/>
      </c>
      <c r="Q153" s="14" t="str">
        <f t="shared" si="42"/>
        <v/>
      </c>
      <c r="R153" s="14"/>
      <c r="S153" s="8"/>
    </row>
    <row r="154" spans="1:19" x14ac:dyDescent="0.3">
      <c r="A154" s="15"/>
      <c r="B154" s="185" t="s">
        <v>78</v>
      </c>
      <c r="C154" s="16" t="str">
        <f t="shared" si="43"/>
        <v/>
      </c>
      <c r="D154" s="16" t="str">
        <f t="shared" si="23"/>
        <v/>
      </c>
      <c r="E154" s="17" t="s">
        <v>86</v>
      </c>
      <c r="F154" s="261">
        <f>Decsheets!$V$10</f>
        <v>1</v>
      </c>
      <c r="I154" s="18"/>
      <c r="J154" s="14" t="str">
        <f t="shared" si="42"/>
        <v/>
      </c>
      <c r="K154" s="14" t="str">
        <f t="shared" si="42"/>
        <v/>
      </c>
      <c r="L154" s="14" t="str">
        <f t="shared" si="42"/>
        <v/>
      </c>
      <c r="M154" s="14" t="str">
        <f t="shared" si="42"/>
        <v/>
      </c>
      <c r="N154" s="14" t="str">
        <f t="shared" si="42"/>
        <v/>
      </c>
      <c r="O154" s="14" t="str">
        <f t="shared" si="42"/>
        <v/>
      </c>
      <c r="P154" s="14" t="str">
        <f t="shared" si="42"/>
        <v/>
      </c>
      <c r="Q154" s="14" t="str">
        <f t="shared" si="42"/>
        <v/>
      </c>
      <c r="R154" s="14"/>
      <c r="S154" s="8"/>
    </row>
    <row r="155" spans="1:19" x14ac:dyDescent="0.3">
      <c r="A155" s="15"/>
      <c r="B155" s="185" t="s">
        <v>79</v>
      </c>
      <c r="C155" s="16" t="str">
        <f t="shared" si="43"/>
        <v/>
      </c>
      <c r="D155" s="16" t="str">
        <f t="shared" si="23"/>
        <v/>
      </c>
      <c r="E155" s="17" t="s">
        <v>86</v>
      </c>
      <c r="F155" s="261">
        <f>Decsheets!$V$11</f>
        <v>0</v>
      </c>
      <c r="I155" s="18"/>
      <c r="J155" s="14" t="str">
        <f t="shared" si="42"/>
        <v/>
      </c>
      <c r="K155" s="14" t="str">
        <f t="shared" si="42"/>
        <v/>
      </c>
      <c r="L155" s="14" t="str">
        <f t="shared" si="42"/>
        <v/>
      </c>
      <c r="M155" s="14" t="str">
        <f t="shared" si="42"/>
        <v/>
      </c>
      <c r="N155" s="14" t="str">
        <f t="shared" si="42"/>
        <v/>
      </c>
      <c r="O155" s="14" t="str">
        <f t="shared" si="42"/>
        <v/>
      </c>
      <c r="P155" s="14" t="str">
        <f t="shared" si="42"/>
        <v/>
      </c>
      <c r="Q155" s="14" t="str">
        <f t="shared" si="42"/>
        <v/>
      </c>
      <c r="R155" s="14">
        <f>SUM(Decsheets!$V$5:$V$12)-(SUM(J149:P155))</f>
        <v>21</v>
      </c>
      <c r="S155" s="8"/>
    </row>
    <row r="156" spans="1:19" x14ac:dyDescent="0.3">
      <c r="A156" s="22" t="s">
        <v>105</v>
      </c>
      <c r="B156" s="196"/>
      <c r="C156" s="19" t="s">
        <v>254</v>
      </c>
      <c r="D156" s="18"/>
      <c r="E156" s="7" t="s">
        <v>86</v>
      </c>
      <c r="F156" s="256"/>
      <c r="I156" s="8"/>
      <c r="J156" s="14"/>
      <c r="K156" s="14"/>
      <c r="L156" s="14"/>
      <c r="M156" s="14"/>
      <c r="N156" s="14"/>
      <c r="O156" s="14"/>
      <c r="P156" s="14"/>
      <c r="Q156" s="14"/>
      <c r="R156" s="14"/>
      <c r="S156" s="8" t="s">
        <v>107</v>
      </c>
    </row>
    <row r="157" spans="1:19" x14ac:dyDescent="0.3">
      <c r="A157" s="15"/>
      <c r="B157" s="185" t="s">
        <v>126</v>
      </c>
      <c r="C157" s="16" t="str">
        <f t="shared" ref="C157:C163" si="44">IF(A157="","",VLOOKUP($A$156,IF(LEN(A157)=2,U16BB,U16BA),VLOOKUP(LEFT(A157,1),club,6,FALSE),FALSE))</f>
        <v/>
      </c>
      <c r="D157" s="16" t="str">
        <f t="shared" si="23"/>
        <v/>
      </c>
      <c r="E157" s="17" t="s">
        <v>86</v>
      </c>
      <c r="F157" s="261">
        <f>Decsheets!$V$5</f>
        <v>6</v>
      </c>
      <c r="I157" s="208" t="str">
        <f>IFERROR(IF(E157=".","",IF(E157&gt;Records!D17,"LR",IF(E157=Records!D17,"=LR","-"))),"???")</f>
        <v/>
      </c>
      <c r="J157" s="14" t="str">
        <f t="shared" ref="J157:Q171" si="45">IF($A157="","",IF(LEFT($A157,1)=J$12,$F157,""))</f>
        <v/>
      </c>
      <c r="K157" s="14" t="str">
        <f t="shared" si="45"/>
        <v/>
      </c>
      <c r="L157" s="14" t="str">
        <f t="shared" si="45"/>
        <v/>
      </c>
      <c r="M157" s="14" t="str">
        <f t="shared" si="45"/>
        <v/>
      </c>
      <c r="N157" s="14" t="str">
        <f t="shared" si="45"/>
        <v/>
      </c>
      <c r="O157" s="14" t="str">
        <f t="shared" si="45"/>
        <v/>
      </c>
      <c r="P157" s="14" t="str">
        <f t="shared" si="45"/>
        <v/>
      </c>
      <c r="Q157" s="14" t="str">
        <f t="shared" si="45"/>
        <v/>
      </c>
      <c r="R157" s="14"/>
      <c r="S157" s="8"/>
    </row>
    <row r="158" spans="1:19" x14ac:dyDescent="0.3">
      <c r="A158" s="15"/>
      <c r="B158" s="185" t="s">
        <v>127</v>
      </c>
      <c r="C158" s="16" t="str">
        <f t="shared" si="44"/>
        <v/>
      </c>
      <c r="D158" s="16" t="str">
        <f t="shared" si="23"/>
        <v/>
      </c>
      <c r="E158" s="17" t="s">
        <v>86</v>
      </c>
      <c r="F158" s="261">
        <f>Decsheets!$V$6</f>
        <v>5</v>
      </c>
      <c r="I158" s="18"/>
      <c r="J158" s="14" t="str">
        <f t="shared" si="45"/>
        <v/>
      </c>
      <c r="K158" s="14" t="str">
        <f t="shared" si="45"/>
        <v/>
      </c>
      <c r="L158" s="14" t="str">
        <f t="shared" si="45"/>
        <v/>
      </c>
      <c r="M158" s="14" t="str">
        <f t="shared" si="45"/>
        <v/>
      </c>
      <c r="N158" s="14" t="str">
        <f t="shared" si="45"/>
        <v/>
      </c>
      <c r="O158" s="14" t="str">
        <f t="shared" si="45"/>
        <v/>
      </c>
      <c r="P158" s="14" t="str">
        <f t="shared" si="45"/>
        <v/>
      </c>
      <c r="Q158" s="14" t="str">
        <f t="shared" si="45"/>
        <v/>
      </c>
      <c r="R158" s="14"/>
      <c r="S158" s="8"/>
    </row>
    <row r="159" spans="1:19" x14ac:dyDescent="0.3">
      <c r="A159" s="15"/>
      <c r="B159" s="185" t="s">
        <v>128</v>
      </c>
      <c r="C159" s="16" t="str">
        <f t="shared" si="44"/>
        <v/>
      </c>
      <c r="D159" s="16" t="str">
        <f t="shared" si="23"/>
        <v/>
      </c>
      <c r="E159" s="17" t="s">
        <v>86</v>
      </c>
      <c r="F159" s="261">
        <f>Decsheets!$V$7</f>
        <v>4</v>
      </c>
      <c r="I159" s="18"/>
      <c r="J159" s="14" t="str">
        <f t="shared" si="45"/>
        <v/>
      </c>
      <c r="K159" s="14" t="str">
        <f t="shared" si="45"/>
        <v/>
      </c>
      <c r="L159" s="14" t="str">
        <f t="shared" si="45"/>
        <v/>
      </c>
      <c r="M159" s="14" t="str">
        <f t="shared" si="45"/>
        <v/>
      </c>
      <c r="N159" s="14" t="str">
        <f t="shared" si="45"/>
        <v/>
      </c>
      <c r="O159" s="14" t="str">
        <f t="shared" si="45"/>
        <v/>
      </c>
      <c r="P159" s="14" t="str">
        <f t="shared" si="45"/>
        <v/>
      </c>
      <c r="Q159" s="14" t="str">
        <f t="shared" si="45"/>
        <v/>
      </c>
      <c r="R159" s="14"/>
      <c r="S159" s="8"/>
    </row>
    <row r="160" spans="1:19" x14ac:dyDescent="0.3">
      <c r="A160" s="15"/>
      <c r="B160" s="185" t="s">
        <v>76</v>
      </c>
      <c r="C160" s="16" t="str">
        <f t="shared" si="44"/>
        <v/>
      </c>
      <c r="D160" s="16" t="str">
        <f t="shared" si="23"/>
        <v/>
      </c>
      <c r="E160" s="17" t="s">
        <v>86</v>
      </c>
      <c r="F160" s="261">
        <f>Decsheets!$V$8</f>
        <v>3</v>
      </c>
      <c r="I160" s="18"/>
      <c r="J160" s="14" t="str">
        <f t="shared" si="45"/>
        <v/>
      </c>
      <c r="K160" s="14" t="str">
        <f t="shared" si="45"/>
        <v/>
      </c>
      <c r="L160" s="14" t="str">
        <f t="shared" si="45"/>
        <v/>
      </c>
      <c r="M160" s="14" t="str">
        <f t="shared" si="45"/>
        <v/>
      </c>
      <c r="N160" s="14" t="str">
        <f t="shared" si="45"/>
        <v/>
      </c>
      <c r="O160" s="14" t="str">
        <f t="shared" si="45"/>
        <v/>
      </c>
      <c r="P160" s="14" t="str">
        <f t="shared" si="45"/>
        <v/>
      </c>
      <c r="Q160" s="14" t="str">
        <f t="shared" si="45"/>
        <v/>
      </c>
      <c r="R160" s="14"/>
      <c r="S160" s="8"/>
    </row>
    <row r="161" spans="1:19" x14ac:dyDescent="0.3">
      <c r="A161" s="15"/>
      <c r="B161" s="185" t="s">
        <v>77</v>
      </c>
      <c r="C161" s="16" t="str">
        <f t="shared" si="44"/>
        <v/>
      </c>
      <c r="D161" s="16" t="str">
        <f t="shared" si="23"/>
        <v/>
      </c>
      <c r="E161" s="17" t="s">
        <v>86</v>
      </c>
      <c r="F161" s="261">
        <f>Decsheets!$V$9</f>
        <v>2</v>
      </c>
      <c r="I161" s="18"/>
      <c r="J161" s="14" t="str">
        <f t="shared" si="45"/>
        <v/>
      </c>
      <c r="K161" s="14" t="str">
        <f t="shared" si="45"/>
        <v/>
      </c>
      <c r="L161" s="14" t="str">
        <f t="shared" si="45"/>
        <v/>
      </c>
      <c r="M161" s="14" t="str">
        <f t="shared" si="45"/>
        <v/>
      </c>
      <c r="N161" s="14" t="str">
        <f t="shared" si="45"/>
        <v/>
      </c>
      <c r="O161" s="14" t="str">
        <f t="shared" si="45"/>
        <v/>
      </c>
      <c r="P161" s="14" t="str">
        <f t="shared" si="45"/>
        <v/>
      </c>
      <c r="Q161" s="14" t="str">
        <f t="shared" si="45"/>
        <v/>
      </c>
      <c r="R161" s="14"/>
      <c r="S161" s="8"/>
    </row>
    <row r="162" spans="1:19" x14ac:dyDescent="0.3">
      <c r="A162" s="15"/>
      <c r="B162" s="185" t="s">
        <v>78</v>
      </c>
      <c r="C162" s="16" t="str">
        <f t="shared" si="44"/>
        <v/>
      </c>
      <c r="D162" s="16" t="str">
        <f t="shared" si="23"/>
        <v/>
      </c>
      <c r="E162" s="17" t="s">
        <v>86</v>
      </c>
      <c r="F162" s="261">
        <f>Decsheets!$V$10</f>
        <v>1</v>
      </c>
      <c r="I162" s="18"/>
      <c r="J162" s="14" t="str">
        <f t="shared" si="45"/>
        <v/>
      </c>
      <c r="K162" s="14" t="str">
        <f t="shared" si="45"/>
        <v/>
      </c>
      <c r="L162" s="14" t="str">
        <f t="shared" si="45"/>
        <v/>
      </c>
      <c r="M162" s="14" t="str">
        <f t="shared" si="45"/>
        <v/>
      </c>
      <c r="N162" s="14" t="str">
        <f t="shared" si="45"/>
        <v/>
      </c>
      <c r="O162" s="14" t="str">
        <f t="shared" si="45"/>
        <v/>
      </c>
      <c r="P162" s="14" t="str">
        <f t="shared" si="45"/>
        <v/>
      </c>
      <c r="Q162" s="14" t="str">
        <f t="shared" si="45"/>
        <v/>
      </c>
      <c r="R162" s="14"/>
      <c r="S162" s="8"/>
    </row>
    <row r="163" spans="1:19" x14ac:dyDescent="0.3">
      <c r="A163" s="15"/>
      <c r="B163" s="185" t="s">
        <v>79</v>
      </c>
      <c r="C163" s="16" t="str">
        <f t="shared" si="44"/>
        <v/>
      </c>
      <c r="D163" s="16" t="str">
        <f t="shared" si="23"/>
        <v/>
      </c>
      <c r="E163" s="17" t="s">
        <v>86</v>
      </c>
      <c r="F163" s="261">
        <f>Decsheets!$V$11</f>
        <v>0</v>
      </c>
      <c r="I163" s="18"/>
      <c r="J163" s="14" t="str">
        <f t="shared" si="45"/>
        <v/>
      </c>
      <c r="K163" s="14" t="str">
        <f t="shared" si="45"/>
        <v/>
      </c>
      <c r="L163" s="14" t="str">
        <f t="shared" si="45"/>
        <v/>
      </c>
      <c r="M163" s="14" t="str">
        <f t="shared" si="45"/>
        <v/>
      </c>
      <c r="N163" s="14" t="str">
        <f t="shared" si="45"/>
        <v/>
      </c>
      <c r="O163" s="14" t="str">
        <f t="shared" si="45"/>
        <v/>
      </c>
      <c r="P163" s="14" t="str">
        <f t="shared" si="45"/>
        <v/>
      </c>
      <c r="Q163" s="14" t="str">
        <f t="shared" si="45"/>
        <v/>
      </c>
      <c r="R163" s="14">
        <f>SUM(Decsheets!$V$5:$V$12)-(SUM(J157:P163))</f>
        <v>21</v>
      </c>
      <c r="S163" s="8"/>
    </row>
    <row r="164" spans="1:19" x14ac:dyDescent="0.3">
      <c r="A164" s="203" t="s">
        <v>134</v>
      </c>
      <c r="B164" s="196"/>
      <c r="C164" s="19" t="s">
        <v>311</v>
      </c>
      <c r="D164" s="18"/>
      <c r="E164" s="204" t="s">
        <v>86</v>
      </c>
      <c r="F164" s="256"/>
      <c r="I164" s="8"/>
      <c r="J164" s="14"/>
      <c r="K164" s="14"/>
      <c r="L164" s="14"/>
      <c r="M164" s="14"/>
      <c r="N164" s="14"/>
      <c r="O164" s="14"/>
      <c r="P164" s="14"/>
      <c r="Q164" s="14"/>
      <c r="R164" s="14"/>
      <c r="S164" s="21" t="s">
        <v>135</v>
      </c>
    </row>
    <row r="165" spans="1:19" x14ac:dyDescent="0.3">
      <c r="A165" s="15"/>
      <c r="B165" s="185" t="s">
        <v>126</v>
      </c>
      <c r="C165" s="16" t="str">
        <f>IFERROR(IF(A165="","",VLOOKUP($A$164,IF(LEN(A165)=2,U16BB,U16BA),VLOOKUP(LEFT(A165,1),club,6,FALSE),FALSE)),"No athlete")</f>
        <v/>
      </c>
      <c r="D165" s="16" t="str">
        <f>IFERROR(IF(A165="","",VLOOKUP(LEFT(A165,1),club,2,FALSE)),"No club")</f>
        <v/>
      </c>
      <c r="E165" s="17" t="s">
        <v>86</v>
      </c>
      <c r="F165" s="261">
        <f>Decsheets!$V$5</f>
        <v>6</v>
      </c>
      <c r="I165" s="208" t="str">
        <f>IFERROR(IF(E165=".","",IF(E165&gt;Records!D19,"LR",IF(E165=Records!D19,"=LR","-"))),"???")</f>
        <v/>
      </c>
      <c r="J165" s="14" t="str">
        <f t="shared" si="45"/>
        <v/>
      </c>
      <c r="K165" s="14" t="str">
        <f t="shared" si="45"/>
        <v/>
      </c>
      <c r="L165" s="14" t="str">
        <f t="shared" si="45"/>
        <v/>
      </c>
      <c r="M165" s="14" t="str">
        <f t="shared" si="45"/>
        <v/>
      </c>
      <c r="N165" s="14" t="str">
        <f t="shared" si="45"/>
        <v/>
      </c>
      <c r="O165" s="14" t="str">
        <f t="shared" si="45"/>
        <v/>
      </c>
      <c r="P165" s="14" t="str">
        <f t="shared" si="45"/>
        <v/>
      </c>
      <c r="Q165" s="14" t="str">
        <f t="shared" si="45"/>
        <v/>
      </c>
      <c r="R165" s="14"/>
      <c r="S165" s="8"/>
    </row>
    <row r="166" spans="1:19" x14ac:dyDescent="0.3">
      <c r="A166" s="15"/>
      <c r="B166" s="185" t="s">
        <v>127</v>
      </c>
      <c r="C166" s="16" t="str">
        <f t="shared" ref="C166:C171" si="46">IF(A166="","",VLOOKUP($A$164,IF(LEN(A166)=2,U16BB,U16BA),VLOOKUP(LEFT(A166,1),club,6,FALSE),FALSE))</f>
        <v/>
      </c>
      <c r="D166" s="16" t="str">
        <f t="shared" ref="D166:D171" si="47">IF(A166="","",VLOOKUP(LEFT(A166,1),club,2,FALSE))</f>
        <v/>
      </c>
      <c r="E166" s="17" t="s">
        <v>86</v>
      </c>
      <c r="F166" s="261">
        <f>Decsheets!$V$6</f>
        <v>5</v>
      </c>
      <c r="I166" s="18"/>
      <c r="J166" s="14" t="str">
        <f t="shared" si="45"/>
        <v/>
      </c>
      <c r="K166" s="14" t="str">
        <f t="shared" si="45"/>
        <v/>
      </c>
      <c r="L166" s="14" t="str">
        <f t="shared" si="45"/>
        <v/>
      </c>
      <c r="M166" s="14" t="str">
        <f t="shared" si="45"/>
        <v/>
      </c>
      <c r="N166" s="14" t="str">
        <f t="shared" si="45"/>
        <v/>
      </c>
      <c r="O166" s="14" t="str">
        <f t="shared" si="45"/>
        <v/>
      </c>
      <c r="P166" s="14" t="str">
        <f t="shared" si="45"/>
        <v/>
      </c>
      <c r="Q166" s="14" t="str">
        <f t="shared" si="45"/>
        <v/>
      </c>
      <c r="R166" s="14"/>
      <c r="S166" s="8"/>
    </row>
    <row r="167" spans="1:19" x14ac:dyDescent="0.3">
      <c r="A167" s="15"/>
      <c r="B167" s="185" t="s">
        <v>128</v>
      </c>
      <c r="C167" s="16" t="str">
        <f t="shared" si="46"/>
        <v/>
      </c>
      <c r="D167" s="16" t="str">
        <f t="shared" si="47"/>
        <v/>
      </c>
      <c r="E167" s="17" t="s">
        <v>86</v>
      </c>
      <c r="F167" s="261">
        <f>Decsheets!$V$7</f>
        <v>4</v>
      </c>
      <c r="I167" s="18"/>
      <c r="J167" s="14" t="str">
        <f t="shared" si="45"/>
        <v/>
      </c>
      <c r="K167" s="14" t="str">
        <f t="shared" si="45"/>
        <v/>
      </c>
      <c r="L167" s="14" t="str">
        <f t="shared" si="45"/>
        <v/>
      </c>
      <c r="M167" s="14" t="str">
        <f t="shared" si="45"/>
        <v/>
      </c>
      <c r="N167" s="14" t="str">
        <f t="shared" si="45"/>
        <v/>
      </c>
      <c r="O167" s="14" t="str">
        <f t="shared" si="45"/>
        <v/>
      </c>
      <c r="P167" s="14" t="str">
        <f t="shared" si="45"/>
        <v/>
      </c>
      <c r="Q167" s="14" t="str">
        <f t="shared" si="45"/>
        <v/>
      </c>
      <c r="R167" s="14"/>
      <c r="S167" s="8"/>
    </row>
    <row r="168" spans="1:19" x14ac:dyDescent="0.3">
      <c r="A168" s="15"/>
      <c r="B168" s="185" t="s">
        <v>76</v>
      </c>
      <c r="C168" s="16" t="str">
        <f t="shared" si="46"/>
        <v/>
      </c>
      <c r="D168" s="16" t="str">
        <f t="shared" si="47"/>
        <v/>
      </c>
      <c r="E168" s="17" t="s">
        <v>86</v>
      </c>
      <c r="F168" s="261">
        <f>Decsheets!$V$8</f>
        <v>3</v>
      </c>
      <c r="I168" s="18"/>
      <c r="J168" s="14" t="str">
        <f t="shared" si="45"/>
        <v/>
      </c>
      <c r="K168" s="14" t="str">
        <f t="shared" si="45"/>
        <v/>
      </c>
      <c r="L168" s="14" t="str">
        <f t="shared" si="45"/>
        <v/>
      </c>
      <c r="M168" s="14" t="str">
        <f t="shared" si="45"/>
        <v/>
      </c>
      <c r="N168" s="14" t="str">
        <f t="shared" si="45"/>
        <v/>
      </c>
      <c r="O168" s="14" t="str">
        <f t="shared" si="45"/>
        <v/>
      </c>
      <c r="P168" s="14" t="str">
        <f t="shared" si="45"/>
        <v/>
      </c>
      <c r="Q168" s="14" t="str">
        <f t="shared" si="45"/>
        <v/>
      </c>
      <c r="R168" s="14"/>
      <c r="S168" s="8"/>
    </row>
    <row r="169" spans="1:19" x14ac:dyDescent="0.3">
      <c r="A169" s="15"/>
      <c r="B169" s="185" t="s">
        <v>77</v>
      </c>
      <c r="C169" s="16" t="str">
        <f t="shared" si="46"/>
        <v/>
      </c>
      <c r="D169" s="16" t="str">
        <f t="shared" si="47"/>
        <v/>
      </c>
      <c r="E169" s="17" t="s">
        <v>86</v>
      </c>
      <c r="F169" s="261">
        <f>Decsheets!$V$9</f>
        <v>2</v>
      </c>
      <c r="I169" s="18"/>
      <c r="J169" s="14" t="str">
        <f t="shared" si="45"/>
        <v/>
      </c>
      <c r="K169" s="14" t="str">
        <f t="shared" si="45"/>
        <v/>
      </c>
      <c r="L169" s="14" t="str">
        <f t="shared" si="45"/>
        <v/>
      </c>
      <c r="M169" s="14" t="str">
        <f t="shared" si="45"/>
        <v/>
      </c>
      <c r="N169" s="14" t="str">
        <f t="shared" si="45"/>
        <v/>
      </c>
      <c r="O169" s="14" t="str">
        <f t="shared" si="45"/>
        <v/>
      </c>
      <c r="P169" s="14" t="str">
        <f t="shared" si="45"/>
        <v/>
      </c>
      <c r="Q169" s="14" t="str">
        <f t="shared" si="45"/>
        <v/>
      </c>
      <c r="R169" s="14"/>
      <c r="S169" s="8"/>
    </row>
    <row r="170" spans="1:19" x14ac:dyDescent="0.3">
      <c r="A170" s="15"/>
      <c r="B170" s="185" t="s">
        <v>78</v>
      </c>
      <c r="C170" s="16" t="str">
        <f t="shared" si="46"/>
        <v/>
      </c>
      <c r="D170" s="16" t="str">
        <f t="shared" si="47"/>
        <v/>
      </c>
      <c r="E170" s="17" t="s">
        <v>86</v>
      </c>
      <c r="F170" s="261">
        <f>Decsheets!$V$10</f>
        <v>1</v>
      </c>
      <c r="I170" s="18"/>
      <c r="J170" s="14" t="str">
        <f t="shared" si="45"/>
        <v/>
      </c>
      <c r="K170" s="14" t="str">
        <f t="shared" si="45"/>
        <v/>
      </c>
      <c r="L170" s="14" t="str">
        <f t="shared" si="45"/>
        <v/>
      </c>
      <c r="M170" s="14" t="str">
        <f t="shared" si="45"/>
        <v/>
      </c>
      <c r="N170" s="14" t="str">
        <f t="shared" si="45"/>
        <v/>
      </c>
      <c r="O170" s="14" t="str">
        <f t="shared" si="45"/>
        <v/>
      </c>
      <c r="P170" s="14" t="str">
        <f t="shared" si="45"/>
        <v/>
      </c>
      <c r="Q170" s="14" t="str">
        <f t="shared" si="45"/>
        <v/>
      </c>
      <c r="R170" s="14"/>
      <c r="S170" s="8"/>
    </row>
    <row r="171" spans="1:19" x14ac:dyDescent="0.3">
      <c r="A171" s="15"/>
      <c r="B171" s="185" t="s">
        <v>79</v>
      </c>
      <c r="C171" s="16" t="str">
        <f t="shared" si="46"/>
        <v/>
      </c>
      <c r="D171" s="16" t="str">
        <f t="shared" si="47"/>
        <v/>
      </c>
      <c r="E171" s="17" t="s">
        <v>86</v>
      </c>
      <c r="F171" s="261">
        <f>Decsheets!$V$11</f>
        <v>0</v>
      </c>
      <c r="I171" s="18"/>
      <c r="J171" s="14" t="str">
        <f t="shared" si="45"/>
        <v/>
      </c>
      <c r="K171" s="14" t="str">
        <f t="shared" si="45"/>
        <v/>
      </c>
      <c r="L171" s="14" t="str">
        <f t="shared" si="45"/>
        <v/>
      </c>
      <c r="M171" s="14" t="str">
        <f t="shared" si="45"/>
        <v/>
      </c>
      <c r="N171" s="14" t="str">
        <f t="shared" si="45"/>
        <v/>
      </c>
      <c r="O171" s="14" t="str">
        <f t="shared" si="45"/>
        <v/>
      </c>
      <c r="P171" s="14" t="str">
        <f t="shared" si="45"/>
        <v/>
      </c>
      <c r="Q171" s="14" t="str">
        <f t="shared" si="45"/>
        <v/>
      </c>
      <c r="R171" s="14">
        <f>SUM(Decsheets!$V$5:$V$12)-(SUM(J165:P171))</f>
        <v>21</v>
      </c>
      <c r="S171" s="8"/>
    </row>
    <row r="172" spans="1:19" x14ac:dyDescent="0.3">
      <c r="A172" s="22" t="s">
        <v>108</v>
      </c>
      <c r="B172" s="196"/>
      <c r="C172" s="19" t="s">
        <v>255</v>
      </c>
      <c r="D172" s="18"/>
      <c r="E172" s="7" t="s">
        <v>86</v>
      </c>
      <c r="F172" s="256"/>
      <c r="G172" s="8"/>
      <c r="I172" s="8"/>
      <c r="J172" s="14"/>
      <c r="K172" s="14"/>
      <c r="L172" s="14"/>
      <c r="M172" s="14"/>
      <c r="N172" s="14"/>
      <c r="O172" s="14"/>
      <c r="P172" s="14"/>
      <c r="Q172" s="14"/>
      <c r="R172" s="14"/>
      <c r="S172" s="8" t="s">
        <v>109</v>
      </c>
    </row>
    <row r="173" spans="1:19" x14ac:dyDescent="0.3">
      <c r="A173" s="15"/>
      <c r="B173" s="185" t="s">
        <v>126</v>
      </c>
      <c r="C173" s="16" t="str">
        <f>IFERROR(IF(A173="","",VLOOKUP($A$172,IF(LEN(A173)=2,U16BB,U16BA),VLOOKUP(LEFT(A173,1),club,6,FALSE),FALSE)),"No athlete")</f>
        <v/>
      </c>
      <c r="D173" s="16" t="str">
        <f>IFERROR(IF(A173="","",VLOOKUP(LEFT(A173,1),club,2,FALSE)),"No club")</f>
        <v/>
      </c>
      <c r="E173" s="17" t="s">
        <v>86</v>
      </c>
      <c r="F173" s="261">
        <f>Decsheets!$V$5</f>
        <v>6</v>
      </c>
      <c r="G173" s="8"/>
      <c r="I173" s="208" t="str">
        <f>IFERROR(IF(E173=".","",IF(E173&gt;Records!D23,"LR",IF(E173=Records!D23,"=LR","-"))),"???")</f>
        <v/>
      </c>
      <c r="J173" s="14" t="str">
        <f t="shared" ref="J173:Q179" si="48">IF($A173="","",IF(LEFT($A173,1)=J$12,$F173,""))</f>
        <v/>
      </c>
      <c r="K173" s="14" t="str">
        <f t="shared" si="48"/>
        <v/>
      </c>
      <c r="L173" s="14" t="str">
        <f t="shared" si="48"/>
        <v/>
      </c>
      <c r="M173" s="14" t="str">
        <f t="shared" si="48"/>
        <v/>
      </c>
      <c r="N173" s="14" t="str">
        <f t="shared" si="48"/>
        <v/>
      </c>
      <c r="O173" s="14" t="str">
        <f t="shared" si="48"/>
        <v/>
      </c>
      <c r="P173" s="14" t="str">
        <f t="shared" si="48"/>
        <v/>
      </c>
      <c r="Q173" s="14" t="str">
        <f t="shared" si="48"/>
        <v/>
      </c>
      <c r="R173" s="14"/>
      <c r="S173" s="8"/>
    </row>
    <row r="174" spans="1:19" x14ac:dyDescent="0.3">
      <c r="A174" s="15"/>
      <c r="B174" s="185" t="s">
        <v>127</v>
      </c>
      <c r="C174" s="16" t="str">
        <f t="shared" ref="C174:C179" si="49">IF(A174="","",VLOOKUP($A$172,IF(LEN(A174)=2,U16BB,U16BA),VLOOKUP(LEFT(A174,1),club,6,FALSE),FALSE))</f>
        <v/>
      </c>
      <c r="D174" s="16" t="str">
        <f t="shared" ref="D174:D221" si="50">IF(A174="","",VLOOKUP(LEFT(A174,1),club,2,FALSE))</f>
        <v/>
      </c>
      <c r="E174" s="17" t="s">
        <v>86</v>
      </c>
      <c r="F174" s="261">
        <f>Decsheets!$V$6</f>
        <v>5</v>
      </c>
      <c r="G174" s="8"/>
      <c r="I174" s="18"/>
      <c r="J174" s="14" t="str">
        <f t="shared" si="48"/>
        <v/>
      </c>
      <c r="K174" s="14" t="str">
        <f t="shared" si="48"/>
        <v/>
      </c>
      <c r="L174" s="14" t="str">
        <f t="shared" si="48"/>
        <v/>
      </c>
      <c r="M174" s="14" t="str">
        <f t="shared" si="48"/>
        <v/>
      </c>
      <c r="N174" s="14" t="str">
        <f t="shared" si="48"/>
        <v/>
      </c>
      <c r="O174" s="14" t="str">
        <f t="shared" si="48"/>
        <v/>
      </c>
      <c r="P174" s="14" t="str">
        <f t="shared" si="48"/>
        <v/>
      </c>
      <c r="Q174" s="14" t="str">
        <f t="shared" si="48"/>
        <v/>
      </c>
      <c r="R174" s="14"/>
      <c r="S174" s="8"/>
    </row>
    <row r="175" spans="1:19" x14ac:dyDescent="0.3">
      <c r="A175" s="15"/>
      <c r="B175" s="185" t="s">
        <v>128</v>
      </c>
      <c r="C175" s="16" t="str">
        <f t="shared" si="49"/>
        <v/>
      </c>
      <c r="D175" s="16" t="str">
        <f t="shared" si="50"/>
        <v/>
      </c>
      <c r="E175" s="17" t="s">
        <v>86</v>
      </c>
      <c r="F175" s="261">
        <f>Decsheets!$V$7</f>
        <v>4</v>
      </c>
      <c r="G175" s="8"/>
      <c r="I175" s="18"/>
      <c r="J175" s="14" t="str">
        <f t="shared" si="48"/>
        <v/>
      </c>
      <c r="K175" s="14" t="str">
        <f t="shared" si="48"/>
        <v/>
      </c>
      <c r="L175" s="14" t="str">
        <f t="shared" si="48"/>
        <v/>
      </c>
      <c r="M175" s="14" t="str">
        <f t="shared" si="48"/>
        <v/>
      </c>
      <c r="N175" s="14" t="str">
        <f t="shared" si="48"/>
        <v/>
      </c>
      <c r="O175" s="14" t="str">
        <f t="shared" si="48"/>
        <v/>
      </c>
      <c r="P175" s="14" t="str">
        <f t="shared" si="48"/>
        <v/>
      </c>
      <c r="Q175" s="14" t="str">
        <f t="shared" si="48"/>
        <v/>
      </c>
      <c r="R175" s="14"/>
      <c r="S175" s="8"/>
    </row>
    <row r="176" spans="1:19" x14ac:dyDescent="0.3">
      <c r="A176" s="15"/>
      <c r="B176" s="185" t="s">
        <v>76</v>
      </c>
      <c r="C176" s="16" t="str">
        <f t="shared" si="49"/>
        <v/>
      </c>
      <c r="D176" s="16" t="str">
        <f t="shared" si="50"/>
        <v/>
      </c>
      <c r="E176" s="17" t="s">
        <v>86</v>
      </c>
      <c r="F176" s="261">
        <f>Decsheets!$V$8</f>
        <v>3</v>
      </c>
      <c r="G176" s="8"/>
      <c r="I176" s="18"/>
      <c r="J176" s="14" t="str">
        <f t="shared" si="48"/>
        <v/>
      </c>
      <c r="K176" s="14" t="str">
        <f t="shared" si="48"/>
        <v/>
      </c>
      <c r="L176" s="14" t="str">
        <f t="shared" si="48"/>
        <v/>
      </c>
      <c r="M176" s="14" t="str">
        <f t="shared" si="48"/>
        <v/>
      </c>
      <c r="N176" s="14" t="str">
        <f t="shared" si="48"/>
        <v/>
      </c>
      <c r="O176" s="14" t="str">
        <f t="shared" si="48"/>
        <v/>
      </c>
      <c r="P176" s="14" t="str">
        <f t="shared" si="48"/>
        <v/>
      </c>
      <c r="Q176" s="14" t="str">
        <f t="shared" si="48"/>
        <v/>
      </c>
      <c r="R176" s="14"/>
      <c r="S176" s="8"/>
    </row>
    <row r="177" spans="1:19" x14ac:dyDescent="0.3">
      <c r="A177" s="15"/>
      <c r="B177" s="185" t="s">
        <v>77</v>
      </c>
      <c r="C177" s="16" t="str">
        <f t="shared" si="49"/>
        <v/>
      </c>
      <c r="D177" s="16" t="str">
        <f t="shared" si="50"/>
        <v/>
      </c>
      <c r="E177" s="17" t="s">
        <v>86</v>
      </c>
      <c r="F177" s="261">
        <f>Decsheets!$V$9</f>
        <v>2</v>
      </c>
      <c r="G177" s="8"/>
      <c r="I177" s="18"/>
      <c r="J177" s="14" t="str">
        <f t="shared" si="48"/>
        <v/>
      </c>
      <c r="K177" s="14" t="str">
        <f t="shared" si="48"/>
        <v/>
      </c>
      <c r="L177" s="14" t="str">
        <f t="shared" si="48"/>
        <v/>
      </c>
      <c r="M177" s="14" t="str">
        <f t="shared" si="48"/>
        <v/>
      </c>
      <c r="N177" s="14" t="str">
        <f t="shared" si="48"/>
        <v/>
      </c>
      <c r="O177" s="14" t="str">
        <f t="shared" si="48"/>
        <v/>
      </c>
      <c r="P177" s="14" t="str">
        <f t="shared" si="48"/>
        <v/>
      </c>
      <c r="Q177" s="14" t="str">
        <f t="shared" si="48"/>
        <v/>
      </c>
      <c r="R177" s="14"/>
      <c r="S177" s="8"/>
    </row>
    <row r="178" spans="1:19" x14ac:dyDescent="0.3">
      <c r="A178" s="15"/>
      <c r="B178" s="185" t="s">
        <v>78</v>
      </c>
      <c r="C178" s="16" t="str">
        <f t="shared" si="49"/>
        <v/>
      </c>
      <c r="D178" s="16" t="str">
        <f t="shared" si="50"/>
        <v/>
      </c>
      <c r="E178" s="17" t="s">
        <v>86</v>
      </c>
      <c r="F178" s="261">
        <f>Decsheets!$V$10</f>
        <v>1</v>
      </c>
      <c r="G178" s="8"/>
      <c r="I178" s="18"/>
      <c r="J178" s="14" t="str">
        <f t="shared" si="48"/>
        <v/>
      </c>
      <c r="K178" s="14" t="str">
        <f t="shared" si="48"/>
        <v/>
      </c>
      <c r="L178" s="14" t="str">
        <f t="shared" si="48"/>
        <v/>
      </c>
      <c r="M178" s="14" t="str">
        <f t="shared" si="48"/>
        <v/>
      </c>
      <c r="N178" s="14" t="str">
        <f t="shared" si="48"/>
        <v/>
      </c>
      <c r="O178" s="14" t="str">
        <f t="shared" si="48"/>
        <v/>
      </c>
      <c r="P178" s="14" t="str">
        <f t="shared" si="48"/>
        <v/>
      </c>
      <c r="Q178" s="14" t="str">
        <f t="shared" si="48"/>
        <v/>
      </c>
      <c r="R178" s="14"/>
      <c r="S178" s="8"/>
    </row>
    <row r="179" spans="1:19" x14ac:dyDescent="0.3">
      <c r="A179" s="15"/>
      <c r="B179" s="185" t="s">
        <v>79</v>
      </c>
      <c r="C179" s="16" t="str">
        <f t="shared" si="49"/>
        <v/>
      </c>
      <c r="D179" s="16" t="str">
        <f t="shared" si="50"/>
        <v/>
      </c>
      <c r="E179" s="17" t="s">
        <v>86</v>
      </c>
      <c r="F179" s="261">
        <f>Decsheets!$V$11</f>
        <v>0</v>
      </c>
      <c r="G179" s="8"/>
      <c r="I179" s="18"/>
      <c r="J179" s="14" t="str">
        <f t="shared" si="48"/>
        <v/>
      </c>
      <c r="K179" s="14" t="str">
        <f t="shared" si="48"/>
        <v/>
      </c>
      <c r="L179" s="14" t="str">
        <f t="shared" si="48"/>
        <v/>
      </c>
      <c r="M179" s="14" t="str">
        <f t="shared" si="48"/>
        <v/>
      </c>
      <c r="N179" s="14" t="str">
        <f t="shared" si="48"/>
        <v/>
      </c>
      <c r="O179" s="14" t="str">
        <f t="shared" si="48"/>
        <v/>
      </c>
      <c r="P179" s="14" t="str">
        <f t="shared" si="48"/>
        <v/>
      </c>
      <c r="Q179" s="14" t="str">
        <f t="shared" si="48"/>
        <v/>
      </c>
      <c r="R179" s="14">
        <f>SUM(Decsheets!$V$5:$V$12)-(SUM(J173:P179))</f>
        <v>21</v>
      </c>
      <c r="S179" s="8"/>
    </row>
    <row r="180" spans="1:19" x14ac:dyDescent="0.3">
      <c r="A180" s="22" t="s">
        <v>108</v>
      </c>
      <c r="B180" s="196"/>
      <c r="C180" s="19" t="s">
        <v>256</v>
      </c>
      <c r="D180" s="18"/>
      <c r="E180" s="7" t="s">
        <v>86</v>
      </c>
      <c r="F180" s="256"/>
      <c r="G180" s="8"/>
      <c r="I180" s="8"/>
      <c r="J180" s="14"/>
      <c r="K180" s="14"/>
      <c r="L180" s="14"/>
      <c r="M180" s="14"/>
      <c r="N180" s="14"/>
      <c r="O180" s="14"/>
      <c r="P180" s="14"/>
      <c r="Q180" s="14"/>
      <c r="R180" s="14"/>
      <c r="S180" s="8" t="s">
        <v>110</v>
      </c>
    </row>
    <row r="181" spans="1:19" x14ac:dyDescent="0.3">
      <c r="A181" s="15"/>
      <c r="B181" s="185" t="s">
        <v>126</v>
      </c>
      <c r="C181" s="16" t="str">
        <f>IFERROR(IF(A181="","",VLOOKUP($A$180,IF(LEN(A181)=2,U16BB,U16BA),VLOOKUP(LEFT(A181,1),club,6,FALSE),FALSE)),"No athlete")</f>
        <v/>
      </c>
      <c r="D181" s="16" t="str">
        <f>IFERROR(IF(A181="","",VLOOKUP(LEFT(A181,1),club,2,FALSE)),"No club")</f>
        <v/>
      </c>
      <c r="E181" s="17" t="s">
        <v>86</v>
      </c>
      <c r="F181" s="261">
        <f>Decsheets!$V$5</f>
        <v>6</v>
      </c>
      <c r="G181" s="8"/>
      <c r="I181" s="208" t="str">
        <f>IFERROR(IF(E181=".","",IF(E181&gt;Records!D23,"LR",IF(E181=Records!D23,"=LR","-"))),"???")</f>
        <v/>
      </c>
      <c r="J181" s="14" t="str">
        <f t="shared" ref="J181:Q187" si="51">IF($A181="","",IF(LEFT($A181,1)=J$12,$F181,""))</f>
        <v/>
      </c>
      <c r="K181" s="14" t="str">
        <f t="shared" si="51"/>
        <v/>
      </c>
      <c r="L181" s="14" t="str">
        <f t="shared" si="51"/>
        <v/>
      </c>
      <c r="M181" s="14" t="str">
        <f t="shared" si="51"/>
        <v/>
      </c>
      <c r="N181" s="14" t="str">
        <f t="shared" si="51"/>
        <v/>
      </c>
      <c r="O181" s="14" t="str">
        <f t="shared" si="51"/>
        <v/>
      </c>
      <c r="P181" s="14" t="str">
        <f t="shared" si="51"/>
        <v/>
      </c>
      <c r="Q181" s="14" t="str">
        <f t="shared" si="51"/>
        <v/>
      </c>
      <c r="R181" s="14"/>
      <c r="S181" s="8"/>
    </row>
    <row r="182" spans="1:19" x14ac:dyDescent="0.3">
      <c r="A182" s="15"/>
      <c r="B182" s="185" t="s">
        <v>127</v>
      </c>
      <c r="C182" s="16" t="str">
        <f t="shared" ref="C182:C187" si="52">IF(A182="","",VLOOKUP($A$180,IF(LEN(A182)=2,U16BB,U16BA),VLOOKUP(LEFT(A182,1),club,6,FALSE),FALSE))</f>
        <v/>
      </c>
      <c r="D182" s="16" t="str">
        <f t="shared" si="50"/>
        <v/>
      </c>
      <c r="E182" s="17" t="s">
        <v>86</v>
      </c>
      <c r="F182" s="261">
        <f>Decsheets!$V$6</f>
        <v>5</v>
      </c>
      <c r="G182" s="8"/>
      <c r="I182" s="18"/>
      <c r="J182" s="14" t="str">
        <f t="shared" si="51"/>
        <v/>
      </c>
      <c r="K182" s="14" t="str">
        <f t="shared" si="51"/>
        <v/>
      </c>
      <c r="L182" s="14" t="str">
        <f t="shared" si="51"/>
        <v/>
      </c>
      <c r="M182" s="14" t="str">
        <f t="shared" si="51"/>
        <v/>
      </c>
      <c r="N182" s="14" t="str">
        <f t="shared" si="51"/>
        <v/>
      </c>
      <c r="O182" s="14" t="str">
        <f t="shared" si="51"/>
        <v/>
      </c>
      <c r="P182" s="14" t="str">
        <f t="shared" si="51"/>
        <v/>
      </c>
      <c r="Q182" s="14" t="str">
        <f t="shared" si="51"/>
        <v/>
      </c>
      <c r="R182" s="14"/>
      <c r="S182" s="8"/>
    </row>
    <row r="183" spans="1:19" x14ac:dyDescent="0.3">
      <c r="A183" s="15"/>
      <c r="B183" s="185" t="s">
        <v>128</v>
      </c>
      <c r="C183" s="16" t="str">
        <f t="shared" si="52"/>
        <v/>
      </c>
      <c r="D183" s="16" t="str">
        <f t="shared" si="50"/>
        <v/>
      </c>
      <c r="E183" s="17" t="s">
        <v>86</v>
      </c>
      <c r="F183" s="261">
        <f>Decsheets!$V$7</f>
        <v>4</v>
      </c>
      <c r="G183" s="8"/>
      <c r="I183" s="18"/>
      <c r="J183" s="14" t="str">
        <f t="shared" si="51"/>
        <v/>
      </c>
      <c r="K183" s="14" t="str">
        <f t="shared" si="51"/>
        <v/>
      </c>
      <c r="L183" s="14" t="str">
        <f t="shared" si="51"/>
        <v/>
      </c>
      <c r="M183" s="14" t="str">
        <f t="shared" si="51"/>
        <v/>
      </c>
      <c r="N183" s="14" t="str">
        <f t="shared" si="51"/>
        <v/>
      </c>
      <c r="O183" s="14" t="str">
        <f t="shared" si="51"/>
        <v/>
      </c>
      <c r="P183" s="14" t="str">
        <f t="shared" si="51"/>
        <v/>
      </c>
      <c r="Q183" s="14" t="str">
        <f t="shared" si="51"/>
        <v/>
      </c>
      <c r="R183" s="14"/>
      <c r="S183" s="8"/>
    </row>
    <row r="184" spans="1:19" x14ac:dyDescent="0.3">
      <c r="A184" s="15"/>
      <c r="B184" s="185" t="s">
        <v>76</v>
      </c>
      <c r="C184" s="16" t="str">
        <f t="shared" si="52"/>
        <v/>
      </c>
      <c r="D184" s="16" t="str">
        <f t="shared" si="50"/>
        <v/>
      </c>
      <c r="E184" s="17" t="s">
        <v>86</v>
      </c>
      <c r="F184" s="261">
        <f>Decsheets!$V$8</f>
        <v>3</v>
      </c>
      <c r="G184" s="8"/>
      <c r="I184" s="18"/>
      <c r="J184" s="14" t="str">
        <f t="shared" si="51"/>
        <v/>
      </c>
      <c r="K184" s="14" t="str">
        <f t="shared" si="51"/>
        <v/>
      </c>
      <c r="L184" s="14" t="str">
        <f t="shared" si="51"/>
        <v/>
      </c>
      <c r="M184" s="14" t="str">
        <f t="shared" si="51"/>
        <v/>
      </c>
      <c r="N184" s="14" t="str">
        <f t="shared" si="51"/>
        <v/>
      </c>
      <c r="O184" s="14" t="str">
        <f t="shared" si="51"/>
        <v/>
      </c>
      <c r="P184" s="14" t="str">
        <f t="shared" si="51"/>
        <v/>
      </c>
      <c r="Q184" s="14" t="str">
        <f t="shared" si="51"/>
        <v/>
      </c>
      <c r="R184" s="14"/>
      <c r="S184" s="8"/>
    </row>
    <row r="185" spans="1:19" x14ac:dyDescent="0.3">
      <c r="A185" s="15"/>
      <c r="B185" s="185" t="s">
        <v>77</v>
      </c>
      <c r="C185" s="16" t="str">
        <f t="shared" si="52"/>
        <v/>
      </c>
      <c r="D185" s="16" t="str">
        <f t="shared" si="50"/>
        <v/>
      </c>
      <c r="E185" s="17" t="s">
        <v>86</v>
      </c>
      <c r="F185" s="261">
        <f>Decsheets!$V$9</f>
        <v>2</v>
      </c>
      <c r="G185" s="8"/>
      <c r="I185" s="18"/>
      <c r="J185" s="14" t="str">
        <f t="shared" si="51"/>
        <v/>
      </c>
      <c r="K185" s="14" t="str">
        <f t="shared" si="51"/>
        <v/>
      </c>
      <c r="L185" s="14" t="str">
        <f t="shared" si="51"/>
        <v/>
      </c>
      <c r="M185" s="14" t="str">
        <f t="shared" si="51"/>
        <v/>
      </c>
      <c r="N185" s="14" t="str">
        <f t="shared" si="51"/>
        <v/>
      </c>
      <c r="O185" s="14" t="str">
        <f t="shared" si="51"/>
        <v/>
      </c>
      <c r="P185" s="14" t="str">
        <f t="shared" si="51"/>
        <v/>
      </c>
      <c r="Q185" s="14" t="str">
        <f t="shared" si="51"/>
        <v/>
      </c>
      <c r="R185" s="14"/>
      <c r="S185" s="8"/>
    </row>
    <row r="186" spans="1:19" x14ac:dyDescent="0.3">
      <c r="A186" s="15"/>
      <c r="B186" s="185" t="s">
        <v>78</v>
      </c>
      <c r="C186" s="16" t="str">
        <f t="shared" si="52"/>
        <v/>
      </c>
      <c r="D186" s="16" t="str">
        <f t="shared" si="50"/>
        <v/>
      </c>
      <c r="E186" s="17" t="s">
        <v>86</v>
      </c>
      <c r="F186" s="261">
        <f>Decsheets!$V$10</f>
        <v>1</v>
      </c>
      <c r="G186" s="8"/>
      <c r="I186" s="18"/>
      <c r="J186" s="14" t="str">
        <f t="shared" si="51"/>
        <v/>
      </c>
      <c r="K186" s="14" t="str">
        <f t="shared" si="51"/>
        <v/>
      </c>
      <c r="L186" s="14" t="str">
        <f t="shared" si="51"/>
        <v/>
      </c>
      <c r="M186" s="14" t="str">
        <f t="shared" si="51"/>
        <v/>
      </c>
      <c r="N186" s="14" t="str">
        <f t="shared" si="51"/>
        <v/>
      </c>
      <c r="O186" s="14" t="str">
        <f t="shared" si="51"/>
        <v/>
      </c>
      <c r="P186" s="14" t="str">
        <f t="shared" si="51"/>
        <v/>
      </c>
      <c r="Q186" s="14" t="str">
        <f t="shared" si="51"/>
        <v/>
      </c>
      <c r="R186" s="14"/>
      <c r="S186" s="8"/>
    </row>
    <row r="187" spans="1:19" x14ac:dyDescent="0.3">
      <c r="A187" s="15"/>
      <c r="B187" s="185" t="s">
        <v>79</v>
      </c>
      <c r="C187" s="16" t="str">
        <f t="shared" si="52"/>
        <v/>
      </c>
      <c r="D187" s="16" t="str">
        <f t="shared" si="50"/>
        <v/>
      </c>
      <c r="E187" s="17" t="s">
        <v>86</v>
      </c>
      <c r="F187" s="261">
        <f>Decsheets!$V$11</f>
        <v>0</v>
      </c>
      <c r="G187" s="8"/>
      <c r="I187" s="18"/>
      <c r="J187" s="14" t="str">
        <f t="shared" si="51"/>
        <v/>
      </c>
      <c r="K187" s="14" t="str">
        <f t="shared" si="51"/>
        <v/>
      </c>
      <c r="L187" s="14" t="str">
        <f t="shared" si="51"/>
        <v/>
      </c>
      <c r="M187" s="14" t="str">
        <f t="shared" si="51"/>
        <v/>
      </c>
      <c r="N187" s="14" t="str">
        <f t="shared" si="51"/>
        <v/>
      </c>
      <c r="O187" s="14" t="str">
        <f t="shared" si="51"/>
        <v/>
      </c>
      <c r="P187" s="14" t="str">
        <f t="shared" si="51"/>
        <v/>
      </c>
      <c r="Q187" s="14" t="str">
        <f t="shared" si="51"/>
        <v/>
      </c>
      <c r="R187" s="14">
        <f>SUM(Decsheets!$V$5:$V$12)-(SUM(J181:P187))</f>
        <v>21</v>
      </c>
      <c r="S187" s="8"/>
    </row>
    <row r="188" spans="1:19" x14ac:dyDescent="0.3">
      <c r="A188" s="22" t="s">
        <v>111</v>
      </c>
      <c r="B188" s="196"/>
      <c r="C188" s="19" t="s">
        <v>257</v>
      </c>
      <c r="D188" s="18"/>
      <c r="E188" s="7" t="s">
        <v>86</v>
      </c>
      <c r="F188" s="256"/>
      <c r="G188" s="8"/>
      <c r="I188" s="8"/>
      <c r="J188" s="14"/>
      <c r="K188" s="14"/>
      <c r="L188" s="14"/>
      <c r="M188" s="14"/>
      <c r="N188" s="14"/>
      <c r="O188" s="14"/>
      <c r="P188" s="14"/>
      <c r="Q188" s="14"/>
      <c r="R188" s="14"/>
      <c r="S188" s="8" t="s">
        <v>112</v>
      </c>
    </row>
    <row r="189" spans="1:19" x14ac:dyDescent="0.3">
      <c r="A189" s="15"/>
      <c r="B189" s="185" t="s">
        <v>126</v>
      </c>
      <c r="C189" s="16" t="str">
        <f>IFERROR(IF(A189="","",VLOOKUP($A$188,IF(LEN(A189)=2,U16BB,U16BA),VLOOKUP(LEFT(A189,1),club,6,FALSE),FALSE)),"No club")</f>
        <v/>
      </c>
      <c r="D189" s="16" t="str">
        <f>IFERROR(IF(A189="","",VLOOKUP(LEFT(A189,1),club,2,FALSE)),"No club")</f>
        <v/>
      </c>
      <c r="E189" s="17" t="s">
        <v>86</v>
      </c>
      <c r="F189" s="261">
        <f>Decsheets!$V$5</f>
        <v>6</v>
      </c>
      <c r="G189" s="8"/>
      <c r="I189" s="208" t="str">
        <f>IFERROR(IF(E189=".","",IF(E189&gt;Records!D20,"LR",IF(E189=Records!D20,"=LR","-"))),"???")</f>
        <v/>
      </c>
      <c r="J189" s="14" t="str">
        <f t="shared" ref="J189:Q195" si="53">IF($A189="","",IF(LEFT($A189,1)=J$12,$F189,""))</f>
        <v/>
      </c>
      <c r="K189" s="14" t="str">
        <f t="shared" si="53"/>
        <v/>
      </c>
      <c r="L189" s="14" t="str">
        <f t="shared" si="53"/>
        <v/>
      </c>
      <c r="M189" s="14" t="str">
        <f t="shared" si="53"/>
        <v/>
      </c>
      <c r="N189" s="14" t="str">
        <f t="shared" si="53"/>
        <v/>
      </c>
      <c r="O189" s="14" t="str">
        <f t="shared" si="53"/>
        <v/>
      </c>
      <c r="P189" s="14" t="str">
        <f t="shared" si="53"/>
        <v/>
      </c>
      <c r="Q189" s="14" t="str">
        <f t="shared" si="53"/>
        <v/>
      </c>
      <c r="R189" s="14"/>
      <c r="S189" s="8"/>
    </row>
    <row r="190" spans="1:19" x14ac:dyDescent="0.3">
      <c r="A190" s="15"/>
      <c r="B190" s="185" t="s">
        <v>127</v>
      </c>
      <c r="C190" s="16" t="str">
        <f t="shared" ref="C190:C195" si="54">IF(A190="","",VLOOKUP($A$188,IF(LEN(A190)=2,U16BB,U16BA),VLOOKUP(LEFT(A190,1),club,6,FALSE),FALSE))</f>
        <v/>
      </c>
      <c r="D190" s="16" t="str">
        <f t="shared" si="50"/>
        <v/>
      </c>
      <c r="E190" s="17" t="s">
        <v>86</v>
      </c>
      <c r="F190" s="261">
        <f>Decsheets!$V$6</f>
        <v>5</v>
      </c>
      <c r="G190" s="8"/>
      <c r="I190" s="18"/>
      <c r="J190" s="14" t="str">
        <f t="shared" si="53"/>
        <v/>
      </c>
      <c r="K190" s="14" t="str">
        <f t="shared" si="53"/>
        <v/>
      </c>
      <c r="L190" s="14" t="str">
        <f t="shared" si="53"/>
        <v/>
      </c>
      <c r="M190" s="14" t="str">
        <f t="shared" si="53"/>
        <v/>
      </c>
      <c r="N190" s="14" t="str">
        <f t="shared" si="53"/>
        <v/>
      </c>
      <c r="O190" s="14" t="str">
        <f t="shared" si="53"/>
        <v/>
      </c>
      <c r="P190" s="14" t="str">
        <f t="shared" si="53"/>
        <v/>
      </c>
      <c r="Q190" s="14" t="str">
        <f t="shared" si="53"/>
        <v/>
      </c>
      <c r="R190" s="14"/>
      <c r="S190" s="8"/>
    </row>
    <row r="191" spans="1:19" x14ac:dyDescent="0.3">
      <c r="A191" s="15"/>
      <c r="B191" s="185" t="s">
        <v>128</v>
      </c>
      <c r="C191" s="16" t="str">
        <f t="shared" si="54"/>
        <v/>
      </c>
      <c r="D191" s="16" t="str">
        <f t="shared" si="50"/>
        <v/>
      </c>
      <c r="E191" s="17" t="s">
        <v>86</v>
      </c>
      <c r="F191" s="261">
        <f>Decsheets!$V$7</f>
        <v>4</v>
      </c>
      <c r="G191" s="8"/>
      <c r="I191" s="18"/>
      <c r="J191" s="14" t="str">
        <f t="shared" si="53"/>
        <v/>
      </c>
      <c r="K191" s="14" t="str">
        <f t="shared" si="53"/>
        <v/>
      </c>
      <c r="L191" s="14" t="str">
        <f t="shared" si="53"/>
        <v/>
      </c>
      <c r="M191" s="14" t="str">
        <f t="shared" si="53"/>
        <v/>
      </c>
      <c r="N191" s="14" t="str">
        <f t="shared" si="53"/>
        <v/>
      </c>
      <c r="O191" s="14" t="str">
        <f t="shared" si="53"/>
        <v/>
      </c>
      <c r="P191" s="14" t="str">
        <f t="shared" si="53"/>
        <v/>
      </c>
      <c r="Q191" s="14" t="str">
        <f t="shared" si="53"/>
        <v/>
      </c>
      <c r="R191" s="14"/>
      <c r="S191" s="8"/>
    </row>
    <row r="192" spans="1:19" x14ac:dyDescent="0.3">
      <c r="A192" s="15"/>
      <c r="B192" s="185" t="s">
        <v>76</v>
      </c>
      <c r="C192" s="16" t="str">
        <f t="shared" si="54"/>
        <v/>
      </c>
      <c r="D192" s="16" t="str">
        <f t="shared" si="50"/>
        <v/>
      </c>
      <c r="E192" s="17" t="s">
        <v>86</v>
      </c>
      <c r="F192" s="261">
        <f>Decsheets!$V$8</f>
        <v>3</v>
      </c>
      <c r="G192" s="8"/>
      <c r="I192" s="18"/>
      <c r="J192" s="14" t="str">
        <f t="shared" si="53"/>
        <v/>
      </c>
      <c r="K192" s="14" t="str">
        <f t="shared" si="53"/>
        <v/>
      </c>
      <c r="L192" s="14" t="str">
        <f t="shared" si="53"/>
        <v/>
      </c>
      <c r="M192" s="14" t="str">
        <f t="shared" si="53"/>
        <v/>
      </c>
      <c r="N192" s="14" t="str">
        <f t="shared" si="53"/>
        <v/>
      </c>
      <c r="O192" s="14" t="str">
        <f t="shared" si="53"/>
        <v/>
      </c>
      <c r="P192" s="14" t="str">
        <f t="shared" si="53"/>
        <v/>
      </c>
      <c r="Q192" s="14" t="str">
        <f t="shared" si="53"/>
        <v/>
      </c>
      <c r="R192" s="14"/>
      <c r="S192" s="8"/>
    </row>
    <row r="193" spans="1:19" x14ac:dyDescent="0.3">
      <c r="A193" s="15"/>
      <c r="B193" s="185" t="s">
        <v>77</v>
      </c>
      <c r="C193" s="16" t="str">
        <f t="shared" si="54"/>
        <v/>
      </c>
      <c r="D193" s="16" t="str">
        <f t="shared" si="50"/>
        <v/>
      </c>
      <c r="E193" s="17" t="s">
        <v>86</v>
      </c>
      <c r="F193" s="261">
        <f>Decsheets!$V$9</f>
        <v>2</v>
      </c>
      <c r="G193" s="8"/>
      <c r="I193" s="18"/>
      <c r="J193" s="14" t="str">
        <f t="shared" si="53"/>
        <v/>
      </c>
      <c r="K193" s="14" t="str">
        <f t="shared" si="53"/>
        <v/>
      </c>
      <c r="L193" s="14" t="str">
        <f t="shared" si="53"/>
        <v/>
      </c>
      <c r="M193" s="14" t="str">
        <f t="shared" si="53"/>
        <v/>
      </c>
      <c r="N193" s="14" t="str">
        <f t="shared" si="53"/>
        <v/>
      </c>
      <c r="O193" s="14" t="str">
        <f t="shared" si="53"/>
        <v/>
      </c>
      <c r="P193" s="14" t="str">
        <f t="shared" si="53"/>
        <v/>
      </c>
      <c r="Q193" s="14" t="str">
        <f t="shared" si="53"/>
        <v/>
      </c>
      <c r="R193" s="14"/>
      <c r="S193" s="8"/>
    </row>
    <row r="194" spans="1:19" x14ac:dyDescent="0.3">
      <c r="A194" s="15"/>
      <c r="B194" s="185" t="s">
        <v>78</v>
      </c>
      <c r="C194" s="16" t="str">
        <f t="shared" si="54"/>
        <v/>
      </c>
      <c r="D194" s="16" t="str">
        <f t="shared" si="50"/>
        <v/>
      </c>
      <c r="E194" s="17" t="s">
        <v>86</v>
      </c>
      <c r="F194" s="261">
        <f>Decsheets!$V$10</f>
        <v>1</v>
      </c>
      <c r="G194" s="8"/>
      <c r="I194" s="18"/>
      <c r="J194" s="14" t="str">
        <f t="shared" si="53"/>
        <v/>
      </c>
      <c r="K194" s="14" t="str">
        <f t="shared" si="53"/>
        <v/>
      </c>
      <c r="L194" s="14" t="str">
        <f t="shared" si="53"/>
        <v/>
      </c>
      <c r="M194" s="14" t="str">
        <f t="shared" si="53"/>
        <v/>
      </c>
      <c r="N194" s="14" t="str">
        <f t="shared" si="53"/>
        <v/>
      </c>
      <c r="O194" s="14" t="str">
        <f t="shared" si="53"/>
        <v/>
      </c>
      <c r="P194" s="14" t="str">
        <f t="shared" si="53"/>
        <v/>
      </c>
      <c r="Q194" s="14" t="str">
        <f t="shared" si="53"/>
        <v/>
      </c>
      <c r="R194" s="14"/>
      <c r="S194" s="8"/>
    </row>
    <row r="195" spans="1:19" x14ac:dyDescent="0.3">
      <c r="A195" s="15"/>
      <c r="B195" s="185" t="s">
        <v>79</v>
      </c>
      <c r="C195" s="16" t="str">
        <f t="shared" si="54"/>
        <v/>
      </c>
      <c r="D195" s="16" t="str">
        <f t="shared" si="50"/>
        <v/>
      </c>
      <c r="E195" s="17" t="s">
        <v>86</v>
      </c>
      <c r="F195" s="261">
        <f>Decsheets!$V$11</f>
        <v>0</v>
      </c>
      <c r="G195" s="8"/>
      <c r="I195" s="18"/>
      <c r="J195" s="14" t="str">
        <f t="shared" si="53"/>
        <v/>
      </c>
      <c r="K195" s="14" t="str">
        <f t="shared" si="53"/>
        <v/>
      </c>
      <c r="L195" s="14" t="str">
        <f t="shared" si="53"/>
        <v/>
      </c>
      <c r="M195" s="14" t="str">
        <f t="shared" si="53"/>
        <v/>
      </c>
      <c r="N195" s="14" t="str">
        <f t="shared" si="53"/>
        <v/>
      </c>
      <c r="O195" s="14" t="str">
        <f t="shared" si="53"/>
        <v/>
      </c>
      <c r="P195" s="14" t="str">
        <f t="shared" si="53"/>
        <v/>
      </c>
      <c r="Q195" s="14" t="str">
        <f t="shared" si="53"/>
        <v/>
      </c>
      <c r="R195" s="14">
        <f>SUM(Decsheets!$V$5:$V$12)-(SUM(J189:P195))</f>
        <v>21</v>
      </c>
      <c r="S195" s="8"/>
    </row>
    <row r="196" spans="1:19" x14ac:dyDescent="0.3">
      <c r="A196" s="22" t="s">
        <v>111</v>
      </c>
      <c r="B196" s="196"/>
      <c r="C196" s="19" t="s">
        <v>258</v>
      </c>
      <c r="D196" s="18"/>
      <c r="E196" s="7" t="s">
        <v>86</v>
      </c>
      <c r="F196" s="256"/>
      <c r="G196" s="8"/>
      <c r="I196" s="18"/>
      <c r="J196" s="14"/>
      <c r="K196" s="14"/>
      <c r="L196" s="14"/>
      <c r="M196" s="14"/>
      <c r="N196" s="14"/>
      <c r="O196" s="14"/>
      <c r="P196" s="14"/>
      <c r="Q196" s="14"/>
      <c r="R196" s="14"/>
      <c r="S196" s="8" t="s">
        <v>113</v>
      </c>
    </row>
    <row r="197" spans="1:19" x14ac:dyDescent="0.3">
      <c r="A197" s="15"/>
      <c r="B197" s="185" t="s">
        <v>126</v>
      </c>
      <c r="C197" s="16" t="str">
        <f t="shared" ref="C197:C203" si="55">IF(A197="","",VLOOKUP($A$196,IF(LEN(A197)=2,U16BB,U16BA),VLOOKUP(LEFT(A197,1),club,6,FALSE),FALSE))</f>
        <v/>
      </c>
      <c r="D197" s="16" t="str">
        <f t="shared" si="50"/>
        <v/>
      </c>
      <c r="E197" s="17" t="s">
        <v>86</v>
      </c>
      <c r="F197" s="261">
        <f>Decsheets!$V$5</f>
        <v>6</v>
      </c>
      <c r="G197" s="8"/>
      <c r="I197" s="208" t="str">
        <f>IFERROR(IF(E197=".","",IF(E197&gt;Records!D20,"LR",IF(E197=Records!D20,"=LR","-"))),"???")</f>
        <v/>
      </c>
      <c r="J197" s="14" t="str">
        <f t="shared" ref="J197:Q203" si="56">IF($A197="","",IF(LEFT($A197,1)=J$12,$F197,""))</f>
        <v/>
      </c>
      <c r="K197" s="14" t="str">
        <f t="shared" si="56"/>
        <v/>
      </c>
      <c r="L197" s="14" t="str">
        <f t="shared" si="56"/>
        <v/>
      </c>
      <c r="M197" s="14" t="str">
        <f t="shared" si="56"/>
        <v/>
      </c>
      <c r="N197" s="14" t="str">
        <f t="shared" si="56"/>
        <v/>
      </c>
      <c r="O197" s="14" t="str">
        <f t="shared" si="56"/>
        <v/>
      </c>
      <c r="P197" s="14" t="str">
        <f t="shared" si="56"/>
        <v/>
      </c>
      <c r="Q197" s="14" t="str">
        <f t="shared" si="56"/>
        <v/>
      </c>
      <c r="R197" s="14"/>
      <c r="S197" s="8"/>
    </row>
    <row r="198" spans="1:19" x14ac:dyDescent="0.3">
      <c r="A198" s="15"/>
      <c r="B198" s="185" t="s">
        <v>127</v>
      </c>
      <c r="C198" s="16" t="str">
        <f t="shared" si="55"/>
        <v/>
      </c>
      <c r="D198" s="16" t="str">
        <f t="shared" si="50"/>
        <v/>
      </c>
      <c r="E198" s="17" t="s">
        <v>86</v>
      </c>
      <c r="F198" s="261">
        <f>Decsheets!$V$6</f>
        <v>5</v>
      </c>
      <c r="G198" s="8"/>
      <c r="I198" s="18"/>
      <c r="J198" s="14" t="str">
        <f t="shared" si="56"/>
        <v/>
      </c>
      <c r="K198" s="14" t="str">
        <f t="shared" si="56"/>
        <v/>
      </c>
      <c r="L198" s="14" t="str">
        <f t="shared" si="56"/>
        <v/>
      </c>
      <c r="M198" s="14" t="str">
        <f t="shared" si="56"/>
        <v/>
      </c>
      <c r="N198" s="14" t="str">
        <f t="shared" si="56"/>
        <v/>
      </c>
      <c r="O198" s="14" t="str">
        <f t="shared" si="56"/>
        <v/>
      </c>
      <c r="P198" s="14" t="str">
        <f t="shared" si="56"/>
        <v/>
      </c>
      <c r="Q198" s="14" t="str">
        <f t="shared" si="56"/>
        <v/>
      </c>
      <c r="R198" s="14"/>
      <c r="S198" s="8"/>
    </row>
    <row r="199" spans="1:19" x14ac:dyDescent="0.3">
      <c r="A199" s="15"/>
      <c r="B199" s="185" t="s">
        <v>128</v>
      </c>
      <c r="C199" s="16" t="str">
        <f t="shared" si="55"/>
        <v/>
      </c>
      <c r="D199" s="16" t="str">
        <f t="shared" si="50"/>
        <v/>
      </c>
      <c r="E199" s="17" t="s">
        <v>86</v>
      </c>
      <c r="F199" s="261">
        <f>Decsheets!$V$7</f>
        <v>4</v>
      </c>
      <c r="G199" s="8"/>
      <c r="I199" s="18"/>
      <c r="J199" s="14" t="str">
        <f t="shared" si="56"/>
        <v/>
      </c>
      <c r="K199" s="14" t="str">
        <f t="shared" si="56"/>
        <v/>
      </c>
      <c r="L199" s="14" t="str">
        <f t="shared" si="56"/>
        <v/>
      </c>
      <c r="M199" s="14" t="str">
        <f t="shared" si="56"/>
        <v/>
      </c>
      <c r="N199" s="14" t="str">
        <f t="shared" si="56"/>
        <v/>
      </c>
      <c r="O199" s="14" t="str">
        <f t="shared" si="56"/>
        <v/>
      </c>
      <c r="P199" s="14" t="str">
        <f t="shared" si="56"/>
        <v/>
      </c>
      <c r="Q199" s="14" t="str">
        <f t="shared" si="56"/>
        <v/>
      </c>
      <c r="R199" s="14"/>
      <c r="S199" s="8"/>
    </row>
    <row r="200" spans="1:19" x14ac:dyDescent="0.3">
      <c r="A200" s="15"/>
      <c r="B200" s="185" t="s">
        <v>76</v>
      </c>
      <c r="C200" s="16" t="str">
        <f t="shared" si="55"/>
        <v/>
      </c>
      <c r="D200" s="16" t="str">
        <f t="shared" si="50"/>
        <v/>
      </c>
      <c r="E200" s="17" t="s">
        <v>86</v>
      </c>
      <c r="F200" s="261">
        <f>Decsheets!$V$8</f>
        <v>3</v>
      </c>
      <c r="G200" s="8"/>
      <c r="I200" s="18"/>
      <c r="J200" s="14" t="str">
        <f t="shared" si="56"/>
        <v/>
      </c>
      <c r="K200" s="14" t="str">
        <f t="shared" si="56"/>
        <v/>
      </c>
      <c r="L200" s="14" t="str">
        <f t="shared" si="56"/>
        <v/>
      </c>
      <c r="M200" s="14" t="str">
        <f t="shared" si="56"/>
        <v/>
      </c>
      <c r="N200" s="14" t="str">
        <f t="shared" si="56"/>
        <v/>
      </c>
      <c r="O200" s="14" t="str">
        <f t="shared" si="56"/>
        <v/>
      </c>
      <c r="P200" s="14" t="str">
        <f t="shared" si="56"/>
        <v/>
      </c>
      <c r="Q200" s="14" t="str">
        <f t="shared" si="56"/>
        <v/>
      </c>
      <c r="R200" s="14"/>
      <c r="S200" s="8"/>
    </row>
    <row r="201" spans="1:19" x14ac:dyDescent="0.3">
      <c r="A201" s="15"/>
      <c r="B201" s="185" t="s">
        <v>77</v>
      </c>
      <c r="C201" s="16" t="str">
        <f t="shared" si="55"/>
        <v/>
      </c>
      <c r="D201" s="16" t="str">
        <f t="shared" si="50"/>
        <v/>
      </c>
      <c r="E201" s="17" t="s">
        <v>86</v>
      </c>
      <c r="F201" s="261">
        <f>Decsheets!$V$9</f>
        <v>2</v>
      </c>
      <c r="G201" s="8"/>
      <c r="I201" s="18"/>
      <c r="J201" s="14" t="str">
        <f t="shared" si="56"/>
        <v/>
      </c>
      <c r="K201" s="14" t="str">
        <f t="shared" si="56"/>
        <v/>
      </c>
      <c r="L201" s="14" t="str">
        <f t="shared" si="56"/>
        <v/>
      </c>
      <c r="M201" s="14" t="str">
        <f t="shared" si="56"/>
        <v/>
      </c>
      <c r="N201" s="14" t="str">
        <f t="shared" si="56"/>
        <v/>
      </c>
      <c r="O201" s="14" t="str">
        <f t="shared" si="56"/>
        <v/>
      </c>
      <c r="P201" s="14" t="str">
        <f t="shared" si="56"/>
        <v/>
      </c>
      <c r="Q201" s="14" t="str">
        <f t="shared" si="56"/>
        <v/>
      </c>
      <c r="R201" s="14"/>
      <c r="S201" s="8"/>
    </row>
    <row r="202" spans="1:19" x14ac:dyDescent="0.3">
      <c r="A202" s="15"/>
      <c r="B202" s="185" t="s">
        <v>78</v>
      </c>
      <c r="C202" s="16" t="str">
        <f t="shared" si="55"/>
        <v/>
      </c>
      <c r="D202" s="16" t="str">
        <f t="shared" si="50"/>
        <v/>
      </c>
      <c r="E202" s="17" t="s">
        <v>86</v>
      </c>
      <c r="F202" s="261">
        <f>Decsheets!$V$10</f>
        <v>1</v>
      </c>
      <c r="G202" s="8"/>
      <c r="I202" s="18"/>
      <c r="J202" s="14" t="str">
        <f t="shared" si="56"/>
        <v/>
      </c>
      <c r="K202" s="14" t="str">
        <f t="shared" si="56"/>
        <v/>
      </c>
      <c r="L202" s="14" t="str">
        <f t="shared" si="56"/>
        <v/>
      </c>
      <c r="M202" s="14" t="str">
        <f t="shared" si="56"/>
        <v/>
      </c>
      <c r="N202" s="14" t="str">
        <f t="shared" si="56"/>
        <v/>
      </c>
      <c r="O202" s="14" t="str">
        <f t="shared" si="56"/>
        <v/>
      </c>
      <c r="P202" s="14" t="str">
        <f t="shared" si="56"/>
        <v/>
      </c>
      <c r="Q202" s="14" t="str">
        <f t="shared" si="56"/>
        <v/>
      </c>
      <c r="R202" s="14"/>
      <c r="S202" s="8"/>
    </row>
    <row r="203" spans="1:19" x14ac:dyDescent="0.3">
      <c r="A203" s="15"/>
      <c r="B203" s="185" t="s">
        <v>79</v>
      </c>
      <c r="C203" s="16" t="str">
        <f t="shared" si="55"/>
        <v/>
      </c>
      <c r="D203" s="16" t="str">
        <f t="shared" si="50"/>
        <v/>
      </c>
      <c r="E203" s="17" t="s">
        <v>86</v>
      </c>
      <c r="F203" s="261">
        <f>Decsheets!$V$11</f>
        <v>0</v>
      </c>
      <c r="G203" s="8"/>
      <c r="I203" s="18"/>
      <c r="J203" s="14" t="str">
        <f t="shared" si="56"/>
        <v/>
      </c>
      <c r="K203" s="14" t="str">
        <f t="shared" si="56"/>
        <v/>
      </c>
      <c r="L203" s="14" t="str">
        <f t="shared" si="56"/>
        <v/>
      </c>
      <c r="M203" s="14" t="str">
        <f t="shared" si="56"/>
        <v/>
      </c>
      <c r="N203" s="14" t="str">
        <f t="shared" si="56"/>
        <v/>
      </c>
      <c r="O203" s="14" t="str">
        <f t="shared" si="56"/>
        <v/>
      </c>
      <c r="P203" s="14" t="str">
        <f t="shared" si="56"/>
        <v/>
      </c>
      <c r="Q203" s="14" t="str">
        <f t="shared" si="56"/>
        <v/>
      </c>
      <c r="R203" s="14">
        <f>SUM(Decsheets!$V$5:$V$12)-(SUM(J197:P203))</f>
        <v>21</v>
      </c>
      <c r="S203" s="8"/>
    </row>
    <row r="204" spans="1:19" x14ac:dyDescent="0.3">
      <c r="A204" s="22" t="s">
        <v>129</v>
      </c>
      <c r="B204" s="196"/>
      <c r="C204" s="19" t="s">
        <v>259</v>
      </c>
      <c r="D204" s="18"/>
      <c r="E204" s="7" t="s">
        <v>86</v>
      </c>
      <c r="F204" s="256"/>
      <c r="G204" s="8"/>
      <c r="I204" s="8"/>
      <c r="J204" s="14"/>
      <c r="K204" s="14"/>
      <c r="L204" s="14"/>
      <c r="M204" s="14"/>
      <c r="N204" s="14"/>
      <c r="O204" s="14"/>
      <c r="P204" s="14"/>
      <c r="Q204" s="14"/>
      <c r="R204" s="14"/>
      <c r="S204" s="8" t="s">
        <v>130</v>
      </c>
    </row>
    <row r="205" spans="1:19" x14ac:dyDescent="0.3">
      <c r="A205" s="15"/>
      <c r="B205" s="185" t="s">
        <v>126</v>
      </c>
      <c r="C205" s="16" t="str">
        <f>IFERROR(IF(A205="","",VLOOKUP($A$204,IF(LEN(A205)=2,U16BB,U16BA),VLOOKUP(LEFT(A205,1),club,6,FALSE),FALSE)),"No club")</f>
        <v/>
      </c>
      <c r="D205" s="16" t="str">
        <f>IFERROR(IF(A205="","",VLOOKUP(LEFT(A205,1),club,2,FALSE)),"No club")</f>
        <v/>
      </c>
      <c r="E205" s="17" t="s">
        <v>86</v>
      </c>
      <c r="F205" s="261">
        <f>Decsheets!$V$5</f>
        <v>6</v>
      </c>
      <c r="G205" s="8"/>
      <c r="I205" s="208" t="str">
        <f>IFERROR(IF(E205=".","",IF(E205&gt;Records!D21,"LR",IF(E205=Records!D21,"=LR","-"))),"???")</f>
        <v/>
      </c>
      <c r="J205" s="14" t="str">
        <f t="shared" ref="J205:Q211" si="57">IF($A205="","",IF(LEFT($A205,1)=J$12,$F205,""))</f>
        <v/>
      </c>
      <c r="K205" s="14" t="str">
        <f t="shared" si="57"/>
        <v/>
      </c>
      <c r="L205" s="14" t="str">
        <f t="shared" si="57"/>
        <v/>
      </c>
      <c r="M205" s="14" t="str">
        <f t="shared" si="57"/>
        <v/>
      </c>
      <c r="N205" s="14" t="str">
        <f t="shared" si="57"/>
        <v/>
      </c>
      <c r="O205" s="14" t="str">
        <f t="shared" si="57"/>
        <v/>
      </c>
      <c r="P205" s="14" t="str">
        <f t="shared" si="57"/>
        <v/>
      </c>
      <c r="Q205" s="14" t="str">
        <f t="shared" si="57"/>
        <v/>
      </c>
      <c r="R205" s="14"/>
      <c r="S205" s="8"/>
    </row>
    <row r="206" spans="1:19" x14ac:dyDescent="0.3">
      <c r="A206" s="15"/>
      <c r="B206" s="185" t="s">
        <v>127</v>
      </c>
      <c r="C206" s="16" t="str">
        <f t="shared" ref="C206:C211" si="58">IF(A206="","",VLOOKUP($A$204,IF(LEN(A206)=2,U16BB,U16BA),VLOOKUP(LEFT(A206,1),club,6,FALSE),FALSE))</f>
        <v/>
      </c>
      <c r="D206" s="16" t="str">
        <f t="shared" si="50"/>
        <v/>
      </c>
      <c r="E206" s="17" t="s">
        <v>86</v>
      </c>
      <c r="F206" s="261">
        <f>Decsheets!$V$6</f>
        <v>5</v>
      </c>
      <c r="G206" s="8"/>
      <c r="I206" s="18"/>
      <c r="J206" s="14" t="str">
        <f t="shared" si="57"/>
        <v/>
      </c>
      <c r="K206" s="14" t="str">
        <f t="shared" si="57"/>
        <v/>
      </c>
      <c r="L206" s="14" t="str">
        <f t="shared" si="57"/>
        <v/>
      </c>
      <c r="M206" s="14" t="str">
        <f t="shared" si="57"/>
        <v/>
      </c>
      <c r="N206" s="14" t="str">
        <f t="shared" si="57"/>
        <v/>
      </c>
      <c r="O206" s="14" t="str">
        <f t="shared" si="57"/>
        <v/>
      </c>
      <c r="P206" s="14" t="str">
        <f t="shared" si="57"/>
        <v/>
      </c>
      <c r="Q206" s="14" t="str">
        <f t="shared" si="57"/>
        <v/>
      </c>
      <c r="R206" s="14"/>
      <c r="S206" s="8"/>
    </row>
    <row r="207" spans="1:19" x14ac:dyDescent="0.3">
      <c r="A207" s="15"/>
      <c r="B207" s="185" t="s">
        <v>128</v>
      </c>
      <c r="C207" s="16" t="str">
        <f t="shared" si="58"/>
        <v/>
      </c>
      <c r="D207" s="16" t="str">
        <f t="shared" si="50"/>
        <v/>
      </c>
      <c r="E207" s="17" t="s">
        <v>86</v>
      </c>
      <c r="F207" s="261">
        <f>Decsheets!$V$7</f>
        <v>4</v>
      </c>
      <c r="G207" s="8"/>
      <c r="I207" s="18"/>
      <c r="J207" s="14" t="str">
        <f t="shared" si="57"/>
        <v/>
      </c>
      <c r="K207" s="14" t="str">
        <f t="shared" si="57"/>
        <v/>
      </c>
      <c r="L207" s="14" t="str">
        <f t="shared" si="57"/>
        <v/>
      </c>
      <c r="M207" s="14" t="str">
        <f t="shared" si="57"/>
        <v/>
      </c>
      <c r="N207" s="14" t="str">
        <f t="shared" si="57"/>
        <v/>
      </c>
      <c r="O207" s="14" t="str">
        <f t="shared" si="57"/>
        <v/>
      </c>
      <c r="P207" s="14" t="str">
        <f t="shared" si="57"/>
        <v/>
      </c>
      <c r="Q207" s="14" t="str">
        <f t="shared" si="57"/>
        <v/>
      </c>
      <c r="R207" s="14"/>
      <c r="S207" s="8"/>
    </row>
    <row r="208" spans="1:19" x14ac:dyDescent="0.3">
      <c r="A208" s="15"/>
      <c r="B208" s="185" t="s">
        <v>76</v>
      </c>
      <c r="C208" s="16" t="str">
        <f t="shared" si="58"/>
        <v/>
      </c>
      <c r="D208" s="16" t="str">
        <f t="shared" si="50"/>
        <v/>
      </c>
      <c r="E208" s="17" t="s">
        <v>86</v>
      </c>
      <c r="F208" s="261">
        <f>Decsheets!$V$8</f>
        <v>3</v>
      </c>
      <c r="G208" s="8"/>
      <c r="I208" s="18"/>
      <c r="J208" s="14" t="str">
        <f t="shared" si="57"/>
        <v/>
      </c>
      <c r="K208" s="14" t="str">
        <f t="shared" si="57"/>
        <v/>
      </c>
      <c r="L208" s="14" t="str">
        <f t="shared" si="57"/>
        <v/>
      </c>
      <c r="M208" s="14" t="str">
        <f t="shared" si="57"/>
        <v/>
      </c>
      <c r="N208" s="14" t="str">
        <f t="shared" si="57"/>
        <v/>
      </c>
      <c r="O208" s="14" t="str">
        <f t="shared" si="57"/>
        <v/>
      </c>
      <c r="P208" s="14" t="str">
        <f t="shared" si="57"/>
        <v/>
      </c>
      <c r="Q208" s="14" t="str">
        <f t="shared" si="57"/>
        <v/>
      </c>
      <c r="R208" s="14"/>
      <c r="S208" s="8"/>
    </row>
    <row r="209" spans="1:19" x14ac:dyDescent="0.3">
      <c r="A209" s="15"/>
      <c r="B209" s="185" t="s">
        <v>77</v>
      </c>
      <c r="C209" s="16" t="str">
        <f t="shared" si="58"/>
        <v/>
      </c>
      <c r="D209" s="16" t="str">
        <f t="shared" si="50"/>
        <v/>
      </c>
      <c r="E209" s="17" t="s">
        <v>86</v>
      </c>
      <c r="F209" s="261">
        <f>Decsheets!$V$9</f>
        <v>2</v>
      </c>
      <c r="G209" s="8"/>
      <c r="I209" s="18"/>
      <c r="J209" s="14" t="str">
        <f t="shared" si="57"/>
        <v/>
      </c>
      <c r="K209" s="14" t="str">
        <f t="shared" si="57"/>
        <v/>
      </c>
      <c r="L209" s="14" t="str">
        <f t="shared" si="57"/>
        <v/>
      </c>
      <c r="M209" s="14" t="str">
        <f t="shared" si="57"/>
        <v/>
      </c>
      <c r="N209" s="14" t="str">
        <f t="shared" si="57"/>
        <v/>
      </c>
      <c r="O209" s="14" t="str">
        <f t="shared" si="57"/>
        <v/>
      </c>
      <c r="P209" s="14" t="str">
        <f t="shared" si="57"/>
        <v/>
      </c>
      <c r="Q209" s="14" t="str">
        <f t="shared" si="57"/>
        <v/>
      </c>
      <c r="R209" s="14"/>
      <c r="S209" s="8"/>
    </row>
    <row r="210" spans="1:19" x14ac:dyDescent="0.3">
      <c r="A210" s="15"/>
      <c r="B210" s="185" t="s">
        <v>78</v>
      </c>
      <c r="C210" s="16" t="str">
        <f t="shared" si="58"/>
        <v/>
      </c>
      <c r="D210" s="16" t="str">
        <f t="shared" si="50"/>
        <v/>
      </c>
      <c r="E210" s="17" t="s">
        <v>86</v>
      </c>
      <c r="F210" s="261">
        <f>Decsheets!$V$10</f>
        <v>1</v>
      </c>
      <c r="G210" s="8"/>
      <c r="I210" s="18"/>
      <c r="J210" s="14" t="str">
        <f t="shared" si="57"/>
        <v/>
      </c>
      <c r="K210" s="14" t="str">
        <f t="shared" si="57"/>
        <v/>
      </c>
      <c r="L210" s="14" t="str">
        <f t="shared" si="57"/>
        <v/>
      </c>
      <c r="M210" s="14" t="str">
        <f t="shared" si="57"/>
        <v/>
      </c>
      <c r="N210" s="14" t="str">
        <f t="shared" si="57"/>
        <v/>
      </c>
      <c r="O210" s="14" t="str">
        <f t="shared" si="57"/>
        <v/>
      </c>
      <c r="P210" s="14" t="str">
        <f t="shared" si="57"/>
        <v/>
      </c>
      <c r="Q210" s="14" t="str">
        <f t="shared" si="57"/>
        <v/>
      </c>
      <c r="R210" s="14"/>
      <c r="S210" s="8"/>
    </row>
    <row r="211" spans="1:19" x14ac:dyDescent="0.3">
      <c r="A211" s="15"/>
      <c r="B211" s="185" t="s">
        <v>79</v>
      </c>
      <c r="C211" s="16" t="str">
        <f t="shared" si="58"/>
        <v/>
      </c>
      <c r="D211" s="16" t="str">
        <f t="shared" si="50"/>
        <v/>
      </c>
      <c r="E211" s="17" t="s">
        <v>86</v>
      </c>
      <c r="F211" s="261">
        <f>Decsheets!$V$11</f>
        <v>0</v>
      </c>
      <c r="G211" s="8"/>
      <c r="I211" s="18"/>
      <c r="J211" s="14" t="str">
        <f t="shared" si="57"/>
        <v/>
      </c>
      <c r="K211" s="14" t="str">
        <f t="shared" si="57"/>
        <v/>
      </c>
      <c r="L211" s="14" t="str">
        <f t="shared" si="57"/>
        <v/>
      </c>
      <c r="M211" s="14" t="str">
        <f t="shared" si="57"/>
        <v/>
      </c>
      <c r="N211" s="14" t="str">
        <f t="shared" si="57"/>
        <v/>
      </c>
      <c r="O211" s="14" t="str">
        <f t="shared" si="57"/>
        <v/>
      </c>
      <c r="P211" s="14" t="str">
        <f t="shared" si="57"/>
        <v/>
      </c>
      <c r="Q211" s="14" t="str">
        <f t="shared" si="57"/>
        <v/>
      </c>
      <c r="R211" s="14">
        <f>SUM(Decsheets!$V$5:$V$12)-(SUM(J205:P211))</f>
        <v>21</v>
      </c>
      <c r="S211" s="8"/>
    </row>
    <row r="212" spans="1:19" x14ac:dyDescent="0.3">
      <c r="A212" s="22" t="s">
        <v>114</v>
      </c>
      <c r="B212" s="196"/>
      <c r="C212" s="19" t="s">
        <v>260</v>
      </c>
      <c r="D212" s="18"/>
      <c r="E212" s="7" t="s">
        <v>86</v>
      </c>
      <c r="F212" s="256"/>
      <c r="G212" s="8"/>
      <c r="I212" s="8"/>
      <c r="J212" s="14"/>
      <c r="K212" s="14"/>
      <c r="L212" s="14"/>
      <c r="M212" s="14"/>
      <c r="N212" s="14"/>
      <c r="O212" s="14"/>
      <c r="P212" s="14"/>
      <c r="Q212" s="14"/>
      <c r="R212" s="14"/>
      <c r="S212" s="8" t="s">
        <v>115</v>
      </c>
    </row>
    <row r="213" spans="1:19" x14ac:dyDescent="0.3">
      <c r="A213" s="15"/>
      <c r="B213" s="185" t="s">
        <v>126</v>
      </c>
      <c r="C213" s="16" t="str">
        <f>IFERROR(IF(A213="","",VLOOKUP($A$212,IF(LEN(A213)=2,U16BB,U16BA),VLOOKUP(LEFT(A213,1),club,6,FALSE),FALSE)),"No athlete")</f>
        <v/>
      </c>
      <c r="D213" s="16" t="str">
        <f>IFERROR(IF(A213="","",VLOOKUP(LEFT(A213,1),club,2,FALSE)),"No club")</f>
        <v/>
      </c>
      <c r="E213" s="17" t="s">
        <v>86</v>
      </c>
      <c r="F213" s="261">
        <f>Decsheets!$V$5</f>
        <v>6</v>
      </c>
      <c r="G213" s="8"/>
      <c r="I213" s="208" t="str">
        <f>IFERROR(IF(E213=".","",IF(E213&gt;Records!D22,"LR",IF(E213=Records!D22,"=LR","-"))),"???")</f>
        <v/>
      </c>
      <c r="J213" s="14" t="str">
        <f t="shared" ref="J213:Q219" si="59">IF($A213="","",IF(LEFT($A213,1)=J$12,$F213,""))</f>
        <v/>
      </c>
      <c r="K213" s="14" t="str">
        <f t="shared" si="59"/>
        <v/>
      </c>
      <c r="L213" s="14" t="str">
        <f t="shared" si="59"/>
        <v/>
      </c>
      <c r="M213" s="14" t="str">
        <f t="shared" si="59"/>
        <v/>
      </c>
      <c r="N213" s="14" t="str">
        <f t="shared" si="59"/>
        <v/>
      </c>
      <c r="O213" s="14" t="str">
        <f t="shared" si="59"/>
        <v/>
      </c>
      <c r="P213" s="14" t="str">
        <f t="shared" si="59"/>
        <v/>
      </c>
      <c r="Q213" s="14" t="str">
        <f t="shared" si="59"/>
        <v/>
      </c>
      <c r="R213" s="14"/>
      <c r="S213" s="8"/>
    </row>
    <row r="214" spans="1:19" x14ac:dyDescent="0.3">
      <c r="A214" s="15"/>
      <c r="B214" s="185" t="s">
        <v>127</v>
      </c>
      <c r="C214" s="16" t="str">
        <f t="shared" ref="C214:C219" si="60">IF(A214="","",VLOOKUP($A$212,IF(LEN(A214)=2,U16BB,U16BA),VLOOKUP(LEFT(A214,1),club,6,FALSE),FALSE))</f>
        <v/>
      </c>
      <c r="D214" s="16" t="str">
        <f t="shared" si="50"/>
        <v/>
      </c>
      <c r="E214" s="17" t="s">
        <v>86</v>
      </c>
      <c r="F214" s="261">
        <f>Decsheets!$V$6</f>
        <v>5</v>
      </c>
      <c r="G214" s="8"/>
      <c r="I214" s="18"/>
      <c r="J214" s="14" t="str">
        <f t="shared" si="59"/>
        <v/>
      </c>
      <c r="K214" s="14" t="str">
        <f t="shared" si="59"/>
        <v/>
      </c>
      <c r="L214" s="14" t="str">
        <f t="shared" si="59"/>
        <v/>
      </c>
      <c r="M214" s="14" t="str">
        <f t="shared" si="59"/>
        <v/>
      </c>
      <c r="N214" s="14" t="str">
        <f t="shared" si="59"/>
        <v/>
      </c>
      <c r="O214" s="14" t="str">
        <f t="shared" si="59"/>
        <v/>
      </c>
      <c r="P214" s="14" t="str">
        <f t="shared" si="59"/>
        <v/>
      </c>
      <c r="Q214" s="14" t="str">
        <f t="shared" si="59"/>
        <v/>
      </c>
      <c r="R214" s="14"/>
      <c r="S214" s="8"/>
    </row>
    <row r="215" spans="1:19" x14ac:dyDescent="0.3">
      <c r="A215" s="15"/>
      <c r="B215" s="185" t="s">
        <v>128</v>
      </c>
      <c r="C215" s="16" t="str">
        <f t="shared" si="60"/>
        <v/>
      </c>
      <c r="D215" s="16" t="str">
        <f t="shared" si="50"/>
        <v/>
      </c>
      <c r="E215" s="17" t="s">
        <v>86</v>
      </c>
      <c r="F215" s="261">
        <f>Decsheets!$V$7</f>
        <v>4</v>
      </c>
      <c r="G215" s="8"/>
      <c r="I215" s="18"/>
      <c r="J215" s="14" t="str">
        <f t="shared" si="59"/>
        <v/>
      </c>
      <c r="K215" s="14" t="str">
        <f t="shared" si="59"/>
        <v/>
      </c>
      <c r="L215" s="14" t="str">
        <f t="shared" si="59"/>
        <v/>
      </c>
      <c r="M215" s="14" t="str">
        <f t="shared" si="59"/>
        <v/>
      </c>
      <c r="N215" s="14" t="str">
        <f t="shared" si="59"/>
        <v/>
      </c>
      <c r="O215" s="14" t="str">
        <f t="shared" si="59"/>
        <v/>
      </c>
      <c r="P215" s="14" t="str">
        <f t="shared" si="59"/>
        <v/>
      </c>
      <c r="Q215" s="14" t="str">
        <f t="shared" si="59"/>
        <v/>
      </c>
      <c r="R215" s="14"/>
      <c r="S215" s="8"/>
    </row>
    <row r="216" spans="1:19" x14ac:dyDescent="0.3">
      <c r="A216" s="15"/>
      <c r="B216" s="185" t="s">
        <v>76</v>
      </c>
      <c r="C216" s="16" t="str">
        <f t="shared" si="60"/>
        <v/>
      </c>
      <c r="D216" s="16" t="str">
        <f t="shared" si="50"/>
        <v/>
      </c>
      <c r="E216" s="17" t="s">
        <v>86</v>
      </c>
      <c r="F216" s="261">
        <f>Decsheets!$V$8</f>
        <v>3</v>
      </c>
      <c r="G216" s="8"/>
      <c r="I216" s="18"/>
      <c r="J216" s="14" t="str">
        <f t="shared" si="59"/>
        <v/>
      </c>
      <c r="K216" s="14" t="str">
        <f t="shared" si="59"/>
        <v/>
      </c>
      <c r="L216" s="14" t="str">
        <f t="shared" si="59"/>
        <v/>
      </c>
      <c r="M216" s="14" t="str">
        <f t="shared" si="59"/>
        <v/>
      </c>
      <c r="N216" s="14" t="str">
        <f t="shared" si="59"/>
        <v/>
      </c>
      <c r="O216" s="14" t="str">
        <f t="shared" si="59"/>
        <v/>
      </c>
      <c r="P216" s="14" t="str">
        <f t="shared" si="59"/>
        <v/>
      </c>
      <c r="Q216" s="14" t="str">
        <f t="shared" si="59"/>
        <v/>
      </c>
      <c r="R216" s="14"/>
      <c r="S216" s="8"/>
    </row>
    <row r="217" spans="1:19" x14ac:dyDescent="0.3">
      <c r="A217" s="15"/>
      <c r="B217" s="185" t="s">
        <v>77</v>
      </c>
      <c r="C217" s="16" t="str">
        <f t="shared" si="60"/>
        <v/>
      </c>
      <c r="D217" s="16" t="str">
        <f t="shared" si="50"/>
        <v/>
      </c>
      <c r="E217" s="17" t="s">
        <v>86</v>
      </c>
      <c r="F217" s="261">
        <f>Decsheets!$V$9</f>
        <v>2</v>
      </c>
      <c r="G217" s="8"/>
      <c r="I217" s="18"/>
      <c r="J217" s="14" t="str">
        <f t="shared" si="59"/>
        <v/>
      </c>
      <c r="K217" s="14" t="str">
        <f t="shared" si="59"/>
        <v/>
      </c>
      <c r="L217" s="14" t="str">
        <f t="shared" si="59"/>
        <v/>
      </c>
      <c r="M217" s="14" t="str">
        <f t="shared" si="59"/>
        <v/>
      </c>
      <c r="N217" s="14" t="str">
        <f t="shared" si="59"/>
        <v/>
      </c>
      <c r="O217" s="14" t="str">
        <f t="shared" si="59"/>
        <v/>
      </c>
      <c r="P217" s="14" t="str">
        <f t="shared" si="59"/>
        <v/>
      </c>
      <c r="Q217" s="14" t="str">
        <f t="shared" si="59"/>
        <v/>
      </c>
      <c r="R217" s="14"/>
      <c r="S217" s="8"/>
    </row>
    <row r="218" spans="1:19" x14ac:dyDescent="0.3">
      <c r="A218" s="15"/>
      <c r="B218" s="185" t="s">
        <v>78</v>
      </c>
      <c r="C218" s="16" t="str">
        <f t="shared" si="60"/>
        <v/>
      </c>
      <c r="D218" s="16" t="str">
        <f t="shared" si="50"/>
        <v/>
      </c>
      <c r="E218" s="17" t="s">
        <v>86</v>
      </c>
      <c r="F218" s="261">
        <f>Decsheets!$V$10</f>
        <v>1</v>
      </c>
      <c r="G218" s="8"/>
      <c r="I218" s="18"/>
      <c r="J218" s="14" t="str">
        <f t="shared" si="59"/>
        <v/>
      </c>
      <c r="K218" s="14" t="str">
        <f t="shared" si="59"/>
        <v/>
      </c>
      <c r="L218" s="14" t="str">
        <f t="shared" si="59"/>
        <v/>
      </c>
      <c r="M218" s="14" t="str">
        <f t="shared" si="59"/>
        <v/>
      </c>
      <c r="N218" s="14" t="str">
        <f t="shared" si="59"/>
        <v/>
      </c>
      <c r="O218" s="14" t="str">
        <f t="shared" si="59"/>
        <v/>
      </c>
      <c r="P218" s="14" t="str">
        <f t="shared" si="59"/>
        <v/>
      </c>
      <c r="Q218" s="14" t="str">
        <f t="shared" si="59"/>
        <v/>
      </c>
      <c r="R218" s="14"/>
      <c r="S218" s="8"/>
    </row>
    <row r="219" spans="1:19" x14ac:dyDescent="0.3">
      <c r="A219" s="15"/>
      <c r="B219" s="185" t="s">
        <v>79</v>
      </c>
      <c r="C219" s="16" t="str">
        <f t="shared" si="60"/>
        <v/>
      </c>
      <c r="D219" s="16" t="str">
        <f t="shared" si="50"/>
        <v/>
      </c>
      <c r="E219" s="17" t="s">
        <v>86</v>
      </c>
      <c r="F219" s="261">
        <f>Decsheets!$V$11</f>
        <v>0</v>
      </c>
      <c r="G219" s="8"/>
      <c r="I219" s="18"/>
      <c r="J219" s="14" t="str">
        <f t="shared" si="59"/>
        <v/>
      </c>
      <c r="K219" s="14" t="str">
        <f t="shared" si="59"/>
        <v/>
      </c>
      <c r="L219" s="14" t="str">
        <f t="shared" si="59"/>
        <v/>
      </c>
      <c r="M219" s="14" t="str">
        <f t="shared" si="59"/>
        <v/>
      </c>
      <c r="N219" s="14" t="str">
        <f t="shared" si="59"/>
        <v/>
      </c>
      <c r="O219" s="14" t="str">
        <f t="shared" si="59"/>
        <v/>
      </c>
      <c r="P219" s="14" t="str">
        <f t="shared" si="59"/>
        <v/>
      </c>
      <c r="Q219" s="14" t="str">
        <f t="shared" si="59"/>
        <v/>
      </c>
      <c r="R219" s="14">
        <f>SUM(Decsheets!$V$5:$V$12)-(SUM(J213:P219))</f>
        <v>21</v>
      </c>
      <c r="S219" s="8"/>
    </row>
    <row r="220" spans="1:19" x14ac:dyDescent="0.3">
      <c r="A220" s="22" t="s">
        <v>114</v>
      </c>
      <c r="B220" s="196"/>
      <c r="C220" s="19" t="s">
        <v>261</v>
      </c>
      <c r="D220" s="18"/>
      <c r="E220" s="7" t="s">
        <v>86</v>
      </c>
      <c r="F220" s="256"/>
      <c r="G220" s="8"/>
      <c r="I220" s="21"/>
      <c r="J220" s="14"/>
      <c r="K220" s="14"/>
      <c r="L220" s="14"/>
      <c r="M220" s="14"/>
      <c r="N220" s="14"/>
      <c r="O220" s="14"/>
      <c r="P220" s="14"/>
      <c r="Q220" s="14"/>
      <c r="R220" s="14"/>
      <c r="S220" s="8" t="s">
        <v>116</v>
      </c>
    </row>
    <row r="221" spans="1:19" x14ac:dyDescent="0.3">
      <c r="A221" s="15"/>
      <c r="B221" s="185" t="s">
        <v>126</v>
      </c>
      <c r="C221" s="16" t="str">
        <f t="shared" ref="C221:C227" si="61">IF(A221="","",VLOOKUP($A$220,IF(LEN(A221)=2,U16BB,U16BA),VLOOKUP(LEFT(A221,1),club,6,FALSE),FALSE))</f>
        <v/>
      </c>
      <c r="D221" s="16" t="str">
        <f t="shared" si="50"/>
        <v/>
      </c>
      <c r="E221" s="17" t="s">
        <v>86</v>
      </c>
      <c r="F221" s="261">
        <f>Decsheets!$V$5</f>
        <v>6</v>
      </c>
      <c r="G221" s="8"/>
      <c r="I221" s="208" t="str">
        <f>IFERROR(IF(E221=".","",IF(E221&gt;Records!D22,"LR",IF(E221=Records!D22,"=LR","-"))),"???")</f>
        <v/>
      </c>
      <c r="J221" s="14" t="str">
        <f t="shared" ref="J221:Q227" si="62">IF($A221="","",IF(LEFT($A221,1)=J$12,$F221,""))</f>
        <v/>
      </c>
      <c r="K221" s="14" t="str">
        <f t="shared" si="62"/>
        <v/>
      </c>
      <c r="L221" s="14" t="str">
        <f t="shared" si="62"/>
        <v/>
      </c>
      <c r="M221" s="14" t="str">
        <f t="shared" si="62"/>
        <v/>
      </c>
      <c r="N221" s="14" t="str">
        <f t="shared" si="62"/>
        <v/>
      </c>
      <c r="O221" s="14" t="str">
        <f t="shared" si="62"/>
        <v/>
      </c>
      <c r="P221" s="14" t="str">
        <f t="shared" si="62"/>
        <v/>
      </c>
      <c r="Q221" s="14" t="str">
        <f t="shared" si="62"/>
        <v/>
      </c>
      <c r="R221" s="14"/>
      <c r="S221" s="8"/>
    </row>
    <row r="222" spans="1:19" x14ac:dyDescent="0.3">
      <c r="A222" s="15"/>
      <c r="B222" s="185" t="s">
        <v>127</v>
      </c>
      <c r="C222" s="16" t="str">
        <f t="shared" si="61"/>
        <v/>
      </c>
      <c r="D222" s="16" t="str">
        <f t="shared" ref="D222:D227" si="63">IF(A222="","",VLOOKUP(LEFT(A222,1),club,2,FALSE))</f>
        <v/>
      </c>
      <c r="E222" s="17" t="s">
        <v>86</v>
      </c>
      <c r="F222" s="261">
        <f>Decsheets!$V$6</f>
        <v>5</v>
      </c>
      <c r="G222" s="8"/>
      <c r="I222" s="18"/>
      <c r="J222" s="14" t="str">
        <f t="shared" si="62"/>
        <v/>
      </c>
      <c r="K222" s="14" t="str">
        <f t="shared" si="62"/>
        <v/>
      </c>
      <c r="L222" s="14" t="str">
        <f t="shared" si="62"/>
        <v/>
      </c>
      <c r="M222" s="14" t="str">
        <f t="shared" si="62"/>
        <v/>
      </c>
      <c r="N222" s="14" t="str">
        <f t="shared" si="62"/>
        <v/>
      </c>
      <c r="O222" s="14" t="str">
        <f t="shared" si="62"/>
        <v/>
      </c>
      <c r="P222" s="14" t="str">
        <f t="shared" si="62"/>
        <v/>
      </c>
      <c r="Q222" s="14" t="str">
        <f t="shared" si="62"/>
        <v/>
      </c>
      <c r="R222" s="14"/>
      <c r="S222" s="8"/>
    </row>
    <row r="223" spans="1:19" x14ac:dyDescent="0.3">
      <c r="A223" s="15"/>
      <c r="B223" s="185" t="s">
        <v>128</v>
      </c>
      <c r="C223" s="16" t="str">
        <f t="shared" si="61"/>
        <v/>
      </c>
      <c r="D223" s="16" t="str">
        <f t="shared" si="63"/>
        <v/>
      </c>
      <c r="E223" s="17" t="s">
        <v>86</v>
      </c>
      <c r="F223" s="261">
        <f>Decsheets!$V$7</f>
        <v>4</v>
      </c>
      <c r="G223" s="8"/>
      <c r="I223" s="18"/>
      <c r="J223" s="14" t="str">
        <f t="shared" si="62"/>
        <v/>
      </c>
      <c r="K223" s="14" t="str">
        <f t="shared" si="62"/>
        <v/>
      </c>
      <c r="L223" s="14" t="str">
        <f t="shared" si="62"/>
        <v/>
      </c>
      <c r="M223" s="14" t="str">
        <f t="shared" si="62"/>
        <v/>
      </c>
      <c r="N223" s="14" t="str">
        <f t="shared" si="62"/>
        <v/>
      </c>
      <c r="O223" s="14" t="str">
        <f t="shared" si="62"/>
        <v/>
      </c>
      <c r="P223" s="14" t="str">
        <f t="shared" si="62"/>
        <v/>
      </c>
      <c r="Q223" s="14" t="str">
        <f t="shared" si="62"/>
        <v/>
      </c>
      <c r="R223" s="14"/>
      <c r="S223" s="8"/>
    </row>
    <row r="224" spans="1:19" x14ac:dyDescent="0.3">
      <c r="A224" s="15"/>
      <c r="B224" s="185" t="s">
        <v>76</v>
      </c>
      <c r="C224" s="16" t="str">
        <f t="shared" si="61"/>
        <v/>
      </c>
      <c r="D224" s="16" t="str">
        <f t="shared" si="63"/>
        <v/>
      </c>
      <c r="E224" s="17" t="s">
        <v>86</v>
      </c>
      <c r="F224" s="261">
        <f>Decsheets!$V$8</f>
        <v>3</v>
      </c>
      <c r="G224" s="8"/>
      <c r="I224" s="18"/>
      <c r="J224" s="14" t="str">
        <f t="shared" si="62"/>
        <v/>
      </c>
      <c r="K224" s="14" t="str">
        <f t="shared" si="62"/>
        <v/>
      </c>
      <c r="L224" s="14" t="str">
        <f t="shared" si="62"/>
        <v/>
      </c>
      <c r="M224" s="14" t="str">
        <f t="shared" si="62"/>
        <v/>
      </c>
      <c r="N224" s="14" t="str">
        <f t="shared" si="62"/>
        <v/>
      </c>
      <c r="O224" s="14" t="str">
        <f t="shared" si="62"/>
        <v/>
      </c>
      <c r="P224" s="14" t="str">
        <f t="shared" si="62"/>
        <v/>
      </c>
      <c r="Q224" s="14" t="str">
        <f t="shared" si="62"/>
        <v/>
      </c>
      <c r="R224" s="14"/>
      <c r="S224" s="8"/>
    </row>
    <row r="225" spans="1:19" x14ac:dyDescent="0.3">
      <c r="A225" s="15"/>
      <c r="B225" s="185" t="s">
        <v>77</v>
      </c>
      <c r="C225" s="16" t="str">
        <f t="shared" si="61"/>
        <v/>
      </c>
      <c r="D225" s="16" t="str">
        <f t="shared" si="63"/>
        <v/>
      </c>
      <c r="E225" s="17" t="s">
        <v>86</v>
      </c>
      <c r="F225" s="261">
        <f>Decsheets!$V$9</f>
        <v>2</v>
      </c>
      <c r="G225" s="8"/>
      <c r="I225" s="18"/>
      <c r="J225" s="14" t="str">
        <f t="shared" si="62"/>
        <v/>
      </c>
      <c r="K225" s="14" t="str">
        <f t="shared" si="62"/>
        <v/>
      </c>
      <c r="L225" s="14" t="str">
        <f t="shared" si="62"/>
        <v/>
      </c>
      <c r="M225" s="14" t="str">
        <f t="shared" si="62"/>
        <v/>
      </c>
      <c r="N225" s="14" t="str">
        <f t="shared" si="62"/>
        <v/>
      </c>
      <c r="O225" s="14" t="str">
        <f t="shared" si="62"/>
        <v/>
      </c>
      <c r="P225" s="14" t="str">
        <f t="shared" si="62"/>
        <v/>
      </c>
      <c r="Q225" s="14" t="str">
        <f t="shared" si="62"/>
        <v/>
      </c>
      <c r="R225" s="14"/>
      <c r="S225" s="8"/>
    </row>
    <row r="226" spans="1:19" x14ac:dyDescent="0.3">
      <c r="A226" s="15"/>
      <c r="B226" s="185" t="s">
        <v>78</v>
      </c>
      <c r="C226" s="16" t="str">
        <f t="shared" si="61"/>
        <v/>
      </c>
      <c r="D226" s="16" t="str">
        <f t="shared" si="63"/>
        <v/>
      </c>
      <c r="E226" s="17" t="s">
        <v>86</v>
      </c>
      <c r="F226" s="261">
        <f>Decsheets!$V$10</f>
        <v>1</v>
      </c>
      <c r="G226" s="8"/>
      <c r="I226" s="18"/>
      <c r="J226" s="14" t="str">
        <f t="shared" si="62"/>
        <v/>
      </c>
      <c r="K226" s="14" t="str">
        <f t="shared" si="62"/>
        <v/>
      </c>
      <c r="L226" s="14" t="str">
        <f t="shared" si="62"/>
        <v/>
      </c>
      <c r="M226" s="14" t="str">
        <f t="shared" si="62"/>
        <v/>
      </c>
      <c r="N226" s="14" t="str">
        <f t="shared" si="62"/>
        <v/>
      </c>
      <c r="O226" s="14" t="str">
        <f t="shared" si="62"/>
        <v/>
      </c>
      <c r="P226" s="14" t="str">
        <f t="shared" si="62"/>
        <v/>
      </c>
      <c r="Q226" s="14" t="str">
        <f t="shared" si="62"/>
        <v/>
      </c>
      <c r="R226" s="14"/>
      <c r="S226" s="8"/>
    </row>
    <row r="227" spans="1:19" x14ac:dyDescent="0.3">
      <c r="A227" s="15"/>
      <c r="B227" s="185" t="s">
        <v>79</v>
      </c>
      <c r="C227" s="16" t="str">
        <f t="shared" si="61"/>
        <v/>
      </c>
      <c r="D227" s="16" t="str">
        <f t="shared" si="63"/>
        <v/>
      </c>
      <c r="E227" s="17" t="s">
        <v>86</v>
      </c>
      <c r="F227" s="261">
        <f>Decsheets!$V$11</f>
        <v>0</v>
      </c>
      <c r="G227" s="8"/>
      <c r="I227" s="18"/>
      <c r="J227" s="14" t="str">
        <f t="shared" si="62"/>
        <v/>
      </c>
      <c r="K227" s="14" t="str">
        <f t="shared" si="62"/>
        <v/>
      </c>
      <c r="L227" s="14" t="str">
        <f t="shared" si="62"/>
        <v/>
      </c>
      <c r="M227" s="14" t="str">
        <f t="shared" si="62"/>
        <v/>
      </c>
      <c r="N227" s="14" t="str">
        <f t="shared" si="62"/>
        <v/>
      </c>
      <c r="O227" s="14" t="str">
        <f t="shared" si="62"/>
        <v/>
      </c>
      <c r="P227" s="14" t="str">
        <f t="shared" si="62"/>
        <v/>
      </c>
      <c r="Q227" s="14" t="str">
        <f t="shared" si="62"/>
        <v/>
      </c>
      <c r="R227" s="14">
        <f>SUM(Decsheets!$V$5:$V$12)-(SUM(J221:P227))</f>
        <v>21</v>
      </c>
      <c r="S227" s="8"/>
    </row>
    <row r="228" spans="1:19" x14ac:dyDescent="0.3">
      <c r="A228" s="22" t="s">
        <v>117</v>
      </c>
      <c r="B228" s="196"/>
      <c r="C228" s="19" t="s">
        <v>348</v>
      </c>
      <c r="D228" s="258" t="s">
        <v>366</v>
      </c>
      <c r="E228" s="7" t="s">
        <v>86</v>
      </c>
      <c r="F228" s="256"/>
      <c r="G228" s="8"/>
      <c r="I228" s="21"/>
      <c r="J228" s="14"/>
      <c r="K228" s="14"/>
      <c r="L228" s="14"/>
      <c r="M228" s="14"/>
      <c r="N228" s="14"/>
      <c r="O228" s="14"/>
      <c r="P228" s="14"/>
      <c r="Q228" s="14"/>
      <c r="R228" s="14"/>
      <c r="S228" s="8" t="s">
        <v>117</v>
      </c>
    </row>
    <row r="229" spans="1:19" x14ac:dyDescent="0.3">
      <c r="A229" s="15" t="s">
        <v>369</v>
      </c>
      <c r="B229" s="185" t="s">
        <v>126</v>
      </c>
      <c r="C229" s="16" t="str">
        <f>IFERROR(IF(A229="","",VLOOKUP($A$228,IF(LEN(A229)=2,U16BB,U16BA),VLOOKUP(LEFT(A229,1),club,6,FALSE),FALSE)),"No athlete")</f>
        <v>No athlete</v>
      </c>
      <c r="D229" s="16" t="str">
        <f>IFERROR(IF(A229="","",VLOOKUP(LEFT(A229,1),club,2,FALSE)),"No club")</f>
        <v>No club</v>
      </c>
      <c r="E229" s="17" t="s">
        <v>86</v>
      </c>
      <c r="F229" s="261">
        <f>Decsheets!$V$5</f>
        <v>6</v>
      </c>
      <c r="G229" s="8"/>
      <c r="I229" s="208" t="str">
        <f>IFERROR(IF(E229=".","",IF(E229&lt;Records!D24,"LR",IF(E229=Records!D24,"=LR","-"))),"???")</f>
        <v/>
      </c>
      <c r="J229" s="14" t="str">
        <f t="shared" ref="J229:Q235" si="64">IF($A229="","",IF(LEFT($A229,1)=J$12,$F229,""))</f>
        <v/>
      </c>
      <c r="K229" s="14" t="str">
        <f t="shared" si="64"/>
        <v/>
      </c>
      <c r="L229" s="14" t="str">
        <f t="shared" si="64"/>
        <v/>
      </c>
      <c r="M229" s="14" t="str">
        <f t="shared" si="64"/>
        <v/>
      </c>
      <c r="N229" s="14" t="str">
        <f t="shared" si="64"/>
        <v/>
      </c>
      <c r="O229" s="14" t="str">
        <f t="shared" si="64"/>
        <v/>
      </c>
      <c r="P229" s="14" t="str">
        <f t="shared" si="64"/>
        <v/>
      </c>
      <c r="Q229" s="14" t="str">
        <f t="shared" si="64"/>
        <v/>
      </c>
      <c r="R229" s="14"/>
      <c r="S229" s="8"/>
    </row>
    <row r="230" spans="1:19" x14ac:dyDescent="0.3">
      <c r="A230" s="15"/>
      <c r="B230" s="185" t="s">
        <v>127</v>
      </c>
      <c r="C230" s="16" t="str">
        <f t="shared" ref="C230:C235" si="65">IF(A230="","",VLOOKUP($A$228,IF(LEN(A230)=2,U16BB,U16BA),VLOOKUP(LEFT(A230,1),club,6,FALSE),FALSE))</f>
        <v/>
      </c>
      <c r="D230" s="16" t="str">
        <f t="shared" ref="D230:D235" si="66">IF(A230="","",VLOOKUP(LEFT(A230,1),club,2,FALSE))</f>
        <v/>
      </c>
      <c r="E230" s="17" t="s">
        <v>86</v>
      </c>
      <c r="F230" s="261">
        <f>Decsheets!$V$6</f>
        <v>5</v>
      </c>
      <c r="G230" s="8"/>
      <c r="I230" s="18"/>
      <c r="J230" s="14" t="str">
        <f t="shared" si="64"/>
        <v/>
      </c>
      <c r="K230" s="14" t="str">
        <f t="shared" si="64"/>
        <v/>
      </c>
      <c r="L230" s="14" t="str">
        <f t="shared" si="64"/>
        <v/>
      </c>
      <c r="M230" s="14" t="str">
        <f t="shared" si="64"/>
        <v/>
      </c>
      <c r="N230" s="14" t="str">
        <f t="shared" si="64"/>
        <v/>
      </c>
      <c r="O230" s="14" t="str">
        <f t="shared" si="64"/>
        <v/>
      </c>
      <c r="P230" s="14" t="str">
        <f t="shared" si="64"/>
        <v/>
      </c>
      <c r="Q230" s="14" t="str">
        <f t="shared" si="64"/>
        <v/>
      </c>
      <c r="R230" s="14"/>
      <c r="S230" s="8"/>
    </row>
    <row r="231" spans="1:19" x14ac:dyDescent="0.3">
      <c r="A231" s="15"/>
      <c r="B231" s="185" t="s">
        <v>128</v>
      </c>
      <c r="C231" s="16" t="str">
        <f t="shared" si="65"/>
        <v/>
      </c>
      <c r="D231" s="16" t="str">
        <f t="shared" si="66"/>
        <v/>
      </c>
      <c r="E231" s="17" t="s">
        <v>86</v>
      </c>
      <c r="F231" s="261">
        <f>Decsheets!$V$7</f>
        <v>4</v>
      </c>
      <c r="G231" s="8"/>
      <c r="I231" s="18"/>
      <c r="J231" s="14" t="str">
        <f t="shared" si="64"/>
        <v/>
      </c>
      <c r="K231" s="14" t="str">
        <f t="shared" si="64"/>
        <v/>
      </c>
      <c r="L231" s="14" t="str">
        <f t="shared" si="64"/>
        <v/>
      </c>
      <c r="M231" s="14" t="str">
        <f t="shared" si="64"/>
        <v/>
      </c>
      <c r="N231" s="14" t="str">
        <f t="shared" si="64"/>
        <v/>
      </c>
      <c r="O231" s="14" t="str">
        <f t="shared" si="64"/>
        <v/>
      </c>
      <c r="P231" s="14" t="str">
        <f t="shared" si="64"/>
        <v/>
      </c>
      <c r="Q231" s="14" t="str">
        <f t="shared" si="64"/>
        <v/>
      </c>
      <c r="R231" s="14"/>
      <c r="S231" s="8"/>
    </row>
    <row r="232" spans="1:19" x14ac:dyDescent="0.3">
      <c r="A232" s="15"/>
      <c r="B232" s="185" t="s">
        <v>76</v>
      </c>
      <c r="C232" s="16" t="str">
        <f t="shared" si="65"/>
        <v/>
      </c>
      <c r="D232" s="16" t="str">
        <f t="shared" si="66"/>
        <v/>
      </c>
      <c r="E232" s="17" t="s">
        <v>86</v>
      </c>
      <c r="F232" s="261">
        <f>Decsheets!$V$8</f>
        <v>3</v>
      </c>
      <c r="G232" s="8"/>
      <c r="I232" s="18"/>
      <c r="J232" s="14" t="str">
        <f t="shared" si="64"/>
        <v/>
      </c>
      <c r="K232" s="14" t="str">
        <f t="shared" si="64"/>
        <v/>
      </c>
      <c r="L232" s="14" t="str">
        <f t="shared" si="64"/>
        <v/>
      </c>
      <c r="M232" s="14" t="str">
        <f t="shared" si="64"/>
        <v/>
      </c>
      <c r="N232" s="14" t="str">
        <f t="shared" si="64"/>
        <v/>
      </c>
      <c r="O232" s="14" t="str">
        <f t="shared" si="64"/>
        <v/>
      </c>
      <c r="P232" s="14" t="str">
        <f t="shared" si="64"/>
        <v/>
      </c>
      <c r="Q232" s="14" t="str">
        <f t="shared" si="64"/>
        <v/>
      </c>
      <c r="R232" s="14"/>
      <c r="S232" s="8"/>
    </row>
    <row r="233" spans="1:19" x14ac:dyDescent="0.3">
      <c r="A233" s="15"/>
      <c r="B233" s="185" t="s">
        <v>77</v>
      </c>
      <c r="C233" s="16" t="str">
        <f t="shared" si="65"/>
        <v/>
      </c>
      <c r="D233" s="16" t="str">
        <f t="shared" si="66"/>
        <v/>
      </c>
      <c r="E233" s="17" t="s">
        <v>86</v>
      </c>
      <c r="F233" s="261">
        <f>Decsheets!$V$9</f>
        <v>2</v>
      </c>
      <c r="G233" s="8"/>
      <c r="I233" s="18"/>
      <c r="J233" s="14" t="str">
        <f t="shared" si="64"/>
        <v/>
      </c>
      <c r="K233" s="14" t="str">
        <f t="shared" si="64"/>
        <v/>
      </c>
      <c r="L233" s="14" t="str">
        <f t="shared" si="64"/>
        <v/>
      </c>
      <c r="M233" s="14" t="str">
        <f t="shared" si="64"/>
        <v/>
      </c>
      <c r="N233" s="14" t="str">
        <f t="shared" si="64"/>
        <v/>
      </c>
      <c r="O233" s="14" t="str">
        <f t="shared" si="64"/>
        <v/>
      </c>
      <c r="P233" s="14" t="str">
        <f t="shared" si="64"/>
        <v/>
      </c>
      <c r="Q233" s="14" t="str">
        <f t="shared" si="64"/>
        <v/>
      </c>
      <c r="R233" s="14"/>
      <c r="S233" s="8"/>
    </row>
    <row r="234" spans="1:19" x14ac:dyDescent="0.3">
      <c r="A234" s="15"/>
      <c r="B234" s="185" t="s">
        <v>78</v>
      </c>
      <c r="C234" s="16" t="str">
        <f t="shared" si="65"/>
        <v/>
      </c>
      <c r="D234" s="16" t="str">
        <f t="shared" si="66"/>
        <v/>
      </c>
      <c r="E234" s="17" t="s">
        <v>86</v>
      </c>
      <c r="F234" s="261">
        <f>Decsheets!$V$10</f>
        <v>1</v>
      </c>
      <c r="G234" s="8"/>
      <c r="I234" s="18"/>
      <c r="J234" s="14" t="str">
        <f t="shared" si="64"/>
        <v/>
      </c>
      <c r="K234" s="14" t="str">
        <f t="shared" si="64"/>
        <v/>
      </c>
      <c r="L234" s="14" t="str">
        <f t="shared" si="64"/>
        <v/>
      </c>
      <c r="M234" s="14" t="str">
        <f t="shared" si="64"/>
        <v/>
      </c>
      <c r="N234" s="14" t="str">
        <f t="shared" si="64"/>
        <v/>
      </c>
      <c r="O234" s="14" t="str">
        <f t="shared" si="64"/>
        <v/>
      </c>
      <c r="P234" s="14" t="str">
        <f t="shared" si="64"/>
        <v/>
      </c>
      <c r="Q234" s="14" t="str">
        <f t="shared" si="64"/>
        <v/>
      </c>
      <c r="R234" s="14"/>
      <c r="S234" s="8"/>
    </row>
    <row r="235" spans="1:19" x14ac:dyDescent="0.3">
      <c r="A235" s="15"/>
      <c r="B235" s="185" t="s">
        <v>79</v>
      </c>
      <c r="C235" s="16" t="str">
        <f t="shared" si="65"/>
        <v/>
      </c>
      <c r="D235" s="16" t="str">
        <f t="shared" si="66"/>
        <v/>
      </c>
      <c r="E235" s="17" t="s">
        <v>86</v>
      </c>
      <c r="F235" s="261">
        <f>Decsheets!$V$11</f>
        <v>0</v>
      </c>
      <c r="G235" s="8"/>
      <c r="I235" s="18"/>
      <c r="J235" s="14" t="str">
        <f t="shared" si="64"/>
        <v/>
      </c>
      <c r="K235" s="14" t="str">
        <f t="shared" si="64"/>
        <v/>
      </c>
      <c r="L235" s="14" t="str">
        <f t="shared" si="64"/>
        <v/>
      </c>
      <c r="M235" s="14" t="str">
        <f t="shared" si="64"/>
        <v/>
      </c>
      <c r="N235" s="14" t="str">
        <f t="shared" si="64"/>
        <v/>
      </c>
      <c r="O235" s="14" t="str">
        <f t="shared" si="64"/>
        <v/>
      </c>
      <c r="P235" s="14" t="str">
        <f t="shared" si="64"/>
        <v/>
      </c>
      <c r="Q235" s="14" t="str">
        <f t="shared" si="64"/>
        <v/>
      </c>
      <c r="R235" s="14">
        <f>SUM(Decsheets!$V$5:$V$12)-(SUM(J229:P235))</f>
        <v>21</v>
      </c>
      <c r="S235" s="8"/>
    </row>
  </sheetData>
  <sheetProtection algorithmName="SHA-512" hashValue="hee5qHUB9/rW7rm+bKpBP+DZgpheGZJ8Qllc9pQ8huguX7YZOeU9M4zePj+uLWfFy4g3KB7lHpU+/NtaBtJp2A==" saltValue="SGxh3RcQkeBpxv7+VoAA+g==" spinCount="100000" sheet="1" selectLockedCells="1"/>
  <mergeCells count="4">
    <mergeCell ref="P1:R1"/>
    <mergeCell ref="R10:R12"/>
    <mergeCell ref="A1:D1"/>
    <mergeCell ref="W1:AB1"/>
  </mergeCells>
  <printOptions horizontalCentered="1" verticalCentered="1"/>
  <pageMargins left="0.51181102362204722" right="0.51181102362204722" top="0.43307086614173229" bottom="0.43307086614173229" header="0.31496062992125984" footer="0"/>
  <pageSetup paperSize="9" scale="73" fitToHeight="2" orientation="portrait" r:id="rId1"/>
  <headerFooter>
    <oddHeader>&amp;RUnder 15 Boys Page &amp;P of &amp;N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CCFF33"/>
    <pageSetUpPr fitToPage="1"/>
  </sheetPr>
  <dimension ref="A1:AC235"/>
  <sheetViews>
    <sheetView topLeftCell="A87" workbookViewId="0">
      <selection activeCell="A125" sqref="A125"/>
    </sheetView>
  </sheetViews>
  <sheetFormatPr defaultRowHeight="14.4" x14ac:dyDescent="0.3"/>
  <cols>
    <col min="1" max="1" width="8.44140625" style="93" customWidth="1"/>
    <col min="2" max="2" width="3.21875" style="80" customWidth="1"/>
    <col min="3" max="3" width="37.5546875" style="253" customWidth="1"/>
    <col min="4" max="4" width="30.44140625" style="253" customWidth="1"/>
    <col min="5" max="5" width="12.77734375" style="109" bestFit="1" customWidth="1"/>
    <col min="6" max="6" width="4.77734375" style="80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4.5546875" customWidth="1"/>
    <col min="21" max="21" width="4.44140625" customWidth="1"/>
    <col min="23" max="23" width="19.77734375" customWidth="1"/>
    <col min="24" max="24" width="14.44140625" customWidth="1"/>
    <col min="25" max="25" width="9.21875" style="112" customWidth="1"/>
    <col min="26" max="26" width="6.77734375" customWidth="1"/>
    <col min="27" max="27" width="20.77734375" customWidth="1"/>
    <col min="28" max="28" width="14.21875" customWidth="1"/>
    <col min="29" max="29" width="9.21875" style="113" customWidth="1"/>
  </cols>
  <sheetData>
    <row r="1" spans="1:29" ht="17.399999999999999" x14ac:dyDescent="0.3">
      <c r="A1" s="288" t="s">
        <v>265</v>
      </c>
      <c r="B1" s="288"/>
      <c r="C1" s="288"/>
      <c r="D1" s="288"/>
      <c r="E1" s="288"/>
      <c r="F1" s="260"/>
      <c r="G1" s="47"/>
      <c r="H1" s="47"/>
      <c r="J1" s="49">
        <f>Overallresults!I38</f>
        <v>0</v>
      </c>
      <c r="K1" s="48"/>
      <c r="L1" s="48"/>
      <c r="M1" s="48"/>
      <c r="N1" s="48"/>
      <c r="O1" s="48"/>
      <c r="P1" s="292" t="str">
        <f>Overallresults!L38</f>
        <v>-</v>
      </c>
      <c r="Q1" s="292"/>
      <c r="R1" s="292"/>
      <c r="W1" s="288"/>
      <c r="X1" s="288"/>
      <c r="Y1" s="288"/>
      <c r="Z1" s="288"/>
      <c r="AA1" s="288"/>
      <c r="AB1" s="288"/>
      <c r="AC1" s="102"/>
    </row>
    <row r="2" spans="1:29" ht="16.5" customHeight="1" x14ac:dyDescent="0.3">
      <c r="A2" s="104"/>
      <c r="B2" s="196"/>
      <c r="C2" s="246" t="s">
        <v>74</v>
      </c>
      <c r="D2" s="246" t="s">
        <v>75</v>
      </c>
      <c r="E2" s="199" t="s">
        <v>3</v>
      </c>
      <c r="F2" s="25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W2" s="100"/>
      <c r="X2" s="97"/>
      <c r="Y2" s="102"/>
      <c r="Z2" s="97"/>
      <c r="AA2" s="170"/>
      <c r="AB2" s="97"/>
      <c r="AC2" s="102"/>
    </row>
    <row r="3" spans="1:29" x14ac:dyDescent="0.3">
      <c r="A3" s="105"/>
      <c r="B3" s="198" t="s">
        <v>126</v>
      </c>
      <c r="C3" s="247" t="str">
        <f>Decsheets!T5</f>
        <v>-</v>
      </c>
      <c r="D3" s="250">
        <f>SUM(J13:J235)</f>
        <v>0</v>
      </c>
      <c r="E3" s="199" t="str">
        <f>Decsheets!S5</f>
        <v>-</v>
      </c>
      <c r="F3" s="256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W3" s="97"/>
      <c r="X3" s="97"/>
      <c r="Y3" s="102"/>
      <c r="Z3" s="97"/>
      <c r="AA3" s="97"/>
      <c r="AB3" s="97"/>
      <c r="AC3" s="102"/>
    </row>
    <row r="4" spans="1:29" x14ac:dyDescent="0.3">
      <c r="A4" s="105"/>
      <c r="B4" s="198" t="s">
        <v>127</v>
      </c>
      <c r="C4" s="248" t="str">
        <f>Decsheets!T6</f>
        <v>-</v>
      </c>
      <c r="D4" s="251">
        <f>SUM(K13:K235)</f>
        <v>0</v>
      </c>
      <c r="E4" s="199" t="str">
        <f>Decsheets!S6</f>
        <v>-</v>
      </c>
      <c r="F4" s="256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W4" s="97"/>
      <c r="X4" s="99"/>
      <c r="Y4" s="111"/>
      <c r="Z4" s="97"/>
      <c r="AA4" s="97"/>
      <c r="AB4" s="99"/>
      <c r="AC4" s="111"/>
    </row>
    <row r="5" spans="1:29" x14ac:dyDescent="0.3">
      <c r="A5" s="105"/>
      <c r="B5" s="198" t="s">
        <v>128</v>
      </c>
      <c r="C5" s="248" t="str">
        <f>Decsheets!T7</f>
        <v>-</v>
      </c>
      <c r="D5" s="251">
        <f>SUM(L13:L235)</f>
        <v>0</v>
      </c>
      <c r="E5" s="199" t="str">
        <f>Decsheets!S7</f>
        <v>-</v>
      </c>
      <c r="F5" s="256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W5" s="97"/>
      <c r="X5" s="97"/>
      <c r="Y5" s="111"/>
      <c r="Z5" s="97"/>
      <c r="AA5" s="97"/>
      <c r="AB5" s="97"/>
      <c r="AC5" s="111"/>
    </row>
    <row r="6" spans="1:29" x14ac:dyDescent="0.3">
      <c r="A6" s="105"/>
      <c r="B6" s="198" t="s">
        <v>76</v>
      </c>
      <c r="C6" s="248" t="str">
        <f>Decsheets!T8</f>
        <v>-</v>
      </c>
      <c r="D6" s="251">
        <f>SUM(M13:M235)</f>
        <v>0</v>
      </c>
      <c r="E6" s="199" t="str">
        <f>Decsheets!S8</f>
        <v>-</v>
      </c>
      <c r="F6" s="256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W6" s="97"/>
      <c r="X6" s="97"/>
      <c r="Y6" s="111"/>
      <c r="Z6" s="97"/>
      <c r="AA6" s="97"/>
      <c r="AB6" s="97"/>
      <c r="AC6" s="111"/>
    </row>
    <row r="7" spans="1:29" x14ac:dyDescent="0.3">
      <c r="A7" s="105"/>
      <c r="B7" s="198" t="s">
        <v>77</v>
      </c>
      <c r="C7" s="248" t="str">
        <f>Decsheets!T9</f>
        <v>-</v>
      </c>
      <c r="D7" s="251">
        <f>SUM(N13:N235)</f>
        <v>0</v>
      </c>
      <c r="E7" s="199" t="str">
        <f>Decsheets!S9</f>
        <v>-</v>
      </c>
      <c r="F7" s="256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W7" s="97"/>
      <c r="X7" s="97"/>
      <c r="Y7" s="111"/>
      <c r="Z7" s="97"/>
      <c r="AA7" s="97"/>
      <c r="AB7" s="97"/>
      <c r="AC7" s="111"/>
    </row>
    <row r="8" spans="1:29" x14ac:dyDescent="0.3">
      <c r="A8" s="105"/>
      <c r="B8" s="198" t="s">
        <v>78</v>
      </c>
      <c r="C8" s="248" t="str">
        <f>Decsheets!T10</f>
        <v>-</v>
      </c>
      <c r="D8" s="251">
        <f>SUM(O13:O235)</f>
        <v>0</v>
      </c>
      <c r="E8" s="199" t="str">
        <f>Decsheets!S10</f>
        <v>-</v>
      </c>
      <c r="F8" s="25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W8" s="97"/>
      <c r="X8" s="97"/>
      <c r="Y8" s="111"/>
      <c r="Z8" s="97"/>
      <c r="AA8" s="97"/>
      <c r="AB8" s="97"/>
      <c r="AC8" s="111"/>
    </row>
    <row r="9" spans="1:29" x14ac:dyDescent="0.3">
      <c r="A9" s="105"/>
      <c r="B9" s="198" t="s">
        <v>79</v>
      </c>
      <c r="C9" s="248" t="str">
        <f>Decsheets!T11</f>
        <v>-</v>
      </c>
      <c r="D9" s="251">
        <f>SUM(P13:P235)</f>
        <v>0</v>
      </c>
      <c r="E9" s="199" t="str">
        <f>Decsheets!S11</f>
        <v>-</v>
      </c>
      <c r="F9" s="25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W9" s="97"/>
      <c r="X9" s="97"/>
      <c r="Y9" s="111"/>
      <c r="Z9" s="97"/>
      <c r="AA9" s="97"/>
      <c r="AB9" s="97"/>
      <c r="AC9" s="111"/>
    </row>
    <row r="10" spans="1:29" x14ac:dyDescent="0.3">
      <c r="A10" s="105"/>
      <c r="C10" s="253" t="s">
        <v>59</v>
      </c>
      <c r="D10" s="9">
        <f>SUM(R13:R235)-56</f>
        <v>532</v>
      </c>
      <c r="E10" s="108"/>
      <c r="F10" s="256"/>
      <c r="G10" s="8"/>
      <c r="H10" s="8"/>
      <c r="I10" s="207" t="s">
        <v>390</v>
      </c>
      <c r="J10" s="8"/>
      <c r="K10" s="8"/>
      <c r="L10" s="8"/>
      <c r="M10" s="8"/>
      <c r="N10" s="8"/>
      <c r="O10" s="8"/>
      <c r="P10" s="8"/>
      <c r="Q10" s="8"/>
      <c r="R10" s="286" t="s">
        <v>81</v>
      </c>
      <c r="S10" s="8"/>
      <c r="W10" s="97"/>
      <c r="X10" s="97"/>
      <c r="Y10" s="111"/>
      <c r="Z10" s="97"/>
      <c r="AA10" s="97"/>
      <c r="AB10" s="97"/>
      <c r="AC10" s="111"/>
    </row>
    <row r="11" spans="1:29" x14ac:dyDescent="0.3">
      <c r="A11" s="105"/>
      <c r="B11" s="196"/>
      <c r="C11" s="10"/>
      <c r="D11" s="10"/>
      <c r="E11" s="94" t="s">
        <v>83</v>
      </c>
      <c r="F11" s="256"/>
      <c r="G11" s="8"/>
      <c r="H11" s="8"/>
      <c r="I11" s="207" t="s">
        <v>391</v>
      </c>
      <c r="J11" s="24"/>
      <c r="K11" s="24"/>
      <c r="L11" s="24"/>
      <c r="M11" s="24"/>
      <c r="N11" s="24"/>
      <c r="O11" s="24"/>
      <c r="P11" s="24"/>
      <c r="Q11" s="24"/>
      <c r="R11" s="286"/>
      <c r="S11" s="8"/>
      <c r="W11" s="97"/>
      <c r="X11" s="97"/>
      <c r="Y11" s="111"/>
      <c r="Z11" s="97"/>
      <c r="AA11" s="97"/>
      <c r="AB11" s="97"/>
      <c r="AC11" s="111"/>
    </row>
    <row r="12" spans="1:29" x14ac:dyDescent="0.3">
      <c r="A12" s="106" t="s">
        <v>84</v>
      </c>
      <c r="B12" s="196"/>
      <c r="C12" s="12" t="s">
        <v>266</v>
      </c>
      <c r="D12" s="7" t="s">
        <v>85</v>
      </c>
      <c r="E12" s="184" t="s">
        <v>86</v>
      </c>
      <c r="F12" s="256"/>
      <c r="G12" s="8"/>
      <c r="H12" s="8"/>
      <c r="I12" s="207" t="s">
        <v>336</v>
      </c>
      <c r="J12" s="13" t="str">
        <f>Decsheets!S5</f>
        <v>-</v>
      </c>
      <c r="K12" s="13" t="str">
        <f>Decsheets!S6</f>
        <v>-</v>
      </c>
      <c r="L12" s="13" t="str">
        <f>Decsheets!S7</f>
        <v>-</v>
      </c>
      <c r="M12" s="13" t="str">
        <f>Decsheets!S8</f>
        <v>-</v>
      </c>
      <c r="N12" s="13" t="str">
        <f>Decsheets!S9</f>
        <v>-</v>
      </c>
      <c r="O12" s="13" t="str">
        <f>Decsheets!S10</f>
        <v>-</v>
      </c>
      <c r="P12" s="13" t="str">
        <f>Decsheets!S11</f>
        <v>-</v>
      </c>
      <c r="Q12" s="174" t="str">
        <f>Decsheets!S12</f>
        <v>-</v>
      </c>
      <c r="R12" s="287"/>
      <c r="S12" s="8" t="s">
        <v>87</v>
      </c>
      <c r="W12" s="97"/>
      <c r="X12" s="97"/>
      <c r="Y12" s="111"/>
      <c r="Z12" s="97"/>
      <c r="AA12" s="97"/>
      <c r="AB12" s="97"/>
      <c r="AC12" s="111"/>
    </row>
    <row r="13" spans="1:29" x14ac:dyDescent="0.3">
      <c r="A13" s="103"/>
      <c r="B13" s="185" t="s">
        <v>126</v>
      </c>
      <c r="C13" s="16" t="str">
        <f>IFERROR(IF(A13="","",VLOOKUP($A$12,IF(LEN(A13)=2,U18MB,U18MA),VLOOKUP(LEFT(A13,1),club,6,FALSE),FALSE)),"No athlete")</f>
        <v/>
      </c>
      <c r="D13" s="16" t="str">
        <f>IFERROR(IF(A13="","",VLOOKUP(LEFT(A13,1),club,2,FALSE)),"No club")</f>
        <v/>
      </c>
      <c r="E13" s="17" t="s">
        <v>86</v>
      </c>
      <c r="F13" s="261">
        <f>Decsheets!$V$5</f>
        <v>6</v>
      </c>
      <c r="G13" s="8"/>
      <c r="H13" s="8"/>
      <c r="I13" s="208" t="str">
        <f>IFERROR(IF(E13=".","",IF(E13&lt;Records!E3,"LR",IF(E13=Records!E3,"=LR","-"))),"???")</f>
        <v/>
      </c>
      <c r="J13" s="14" t="str">
        <f t="shared" ref="J13:Q19" si="0">IF($A13="","",IF(LEFT($A13,1)=J$12,$F13,""))</f>
        <v/>
      </c>
      <c r="K13" s="14" t="str">
        <f t="shared" si="0"/>
        <v/>
      </c>
      <c r="L13" s="14" t="str">
        <f t="shared" si="0"/>
        <v/>
      </c>
      <c r="M13" s="14" t="str">
        <f t="shared" si="0"/>
        <v/>
      </c>
      <c r="N13" s="14" t="str">
        <f t="shared" si="0"/>
        <v/>
      </c>
      <c r="O13" s="14" t="str">
        <f t="shared" si="0"/>
        <v/>
      </c>
      <c r="P13" s="14" t="str">
        <f t="shared" si="0"/>
        <v/>
      </c>
      <c r="Q13" s="14" t="str">
        <f>IF($A13="","",IF(LEFT($A13,1)=Q$12,$F13,""))</f>
        <v/>
      </c>
      <c r="R13" s="14"/>
      <c r="S13" s="8"/>
      <c r="W13" s="97"/>
      <c r="X13" s="99"/>
      <c r="Y13" s="111"/>
      <c r="Z13" s="97"/>
      <c r="AA13" s="97"/>
      <c r="AB13" s="99"/>
      <c r="AC13" s="111"/>
    </row>
    <row r="14" spans="1:29" x14ac:dyDescent="0.3">
      <c r="A14" s="103"/>
      <c r="B14" s="185" t="s">
        <v>127</v>
      </c>
      <c r="C14" s="16" t="str">
        <f t="shared" ref="C14:C19" si="1">IF(A14="","",VLOOKUP($A$12,IF(LEN(A14)=2,U18MB,U18MA),VLOOKUP(LEFT(A14,1),club,6,FALSE),FALSE))</f>
        <v/>
      </c>
      <c r="D14" s="16" t="str">
        <f t="shared" ref="D14:D75" si="2">IF(A14="","",VLOOKUP(LEFT(A14,1),club,2,FALSE))</f>
        <v/>
      </c>
      <c r="E14" s="17" t="s">
        <v>86</v>
      </c>
      <c r="F14" s="261">
        <f>Decsheets!$V$6</f>
        <v>5</v>
      </c>
      <c r="G14" s="8"/>
      <c r="H14" s="8"/>
      <c r="I14" s="18"/>
      <c r="J14" s="14" t="str">
        <f t="shared" si="0"/>
        <v/>
      </c>
      <c r="K14" s="14" t="str">
        <f t="shared" si="0"/>
        <v/>
      </c>
      <c r="L14" s="14" t="str">
        <f t="shared" si="0"/>
        <v/>
      </c>
      <c r="M14" s="14" t="str">
        <f t="shared" si="0"/>
        <v/>
      </c>
      <c r="N14" s="14" t="str">
        <f t="shared" si="0"/>
        <v/>
      </c>
      <c r="O14" s="14" t="str">
        <f t="shared" si="0"/>
        <v/>
      </c>
      <c r="P14" s="14" t="str">
        <f t="shared" si="0"/>
        <v/>
      </c>
      <c r="Q14" s="14" t="str">
        <f t="shared" si="0"/>
        <v/>
      </c>
      <c r="R14" s="14"/>
      <c r="S14" s="8"/>
      <c r="W14" s="97"/>
      <c r="X14" s="97"/>
      <c r="Y14" s="111"/>
      <c r="Z14" s="97"/>
      <c r="AA14" s="97"/>
      <c r="AB14" s="97"/>
      <c r="AC14" s="111"/>
    </row>
    <row r="15" spans="1:29" x14ac:dyDescent="0.3">
      <c r="A15" s="103"/>
      <c r="B15" s="185" t="s">
        <v>128</v>
      </c>
      <c r="C15" s="16" t="str">
        <f t="shared" si="1"/>
        <v/>
      </c>
      <c r="D15" s="16" t="str">
        <f t="shared" si="2"/>
        <v/>
      </c>
      <c r="E15" s="17" t="s">
        <v>86</v>
      </c>
      <c r="F15" s="261">
        <f>Decsheets!$V$7</f>
        <v>4</v>
      </c>
      <c r="G15" s="8"/>
      <c r="H15" s="8"/>
      <c r="I15" s="18"/>
      <c r="J15" s="14" t="str">
        <f t="shared" si="0"/>
        <v/>
      </c>
      <c r="K15" s="14" t="str">
        <f t="shared" si="0"/>
        <v/>
      </c>
      <c r="L15" s="14" t="str">
        <f t="shared" si="0"/>
        <v/>
      </c>
      <c r="M15" s="14" t="str">
        <f t="shared" si="0"/>
        <v/>
      </c>
      <c r="N15" s="14" t="str">
        <f t="shared" si="0"/>
        <v/>
      </c>
      <c r="O15" s="14" t="str">
        <f t="shared" si="0"/>
        <v/>
      </c>
      <c r="P15" s="14" t="str">
        <f t="shared" si="0"/>
        <v/>
      </c>
      <c r="Q15" s="14" t="str">
        <f t="shared" si="0"/>
        <v/>
      </c>
      <c r="R15" s="14"/>
      <c r="S15" s="8"/>
      <c r="W15" s="97"/>
      <c r="X15" s="97"/>
      <c r="Y15" s="111"/>
      <c r="Z15" s="97"/>
      <c r="AA15" s="97"/>
      <c r="AB15" s="97"/>
      <c r="AC15" s="111"/>
    </row>
    <row r="16" spans="1:29" x14ac:dyDescent="0.3">
      <c r="A16" s="103"/>
      <c r="B16" s="185" t="s">
        <v>76</v>
      </c>
      <c r="C16" s="16" t="str">
        <f t="shared" si="1"/>
        <v/>
      </c>
      <c r="D16" s="16" t="str">
        <f t="shared" si="2"/>
        <v/>
      </c>
      <c r="E16" s="17" t="s">
        <v>86</v>
      </c>
      <c r="F16" s="261">
        <f>Decsheets!$V$8</f>
        <v>3</v>
      </c>
      <c r="G16" s="8"/>
      <c r="H16" s="8"/>
      <c r="I16" s="18"/>
      <c r="J16" s="14" t="str">
        <f t="shared" si="0"/>
        <v/>
      </c>
      <c r="K16" s="14" t="str">
        <f t="shared" si="0"/>
        <v/>
      </c>
      <c r="L16" s="14" t="str">
        <f t="shared" si="0"/>
        <v/>
      </c>
      <c r="M16" s="14" t="str">
        <f t="shared" si="0"/>
        <v/>
      </c>
      <c r="N16" s="14" t="str">
        <f t="shared" si="0"/>
        <v/>
      </c>
      <c r="O16" s="14" t="str">
        <f t="shared" si="0"/>
        <v/>
      </c>
      <c r="P16" s="14" t="str">
        <f t="shared" si="0"/>
        <v/>
      </c>
      <c r="Q16" s="14" t="str">
        <f t="shared" si="0"/>
        <v/>
      </c>
      <c r="R16" s="14"/>
      <c r="S16" s="8"/>
      <c r="W16" s="97"/>
      <c r="X16" s="97"/>
      <c r="Y16" s="111"/>
      <c r="Z16" s="97"/>
      <c r="AA16" s="97"/>
      <c r="AB16" s="97"/>
      <c r="AC16" s="111"/>
    </row>
    <row r="17" spans="1:29" x14ac:dyDescent="0.3">
      <c r="A17" s="103"/>
      <c r="B17" s="185" t="s">
        <v>77</v>
      </c>
      <c r="C17" s="16" t="str">
        <f t="shared" si="1"/>
        <v/>
      </c>
      <c r="D17" s="16" t="str">
        <f t="shared" si="2"/>
        <v/>
      </c>
      <c r="E17" s="17" t="s">
        <v>86</v>
      </c>
      <c r="F17" s="261">
        <f>Decsheets!$V$9</f>
        <v>2</v>
      </c>
      <c r="G17" s="8"/>
      <c r="H17" s="8"/>
      <c r="I17" s="18"/>
      <c r="J17" s="14" t="str">
        <f t="shared" si="0"/>
        <v/>
      </c>
      <c r="K17" s="14" t="str">
        <f t="shared" si="0"/>
        <v/>
      </c>
      <c r="L17" s="14" t="str">
        <f t="shared" si="0"/>
        <v/>
      </c>
      <c r="M17" s="14" t="str">
        <f t="shared" si="0"/>
        <v/>
      </c>
      <c r="N17" s="14" t="str">
        <f t="shared" si="0"/>
        <v/>
      </c>
      <c r="O17" s="14" t="str">
        <f t="shared" si="0"/>
        <v/>
      </c>
      <c r="P17" s="14" t="str">
        <f t="shared" si="0"/>
        <v/>
      </c>
      <c r="Q17" s="14" t="str">
        <f t="shared" si="0"/>
        <v/>
      </c>
      <c r="R17" s="14"/>
      <c r="S17" s="8"/>
      <c r="W17" s="97"/>
      <c r="X17" s="97"/>
      <c r="Y17" s="111"/>
      <c r="Z17" s="97"/>
      <c r="AA17" s="97"/>
      <c r="AB17" s="97"/>
      <c r="AC17" s="111"/>
    </row>
    <row r="18" spans="1:29" x14ac:dyDescent="0.3">
      <c r="A18" s="103"/>
      <c r="B18" s="185" t="s">
        <v>78</v>
      </c>
      <c r="C18" s="16" t="str">
        <f t="shared" si="1"/>
        <v/>
      </c>
      <c r="D18" s="16" t="str">
        <f t="shared" si="2"/>
        <v/>
      </c>
      <c r="E18" s="17" t="s">
        <v>86</v>
      </c>
      <c r="F18" s="261">
        <f>Decsheets!$V$10</f>
        <v>1</v>
      </c>
      <c r="G18" s="8"/>
      <c r="H18" s="8"/>
      <c r="I18" s="18"/>
      <c r="J18" s="14" t="str">
        <f t="shared" si="0"/>
        <v/>
      </c>
      <c r="K18" s="14" t="str">
        <f t="shared" si="0"/>
        <v/>
      </c>
      <c r="L18" s="14" t="str">
        <f t="shared" si="0"/>
        <v/>
      </c>
      <c r="M18" s="14" t="str">
        <f t="shared" si="0"/>
        <v/>
      </c>
      <c r="N18" s="14" t="str">
        <f t="shared" si="0"/>
        <v/>
      </c>
      <c r="O18" s="14" t="str">
        <f t="shared" si="0"/>
        <v/>
      </c>
      <c r="P18" s="14" t="str">
        <f t="shared" si="0"/>
        <v/>
      </c>
      <c r="Q18" s="14" t="str">
        <f t="shared" si="0"/>
        <v/>
      </c>
      <c r="R18" s="14"/>
      <c r="S18" s="8"/>
      <c r="W18" s="97"/>
      <c r="X18" s="97"/>
      <c r="Y18" s="111"/>
      <c r="Z18" s="97"/>
      <c r="AA18" s="97"/>
      <c r="AB18" s="97"/>
      <c r="AC18" s="111"/>
    </row>
    <row r="19" spans="1:29" x14ac:dyDescent="0.3">
      <c r="A19" s="103"/>
      <c r="B19" s="185" t="s">
        <v>79</v>
      </c>
      <c r="C19" s="16" t="str">
        <f t="shared" si="1"/>
        <v/>
      </c>
      <c r="D19" s="16" t="str">
        <f t="shared" si="2"/>
        <v/>
      </c>
      <c r="E19" s="17" t="s">
        <v>86</v>
      </c>
      <c r="F19" s="261">
        <f>Decsheets!$V$11</f>
        <v>0</v>
      </c>
      <c r="G19" s="8"/>
      <c r="H19" s="8"/>
      <c r="I19" s="18"/>
      <c r="J19" s="14" t="str">
        <f t="shared" si="0"/>
        <v/>
      </c>
      <c r="K19" s="14" t="str">
        <f t="shared" si="0"/>
        <v/>
      </c>
      <c r="L19" s="14" t="str">
        <f t="shared" si="0"/>
        <v/>
      </c>
      <c r="M19" s="14" t="str">
        <f t="shared" si="0"/>
        <v/>
      </c>
      <c r="N19" s="14" t="str">
        <f t="shared" si="0"/>
        <v/>
      </c>
      <c r="O19" s="14" t="str">
        <f t="shared" si="0"/>
        <v/>
      </c>
      <c r="P19" s="14" t="str">
        <f t="shared" si="0"/>
        <v/>
      </c>
      <c r="Q19" s="14" t="str">
        <f t="shared" si="0"/>
        <v/>
      </c>
      <c r="R19" s="14">
        <f>SUM(Decsheets!$V$5:$V$12)-(SUM(J13:P19))</f>
        <v>21</v>
      </c>
      <c r="S19" s="8"/>
      <c r="W19" s="97"/>
      <c r="X19" s="97"/>
      <c r="Y19" s="111"/>
      <c r="Z19" s="97"/>
      <c r="AA19" s="97"/>
      <c r="AB19" s="97"/>
      <c r="AC19" s="111"/>
    </row>
    <row r="20" spans="1:29" x14ac:dyDescent="0.3">
      <c r="A20" s="106" t="s">
        <v>84</v>
      </c>
      <c r="B20" s="196"/>
      <c r="C20" s="19" t="s">
        <v>267</v>
      </c>
      <c r="D20" s="7" t="s">
        <v>85</v>
      </c>
      <c r="E20" s="184" t="s">
        <v>86</v>
      </c>
      <c r="F20" s="256"/>
      <c r="G20" s="8"/>
      <c r="H20" s="8"/>
      <c r="I20" s="8"/>
      <c r="J20" s="14"/>
      <c r="K20" s="14"/>
      <c r="L20" s="14"/>
      <c r="M20" s="14"/>
      <c r="N20" s="14"/>
      <c r="O20" s="14"/>
      <c r="P20" s="14"/>
      <c r="Q20" s="14"/>
      <c r="R20" s="14"/>
      <c r="S20" s="8" t="s">
        <v>88</v>
      </c>
      <c r="W20" s="97"/>
      <c r="X20" s="97"/>
      <c r="Y20" s="111"/>
      <c r="Z20" s="97"/>
      <c r="AA20" s="97"/>
      <c r="AB20" s="97"/>
      <c r="AC20" s="111"/>
    </row>
    <row r="21" spans="1:29" x14ac:dyDescent="0.3">
      <c r="A21" s="103"/>
      <c r="B21" s="185" t="s">
        <v>126</v>
      </c>
      <c r="C21" s="16" t="str">
        <f t="shared" ref="C21:C27" si="3">IF(A21="","",VLOOKUP($A$20,IF(LEN(A21)=2,U18MB,U18MA),VLOOKUP(LEFT(A21,1),club,6,FALSE),FALSE))</f>
        <v/>
      </c>
      <c r="D21" s="16" t="str">
        <f t="shared" si="2"/>
        <v/>
      </c>
      <c r="E21" s="17" t="s">
        <v>86</v>
      </c>
      <c r="F21" s="261">
        <f>Decsheets!$V$5</f>
        <v>6</v>
      </c>
      <c r="G21" s="8"/>
      <c r="H21" s="8"/>
      <c r="I21" s="208" t="str">
        <f>IFERROR(IF(E21=".","",IF(E21&lt;Records!E3,"LR",IF(E21=Records!E3,"=LR","-"))),"???")</f>
        <v/>
      </c>
      <c r="J21" s="14" t="str">
        <f>IF($A21="","",IF(LEFT($A21,1)=J$12,$F21,""))</f>
        <v/>
      </c>
      <c r="K21" s="14" t="str">
        <f t="shared" ref="K21:Q34" si="4">IF($A21="","",IF(LEFT($A21,1)=K$12,$F21,""))</f>
        <v/>
      </c>
      <c r="L21" s="14" t="str">
        <f t="shared" si="4"/>
        <v/>
      </c>
      <c r="M21" s="14" t="str">
        <f t="shared" si="4"/>
        <v/>
      </c>
      <c r="N21" s="14" t="str">
        <f t="shared" si="4"/>
        <v/>
      </c>
      <c r="O21" s="14" t="str">
        <f t="shared" si="4"/>
        <v/>
      </c>
      <c r="P21" s="14" t="str">
        <f t="shared" si="4"/>
        <v/>
      </c>
      <c r="Q21" s="14" t="str">
        <f t="shared" si="4"/>
        <v/>
      </c>
      <c r="R21" s="14"/>
      <c r="S21" s="8"/>
      <c r="W21" s="97"/>
      <c r="X21" s="97"/>
      <c r="Y21" s="111"/>
      <c r="Z21" s="97"/>
      <c r="AA21" s="97"/>
      <c r="AB21" s="97"/>
      <c r="AC21" s="111"/>
    </row>
    <row r="22" spans="1:29" x14ac:dyDescent="0.3">
      <c r="A22" s="103"/>
      <c r="B22" s="185" t="s">
        <v>127</v>
      </c>
      <c r="C22" s="16" t="str">
        <f t="shared" si="3"/>
        <v/>
      </c>
      <c r="D22" s="16" t="str">
        <f t="shared" si="2"/>
        <v/>
      </c>
      <c r="E22" s="17" t="s">
        <v>86</v>
      </c>
      <c r="F22" s="261">
        <f>Decsheets!$V$6</f>
        <v>5</v>
      </c>
      <c r="G22" s="8"/>
      <c r="H22" s="8"/>
      <c r="I22" s="18"/>
      <c r="J22" s="14" t="str">
        <f t="shared" ref="J22:J27" si="5">IF($A22="","",IF(LEFT($A22,1)=J$12,$F22,""))</f>
        <v/>
      </c>
      <c r="K22" s="14" t="str">
        <f t="shared" si="4"/>
        <v/>
      </c>
      <c r="L22" s="14" t="str">
        <f t="shared" si="4"/>
        <v/>
      </c>
      <c r="M22" s="14" t="str">
        <f t="shared" si="4"/>
        <v/>
      </c>
      <c r="N22" s="14" t="str">
        <f t="shared" si="4"/>
        <v/>
      </c>
      <c r="O22" s="14" t="str">
        <f t="shared" si="4"/>
        <v/>
      </c>
      <c r="P22" s="14" t="str">
        <f t="shared" si="4"/>
        <v/>
      </c>
      <c r="Q22" s="14" t="str">
        <f t="shared" si="4"/>
        <v/>
      </c>
      <c r="R22" s="14"/>
      <c r="S22" s="8"/>
      <c r="W22" s="97"/>
      <c r="X22" s="97"/>
      <c r="Y22" s="111"/>
      <c r="Z22" s="97"/>
      <c r="AA22" s="97"/>
      <c r="AB22" s="97"/>
      <c r="AC22" s="111"/>
    </row>
    <row r="23" spans="1:29" x14ac:dyDescent="0.3">
      <c r="A23" s="103"/>
      <c r="B23" s="185" t="s">
        <v>128</v>
      </c>
      <c r="C23" s="16" t="str">
        <f t="shared" si="3"/>
        <v/>
      </c>
      <c r="D23" s="16" t="str">
        <f t="shared" si="2"/>
        <v/>
      </c>
      <c r="E23" s="17" t="s">
        <v>86</v>
      </c>
      <c r="F23" s="261">
        <f>Decsheets!$V$7</f>
        <v>4</v>
      </c>
      <c r="G23" s="8"/>
      <c r="H23" s="8"/>
      <c r="I23" s="18"/>
      <c r="J23" s="14" t="str">
        <f t="shared" si="5"/>
        <v/>
      </c>
      <c r="K23" s="14" t="str">
        <f t="shared" si="4"/>
        <v/>
      </c>
      <c r="L23" s="14" t="str">
        <f t="shared" si="4"/>
        <v/>
      </c>
      <c r="M23" s="14" t="str">
        <f t="shared" si="4"/>
        <v/>
      </c>
      <c r="N23" s="14" t="str">
        <f t="shared" si="4"/>
        <v/>
      </c>
      <c r="O23" s="14" t="str">
        <f t="shared" si="4"/>
        <v/>
      </c>
      <c r="P23" s="14" t="str">
        <f t="shared" si="4"/>
        <v/>
      </c>
      <c r="Q23" s="14" t="str">
        <f t="shared" si="4"/>
        <v/>
      </c>
      <c r="R23" s="14"/>
      <c r="S23" s="8"/>
      <c r="W23" s="97"/>
      <c r="X23" s="97"/>
      <c r="Y23" s="111"/>
      <c r="Z23" s="97"/>
      <c r="AA23" s="97"/>
      <c r="AB23" s="97"/>
      <c r="AC23" s="111"/>
    </row>
    <row r="24" spans="1:29" x14ac:dyDescent="0.3">
      <c r="A24" s="103"/>
      <c r="B24" s="185" t="s">
        <v>76</v>
      </c>
      <c r="C24" s="16" t="str">
        <f t="shared" si="3"/>
        <v/>
      </c>
      <c r="D24" s="16" t="str">
        <f t="shared" si="2"/>
        <v/>
      </c>
      <c r="E24" s="17" t="s">
        <v>86</v>
      </c>
      <c r="F24" s="261">
        <f>Decsheets!$V$8</f>
        <v>3</v>
      </c>
      <c r="G24" s="8"/>
      <c r="H24" s="8"/>
      <c r="I24" s="18"/>
      <c r="J24" s="14" t="str">
        <f t="shared" si="5"/>
        <v/>
      </c>
      <c r="K24" s="14" t="str">
        <f t="shared" si="4"/>
        <v/>
      </c>
      <c r="L24" s="14" t="str">
        <f t="shared" si="4"/>
        <v/>
      </c>
      <c r="M24" s="14" t="str">
        <f t="shared" si="4"/>
        <v/>
      </c>
      <c r="N24" s="14" t="str">
        <f t="shared" si="4"/>
        <v/>
      </c>
      <c r="O24" s="14" t="str">
        <f t="shared" si="4"/>
        <v/>
      </c>
      <c r="P24" s="14" t="str">
        <f t="shared" si="4"/>
        <v/>
      </c>
      <c r="Q24" s="14" t="str">
        <f t="shared" si="4"/>
        <v/>
      </c>
      <c r="R24" s="14"/>
      <c r="S24" s="8"/>
      <c r="W24" s="97"/>
      <c r="X24" s="97"/>
      <c r="Y24" s="111"/>
      <c r="Z24" s="97"/>
      <c r="AA24" s="97"/>
      <c r="AB24" s="97"/>
      <c r="AC24" s="111"/>
    </row>
    <row r="25" spans="1:29" x14ac:dyDescent="0.3">
      <c r="A25" s="103"/>
      <c r="B25" s="185" t="s">
        <v>77</v>
      </c>
      <c r="C25" s="16" t="str">
        <f t="shared" si="3"/>
        <v/>
      </c>
      <c r="D25" s="16" t="str">
        <f t="shared" si="2"/>
        <v/>
      </c>
      <c r="E25" s="17" t="s">
        <v>86</v>
      </c>
      <c r="F25" s="261">
        <f>Decsheets!$V$9</f>
        <v>2</v>
      </c>
      <c r="G25" s="8"/>
      <c r="H25" s="8"/>
      <c r="I25" s="18"/>
      <c r="J25" s="14" t="str">
        <f t="shared" si="5"/>
        <v/>
      </c>
      <c r="K25" s="14" t="str">
        <f t="shared" si="4"/>
        <v/>
      </c>
      <c r="L25" s="14" t="str">
        <f t="shared" si="4"/>
        <v/>
      </c>
      <c r="M25" s="14" t="str">
        <f t="shared" si="4"/>
        <v/>
      </c>
      <c r="N25" s="14" t="str">
        <f t="shared" si="4"/>
        <v/>
      </c>
      <c r="O25" s="14" t="str">
        <f t="shared" si="4"/>
        <v/>
      </c>
      <c r="P25" s="14" t="str">
        <f t="shared" si="4"/>
        <v/>
      </c>
      <c r="Q25" s="14" t="str">
        <f t="shared" si="4"/>
        <v/>
      </c>
      <c r="R25" s="14"/>
      <c r="S25" s="8"/>
      <c r="W25" s="97"/>
      <c r="X25" s="97"/>
      <c r="Y25" s="111"/>
      <c r="Z25" s="97"/>
      <c r="AA25" s="97"/>
      <c r="AB25" s="97"/>
      <c r="AC25" s="111"/>
    </row>
    <row r="26" spans="1:29" x14ac:dyDescent="0.3">
      <c r="A26" s="103"/>
      <c r="B26" s="185" t="s">
        <v>78</v>
      </c>
      <c r="C26" s="16" t="str">
        <f t="shared" si="3"/>
        <v/>
      </c>
      <c r="D26" s="16" t="str">
        <f t="shared" si="2"/>
        <v/>
      </c>
      <c r="E26" s="17" t="s">
        <v>86</v>
      </c>
      <c r="F26" s="261">
        <f>Decsheets!$V$10</f>
        <v>1</v>
      </c>
      <c r="G26" s="8"/>
      <c r="H26" s="8"/>
      <c r="I26" s="18"/>
      <c r="J26" s="14" t="str">
        <f t="shared" si="5"/>
        <v/>
      </c>
      <c r="K26" s="14" t="str">
        <f t="shared" si="4"/>
        <v/>
      </c>
      <c r="L26" s="14" t="str">
        <f t="shared" si="4"/>
        <v/>
      </c>
      <c r="M26" s="14" t="str">
        <f t="shared" si="4"/>
        <v/>
      </c>
      <c r="N26" s="14" t="str">
        <f t="shared" si="4"/>
        <v/>
      </c>
      <c r="O26" s="14" t="str">
        <f t="shared" si="4"/>
        <v/>
      </c>
      <c r="P26" s="14" t="str">
        <f t="shared" si="4"/>
        <v/>
      </c>
      <c r="Q26" s="14" t="str">
        <f t="shared" si="4"/>
        <v/>
      </c>
      <c r="R26" s="14"/>
      <c r="S26" s="8"/>
      <c r="W26" s="97"/>
      <c r="X26" s="97"/>
      <c r="Y26" s="111"/>
      <c r="Z26" s="97"/>
      <c r="AA26" s="97"/>
      <c r="AB26" s="97"/>
      <c r="AC26" s="111"/>
    </row>
    <row r="27" spans="1:29" x14ac:dyDescent="0.3">
      <c r="A27" s="103"/>
      <c r="B27" s="185" t="s">
        <v>79</v>
      </c>
      <c r="C27" s="16" t="str">
        <f t="shared" si="3"/>
        <v/>
      </c>
      <c r="D27" s="16" t="str">
        <f t="shared" si="2"/>
        <v/>
      </c>
      <c r="E27" s="17" t="s">
        <v>86</v>
      </c>
      <c r="F27" s="261">
        <f>Decsheets!$V$11</f>
        <v>0</v>
      </c>
      <c r="G27" s="8"/>
      <c r="H27" s="8"/>
      <c r="I27" s="18"/>
      <c r="J27" s="14" t="str">
        <f t="shared" si="5"/>
        <v/>
      </c>
      <c r="K27" s="14" t="str">
        <f t="shared" si="4"/>
        <v/>
      </c>
      <c r="L27" s="14" t="str">
        <f t="shared" si="4"/>
        <v/>
      </c>
      <c r="M27" s="14" t="str">
        <f t="shared" si="4"/>
        <v/>
      </c>
      <c r="N27" s="14" t="str">
        <f t="shared" si="4"/>
        <v/>
      </c>
      <c r="O27" s="14" t="str">
        <f t="shared" si="4"/>
        <v/>
      </c>
      <c r="P27" s="14" t="str">
        <f t="shared" si="4"/>
        <v/>
      </c>
      <c r="Q27" s="14" t="str">
        <f t="shared" si="4"/>
        <v/>
      </c>
      <c r="R27" s="14">
        <f>SUM(Decsheets!$V$5:$V$12)-(SUM(J21:P27))</f>
        <v>21</v>
      </c>
      <c r="S27" s="8"/>
      <c r="W27" s="97"/>
      <c r="X27" s="97"/>
      <c r="Y27" s="111"/>
      <c r="Z27" s="97"/>
      <c r="AA27" s="97"/>
      <c r="AB27" s="97"/>
      <c r="AC27" s="111"/>
    </row>
    <row r="28" spans="1:29" x14ac:dyDescent="0.3">
      <c r="A28" s="106" t="s">
        <v>89</v>
      </c>
      <c r="B28" s="196"/>
      <c r="C28" s="20" t="s">
        <v>268</v>
      </c>
      <c r="D28" s="7" t="s">
        <v>85</v>
      </c>
      <c r="E28" s="184" t="s">
        <v>86</v>
      </c>
      <c r="F28" s="256"/>
      <c r="G28" s="8"/>
      <c r="H28" s="8"/>
      <c r="I28" s="8"/>
      <c r="J28" s="14"/>
      <c r="K28" s="14"/>
      <c r="L28" s="14"/>
      <c r="M28" s="14"/>
      <c r="N28" s="14"/>
      <c r="O28" s="14"/>
      <c r="P28" s="14"/>
      <c r="Q28" s="14"/>
      <c r="R28" s="14"/>
      <c r="S28" s="8" t="s">
        <v>90</v>
      </c>
      <c r="W28" s="97"/>
      <c r="X28" s="97"/>
      <c r="Y28" s="111"/>
      <c r="Z28" s="97"/>
      <c r="AA28" s="97"/>
      <c r="AB28" s="97"/>
      <c r="AC28" s="111"/>
    </row>
    <row r="29" spans="1:29" x14ac:dyDescent="0.3">
      <c r="A29" s="103"/>
      <c r="B29" s="185" t="s">
        <v>126</v>
      </c>
      <c r="C29" s="16" t="str">
        <f>IFERROR(IF(A29="","",VLOOKUP($A$28,IF(LEN(A29)=2,U18MB,U18MA),VLOOKUP(LEFT(A29,1),club,6,FALSE),FALSE)),"No athlete")</f>
        <v/>
      </c>
      <c r="D29" s="16" t="str">
        <f>IFERROR(IF(A29="","",VLOOKUP(LEFT(A29,1),club,2,FALSE)),"No club")</f>
        <v/>
      </c>
      <c r="E29" s="17" t="s">
        <v>86</v>
      </c>
      <c r="F29" s="261">
        <f>Decsheets!$V$5</f>
        <v>6</v>
      </c>
      <c r="G29" s="8"/>
      <c r="H29" s="8"/>
      <c r="I29" s="208" t="str">
        <f>IFERROR(IF(E29=".","",IF(E29&lt;Records!E4,"LR",IF(E29=Records!E4,"=LR","-"))),"???")</f>
        <v/>
      </c>
      <c r="J29" s="14" t="str">
        <f t="shared" ref="J29:J35" si="6">IF($A29="","",IF(LEFT($A29,1)=J$12,$F29,""))</f>
        <v/>
      </c>
      <c r="K29" s="14" t="str">
        <f t="shared" si="4"/>
        <v/>
      </c>
      <c r="L29" s="14" t="str">
        <f t="shared" si="4"/>
        <v/>
      </c>
      <c r="M29" s="14" t="str">
        <f t="shared" si="4"/>
        <v/>
      </c>
      <c r="N29" s="14" t="str">
        <f t="shared" si="4"/>
        <v/>
      </c>
      <c r="O29" s="14" t="str">
        <f t="shared" si="4"/>
        <v/>
      </c>
      <c r="P29" s="14" t="str">
        <f t="shared" si="4"/>
        <v/>
      </c>
      <c r="Q29" s="14" t="str">
        <f t="shared" si="4"/>
        <v/>
      </c>
      <c r="R29" s="14"/>
      <c r="S29" s="8"/>
      <c r="W29" s="97"/>
      <c r="X29" s="97"/>
      <c r="Y29" s="111"/>
      <c r="Z29" s="97"/>
      <c r="AA29" s="97"/>
      <c r="AB29" s="97"/>
      <c r="AC29" s="111"/>
    </row>
    <row r="30" spans="1:29" x14ac:dyDescent="0.3">
      <c r="A30" s="103"/>
      <c r="B30" s="185" t="s">
        <v>127</v>
      </c>
      <c r="C30" s="16" t="str">
        <f t="shared" ref="C30:C35" si="7">IF(A30="","",VLOOKUP($A$28,IF(LEN(A30)=2,U18MB,U18MA),VLOOKUP(LEFT(A30,1),club,6,FALSE),FALSE))</f>
        <v/>
      </c>
      <c r="D30" s="16" t="str">
        <f t="shared" si="2"/>
        <v/>
      </c>
      <c r="E30" s="17" t="s">
        <v>86</v>
      </c>
      <c r="F30" s="261">
        <f>Decsheets!$V$6</f>
        <v>5</v>
      </c>
      <c r="G30" s="8"/>
      <c r="H30" s="8"/>
      <c r="I30" s="18"/>
      <c r="J30" s="14" t="str">
        <f t="shared" si="6"/>
        <v/>
      </c>
      <c r="K30" s="14" t="str">
        <f t="shared" si="4"/>
        <v/>
      </c>
      <c r="L30" s="14" t="str">
        <f t="shared" si="4"/>
        <v/>
      </c>
      <c r="M30" s="14" t="str">
        <f t="shared" si="4"/>
        <v/>
      </c>
      <c r="N30" s="14" t="str">
        <f t="shared" si="4"/>
        <v/>
      </c>
      <c r="O30" s="14" t="str">
        <f t="shared" si="4"/>
        <v/>
      </c>
      <c r="P30" s="14" t="str">
        <f t="shared" si="4"/>
        <v/>
      </c>
      <c r="Q30" s="14" t="str">
        <f t="shared" si="4"/>
        <v/>
      </c>
      <c r="R30" s="14"/>
      <c r="S30" s="8"/>
      <c r="W30" s="97"/>
      <c r="X30" s="97"/>
      <c r="Y30" s="111"/>
      <c r="Z30" s="97"/>
      <c r="AA30" s="97"/>
      <c r="AB30" s="97"/>
      <c r="AC30" s="111"/>
    </row>
    <row r="31" spans="1:29" x14ac:dyDescent="0.3">
      <c r="A31" s="103"/>
      <c r="B31" s="185" t="s">
        <v>128</v>
      </c>
      <c r="C31" s="16" t="str">
        <f t="shared" si="7"/>
        <v/>
      </c>
      <c r="D31" s="16" t="str">
        <f t="shared" si="2"/>
        <v/>
      </c>
      <c r="E31" s="17" t="s">
        <v>86</v>
      </c>
      <c r="F31" s="261">
        <f>Decsheets!$V$7</f>
        <v>4</v>
      </c>
      <c r="G31" s="8"/>
      <c r="H31" s="8"/>
      <c r="I31" s="18"/>
      <c r="J31" s="14" t="str">
        <f t="shared" si="6"/>
        <v/>
      </c>
      <c r="K31" s="14" t="str">
        <f t="shared" si="4"/>
        <v/>
      </c>
      <c r="L31" s="14" t="str">
        <f t="shared" si="4"/>
        <v/>
      </c>
      <c r="M31" s="14" t="str">
        <f t="shared" si="4"/>
        <v/>
      </c>
      <c r="N31" s="14" t="str">
        <f t="shared" si="4"/>
        <v/>
      </c>
      <c r="O31" s="14" t="str">
        <f t="shared" si="4"/>
        <v/>
      </c>
      <c r="P31" s="14" t="str">
        <f t="shared" si="4"/>
        <v/>
      </c>
      <c r="Q31" s="14" t="str">
        <f t="shared" si="4"/>
        <v/>
      </c>
      <c r="R31" s="14"/>
      <c r="S31" s="8"/>
      <c r="W31" s="97"/>
      <c r="X31" s="97"/>
      <c r="Y31" s="102"/>
      <c r="Z31" s="97"/>
      <c r="AA31" s="97"/>
      <c r="AB31" s="97"/>
      <c r="AC31" s="102"/>
    </row>
    <row r="32" spans="1:29" x14ac:dyDescent="0.3">
      <c r="A32" s="103"/>
      <c r="B32" s="185" t="s">
        <v>76</v>
      </c>
      <c r="C32" s="16" t="str">
        <f t="shared" si="7"/>
        <v/>
      </c>
      <c r="D32" s="16" t="str">
        <f t="shared" si="2"/>
        <v/>
      </c>
      <c r="E32" s="17" t="s">
        <v>86</v>
      </c>
      <c r="F32" s="261">
        <f>Decsheets!$V$8</f>
        <v>3</v>
      </c>
      <c r="G32" s="8"/>
      <c r="H32" s="8"/>
      <c r="I32" s="18"/>
      <c r="J32" s="14" t="str">
        <f t="shared" si="6"/>
        <v/>
      </c>
      <c r="K32" s="14" t="str">
        <f t="shared" si="4"/>
        <v/>
      </c>
      <c r="L32" s="14" t="str">
        <f t="shared" si="4"/>
        <v/>
      </c>
      <c r="M32" s="14" t="str">
        <f t="shared" si="4"/>
        <v/>
      </c>
      <c r="N32" s="14" t="str">
        <f t="shared" si="4"/>
        <v/>
      </c>
      <c r="O32" s="14" t="str">
        <f t="shared" si="4"/>
        <v/>
      </c>
      <c r="P32" s="14" t="str">
        <f t="shared" si="4"/>
        <v/>
      </c>
      <c r="Q32" s="14" t="str">
        <f t="shared" si="4"/>
        <v/>
      </c>
      <c r="R32" s="14"/>
      <c r="S32" s="8"/>
      <c r="W32" s="97"/>
      <c r="X32" s="97"/>
      <c r="Y32" s="102"/>
      <c r="Z32" s="97"/>
      <c r="AA32" s="97"/>
      <c r="AB32" s="97"/>
      <c r="AC32" s="102"/>
    </row>
    <row r="33" spans="1:29" x14ac:dyDescent="0.3">
      <c r="A33" s="103"/>
      <c r="B33" s="185" t="s">
        <v>77</v>
      </c>
      <c r="C33" s="16" t="str">
        <f t="shared" si="7"/>
        <v/>
      </c>
      <c r="D33" s="16" t="str">
        <f t="shared" si="2"/>
        <v/>
      </c>
      <c r="E33" s="17" t="s">
        <v>86</v>
      </c>
      <c r="F33" s="261">
        <f>Decsheets!$V$9</f>
        <v>2</v>
      </c>
      <c r="G33" s="8"/>
      <c r="H33" s="8"/>
      <c r="I33" s="18"/>
      <c r="J33" s="14" t="str">
        <f t="shared" si="6"/>
        <v/>
      </c>
      <c r="K33" s="14" t="str">
        <f t="shared" si="4"/>
        <v/>
      </c>
      <c r="L33" s="14" t="str">
        <f t="shared" si="4"/>
        <v/>
      </c>
      <c r="M33" s="14" t="str">
        <f t="shared" si="4"/>
        <v/>
      </c>
      <c r="N33" s="14" t="str">
        <f t="shared" si="4"/>
        <v/>
      </c>
      <c r="O33" s="14" t="str">
        <f t="shared" si="4"/>
        <v/>
      </c>
      <c r="P33" s="14" t="str">
        <f t="shared" si="4"/>
        <v/>
      </c>
      <c r="Q33" s="14" t="str">
        <f t="shared" si="4"/>
        <v/>
      </c>
      <c r="R33" s="14"/>
      <c r="S33" s="8"/>
      <c r="W33" s="97"/>
      <c r="X33" s="97"/>
      <c r="Y33" s="102"/>
      <c r="Z33" s="97"/>
      <c r="AA33" s="97"/>
      <c r="AB33" s="97"/>
      <c r="AC33" s="102"/>
    </row>
    <row r="34" spans="1:29" x14ac:dyDescent="0.3">
      <c r="A34" s="103"/>
      <c r="B34" s="185" t="s">
        <v>78</v>
      </c>
      <c r="C34" s="16" t="str">
        <f t="shared" si="7"/>
        <v/>
      </c>
      <c r="D34" s="16" t="str">
        <f t="shared" si="2"/>
        <v/>
      </c>
      <c r="E34" s="17" t="s">
        <v>86</v>
      </c>
      <c r="F34" s="261">
        <f>Decsheets!$V$10</f>
        <v>1</v>
      </c>
      <c r="G34" s="8"/>
      <c r="H34" s="8"/>
      <c r="I34" s="18"/>
      <c r="J34" s="14" t="str">
        <f t="shared" si="6"/>
        <v/>
      </c>
      <c r="K34" s="14" t="str">
        <f t="shared" si="4"/>
        <v/>
      </c>
      <c r="L34" s="14" t="str">
        <f t="shared" si="4"/>
        <v/>
      </c>
      <c r="M34" s="14" t="str">
        <f t="shared" si="4"/>
        <v/>
      </c>
      <c r="N34" s="14" t="str">
        <f t="shared" si="4"/>
        <v/>
      </c>
      <c r="O34" s="14" t="str">
        <f t="shared" si="4"/>
        <v/>
      </c>
      <c r="P34" s="14" t="str">
        <f t="shared" si="4"/>
        <v/>
      </c>
      <c r="Q34" s="14" t="str">
        <f t="shared" si="4"/>
        <v/>
      </c>
      <c r="R34" s="14"/>
      <c r="S34" s="8"/>
      <c r="W34" s="97"/>
      <c r="X34" s="97"/>
      <c r="Y34" s="102"/>
      <c r="Z34" s="97"/>
      <c r="AA34" s="97"/>
      <c r="AB34" s="97"/>
      <c r="AC34" s="102"/>
    </row>
    <row r="35" spans="1:29" x14ac:dyDescent="0.3">
      <c r="A35" s="103"/>
      <c r="B35" s="185" t="s">
        <v>79</v>
      </c>
      <c r="C35" s="16" t="str">
        <f t="shared" si="7"/>
        <v/>
      </c>
      <c r="D35" s="16" t="str">
        <f t="shared" si="2"/>
        <v/>
      </c>
      <c r="E35" s="17" t="s">
        <v>86</v>
      </c>
      <c r="F35" s="261">
        <f>Decsheets!$V$11</f>
        <v>0</v>
      </c>
      <c r="G35" s="8"/>
      <c r="H35" s="8"/>
      <c r="I35" s="18"/>
      <c r="J35" s="14" t="str">
        <f t="shared" si="6"/>
        <v/>
      </c>
      <c r="K35" s="14" t="str">
        <f t="shared" ref="K35:Q35" si="8">IF($A35="","",IF(LEFT($A35,1)=K$12,$F35,""))</f>
        <v/>
      </c>
      <c r="L35" s="14" t="str">
        <f t="shared" si="8"/>
        <v/>
      </c>
      <c r="M35" s="14" t="str">
        <f t="shared" si="8"/>
        <v/>
      </c>
      <c r="N35" s="14" t="str">
        <f t="shared" si="8"/>
        <v/>
      </c>
      <c r="O35" s="14" t="str">
        <f t="shared" si="8"/>
        <v/>
      </c>
      <c r="P35" s="14" t="str">
        <f t="shared" si="8"/>
        <v/>
      </c>
      <c r="Q35" s="14" t="str">
        <f t="shared" si="8"/>
        <v/>
      </c>
      <c r="R35" s="14">
        <f>SUM(Decsheets!$V$5:$V$12)-(SUM(J29:P35))</f>
        <v>21</v>
      </c>
      <c r="S35" s="8"/>
      <c r="W35" s="97"/>
      <c r="X35" s="97"/>
      <c r="Y35" s="102"/>
      <c r="Z35" s="97"/>
      <c r="AA35" s="97"/>
      <c r="AB35" s="97"/>
      <c r="AC35" s="102"/>
    </row>
    <row r="36" spans="1:29" x14ac:dyDescent="0.3">
      <c r="A36" s="106" t="s">
        <v>89</v>
      </c>
      <c r="B36" s="196"/>
      <c r="C36" s="19" t="s">
        <v>269</v>
      </c>
      <c r="D36" s="7" t="s">
        <v>85</v>
      </c>
      <c r="E36" s="184" t="s">
        <v>86</v>
      </c>
      <c r="F36" s="256"/>
      <c r="G36" s="8"/>
      <c r="H36" s="8"/>
      <c r="I36" s="8"/>
      <c r="J36" s="14"/>
      <c r="K36" s="14"/>
      <c r="L36" s="14"/>
      <c r="M36" s="14"/>
      <c r="N36" s="14"/>
      <c r="O36" s="14"/>
      <c r="P36" s="14"/>
      <c r="Q36" s="14"/>
      <c r="R36" s="14"/>
      <c r="S36" s="8" t="s">
        <v>91</v>
      </c>
      <c r="W36" s="97"/>
      <c r="X36" s="97"/>
      <c r="Y36" s="102"/>
      <c r="Z36" s="97"/>
      <c r="AA36" s="97"/>
      <c r="AB36" s="97"/>
      <c r="AC36" s="102"/>
    </row>
    <row r="37" spans="1:29" x14ac:dyDescent="0.3">
      <c r="A37" s="103"/>
      <c r="B37" s="185" t="s">
        <v>126</v>
      </c>
      <c r="C37" s="16" t="str">
        <f t="shared" ref="C37:C43" si="9">IF(A37="","",VLOOKUP($A$36,IF(LEN(A37)=2,U18MB,U18MA),VLOOKUP(LEFT(A37,1),club,6,FALSE),FALSE))</f>
        <v/>
      </c>
      <c r="D37" s="16" t="str">
        <f t="shared" si="2"/>
        <v/>
      </c>
      <c r="E37" s="17" t="s">
        <v>86</v>
      </c>
      <c r="F37" s="261">
        <f>Decsheets!$V$5</f>
        <v>6</v>
      </c>
      <c r="G37" s="8"/>
      <c r="H37" s="8"/>
      <c r="I37" s="208" t="str">
        <f>IFERROR(IF(E37=".","",IF(E37&lt;Records!E4,"LR",IF(E37=Records!E4,"=LR","-"))),"???")</f>
        <v/>
      </c>
      <c r="J37" s="14" t="str">
        <f t="shared" ref="J37:Q43" si="10">IF($A37="","",IF(LEFT($A37,1)=J$12,$F37,""))</f>
        <v/>
      </c>
      <c r="K37" s="14" t="str">
        <f t="shared" si="10"/>
        <v/>
      </c>
      <c r="L37" s="14" t="str">
        <f t="shared" si="10"/>
        <v/>
      </c>
      <c r="M37" s="14" t="str">
        <f t="shared" si="10"/>
        <v/>
      </c>
      <c r="N37" s="14" t="str">
        <f t="shared" si="10"/>
        <v/>
      </c>
      <c r="O37" s="14" t="str">
        <f t="shared" si="10"/>
        <v/>
      </c>
      <c r="P37" s="14" t="str">
        <f t="shared" si="10"/>
        <v/>
      </c>
      <c r="Q37" s="14" t="str">
        <f t="shared" si="10"/>
        <v/>
      </c>
      <c r="R37" s="14"/>
      <c r="S37" s="8"/>
      <c r="W37" s="97"/>
      <c r="X37" s="97"/>
      <c r="Y37" s="102"/>
      <c r="Z37" s="97"/>
      <c r="AA37" s="97"/>
      <c r="AB37" s="97"/>
      <c r="AC37" s="102"/>
    </row>
    <row r="38" spans="1:29" x14ac:dyDescent="0.3">
      <c r="A38" s="103"/>
      <c r="B38" s="185" t="s">
        <v>127</v>
      </c>
      <c r="C38" s="16" t="str">
        <f t="shared" si="9"/>
        <v/>
      </c>
      <c r="D38" s="16" t="str">
        <f t="shared" si="2"/>
        <v/>
      </c>
      <c r="E38" s="17" t="s">
        <v>86</v>
      </c>
      <c r="F38" s="261">
        <f>Decsheets!$V$6</f>
        <v>5</v>
      </c>
      <c r="G38" s="8"/>
      <c r="H38" s="8"/>
      <c r="I38" s="18"/>
      <c r="J38" s="14" t="str">
        <f t="shared" si="10"/>
        <v/>
      </c>
      <c r="K38" s="14" t="str">
        <f t="shared" si="10"/>
        <v/>
      </c>
      <c r="L38" s="14" t="str">
        <f t="shared" si="10"/>
        <v/>
      </c>
      <c r="M38" s="14" t="str">
        <f t="shared" si="10"/>
        <v/>
      </c>
      <c r="N38" s="14" t="str">
        <f t="shared" si="10"/>
        <v/>
      </c>
      <c r="O38" s="14" t="str">
        <f t="shared" si="10"/>
        <v/>
      </c>
      <c r="P38" s="14" t="str">
        <f t="shared" si="10"/>
        <v/>
      </c>
      <c r="Q38" s="14" t="str">
        <f t="shared" si="10"/>
        <v/>
      </c>
      <c r="R38" s="14"/>
      <c r="S38" s="8"/>
      <c r="W38" s="97"/>
      <c r="X38" s="97"/>
      <c r="Y38" s="102"/>
      <c r="Z38" s="97"/>
      <c r="AA38" s="97"/>
      <c r="AB38" s="97"/>
      <c r="AC38" s="102"/>
    </row>
    <row r="39" spans="1:29" x14ac:dyDescent="0.3">
      <c r="A39" s="103"/>
      <c r="B39" s="185" t="s">
        <v>128</v>
      </c>
      <c r="C39" s="16" t="str">
        <f t="shared" si="9"/>
        <v/>
      </c>
      <c r="D39" s="16" t="str">
        <f t="shared" si="2"/>
        <v/>
      </c>
      <c r="E39" s="17" t="s">
        <v>86</v>
      </c>
      <c r="F39" s="261">
        <f>Decsheets!$V$7</f>
        <v>4</v>
      </c>
      <c r="G39" s="8"/>
      <c r="H39" s="8"/>
      <c r="I39" s="18"/>
      <c r="J39" s="14" t="str">
        <f t="shared" si="10"/>
        <v/>
      </c>
      <c r="K39" s="14" t="str">
        <f t="shared" si="10"/>
        <v/>
      </c>
      <c r="L39" s="14" t="str">
        <f t="shared" si="10"/>
        <v/>
      </c>
      <c r="M39" s="14" t="str">
        <f t="shared" si="10"/>
        <v/>
      </c>
      <c r="N39" s="14" t="str">
        <f t="shared" si="10"/>
        <v/>
      </c>
      <c r="O39" s="14" t="str">
        <f t="shared" si="10"/>
        <v/>
      </c>
      <c r="P39" s="14" t="str">
        <f t="shared" si="10"/>
        <v/>
      </c>
      <c r="Q39" s="14" t="str">
        <f t="shared" si="10"/>
        <v/>
      </c>
      <c r="R39" s="14"/>
      <c r="S39" s="8"/>
      <c r="W39" s="97"/>
      <c r="X39" s="97"/>
      <c r="Y39" s="102"/>
      <c r="Z39" s="97"/>
      <c r="AA39" s="97"/>
      <c r="AB39" s="97"/>
      <c r="AC39" s="102"/>
    </row>
    <row r="40" spans="1:29" x14ac:dyDescent="0.3">
      <c r="A40" s="103"/>
      <c r="B40" s="185" t="s">
        <v>76</v>
      </c>
      <c r="C40" s="16" t="str">
        <f t="shared" si="9"/>
        <v/>
      </c>
      <c r="D40" s="16" t="str">
        <f t="shared" si="2"/>
        <v/>
      </c>
      <c r="E40" s="17" t="s">
        <v>86</v>
      </c>
      <c r="F40" s="261">
        <f>Decsheets!$V$8</f>
        <v>3</v>
      </c>
      <c r="G40" s="8"/>
      <c r="H40" s="8"/>
      <c r="I40" s="18"/>
      <c r="J40" s="14" t="str">
        <f t="shared" si="10"/>
        <v/>
      </c>
      <c r="K40" s="14" t="str">
        <f t="shared" si="10"/>
        <v/>
      </c>
      <c r="L40" s="14" t="str">
        <f t="shared" si="10"/>
        <v/>
      </c>
      <c r="M40" s="14" t="str">
        <f t="shared" si="10"/>
        <v/>
      </c>
      <c r="N40" s="14" t="str">
        <f t="shared" si="10"/>
        <v/>
      </c>
      <c r="O40" s="14" t="str">
        <f t="shared" si="10"/>
        <v/>
      </c>
      <c r="P40" s="14" t="str">
        <f t="shared" si="10"/>
        <v/>
      </c>
      <c r="Q40" s="14" t="str">
        <f t="shared" si="10"/>
        <v/>
      </c>
      <c r="R40" s="14"/>
      <c r="S40" s="8"/>
      <c r="W40" s="97"/>
      <c r="X40" s="97"/>
      <c r="Y40" s="102"/>
      <c r="Z40" s="97"/>
      <c r="AA40" s="97"/>
      <c r="AB40" s="97"/>
      <c r="AC40" s="102"/>
    </row>
    <row r="41" spans="1:29" x14ac:dyDescent="0.3">
      <c r="A41" s="103"/>
      <c r="B41" s="185" t="s">
        <v>77</v>
      </c>
      <c r="C41" s="16" t="str">
        <f t="shared" si="9"/>
        <v/>
      </c>
      <c r="D41" s="16" t="str">
        <f t="shared" si="2"/>
        <v/>
      </c>
      <c r="E41" s="17" t="s">
        <v>86</v>
      </c>
      <c r="F41" s="261">
        <f>Decsheets!$V$9</f>
        <v>2</v>
      </c>
      <c r="G41" s="8"/>
      <c r="H41" s="8"/>
      <c r="I41" s="18"/>
      <c r="J41" s="14" t="str">
        <f t="shared" si="10"/>
        <v/>
      </c>
      <c r="K41" s="14" t="str">
        <f t="shared" si="10"/>
        <v/>
      </c>
      <c r="L41" s="14" t="str">
        <f t="shared" si="10"/>
        <v/>
      </c>
      <c r="M41" s="14" t="str">
        <f t="shared" si="10"/>
        <v/>
      </c>
      <c r="N41" s="14" t="str">
        <f t="shared" si="10"/>
        <v/>
      </c>
      <c r="O41" s="14" t="str">
        <f t="shared" si="10"/>
        <v/>
      </c>
      <c r="P41" s="14" t="str">
        <f t="shared" si="10"/>
        <v/>
      </c>
      <c r="Q41" s="14" t="str">
        <f t="shared" si="10"/>
        <v/>
      </c>
      <c r="R41" s="14"/>
      <c r="S41" s="8"/>
      <c r="W41" s="97"/>
      <c r="X41" s="97"/>
      <c r="Y41" s="102"/>
      <c r="Z41" s="97"/>
      <c r="AA41" s="97"/>
      <c r="AB41" s="97"/>
      <c r="AC41" s="102"/>
    </row>
    <row r="42" spans="1:29" x14ac:dyDescent="0.3">
      <c r="A42" s="103"/>
      <c r="B42" s="185" t="s">
        <v>78</v>
      </c>
      <c r="C42" s="16" t="str">
        <f t="shared" si="9"/>
        <v/>
      </c>
      <c r="D42" s="16" t="str">
        <f t="shared" si="2"/>
        <v/>
      </c>
      <c r="E42" s="17" t="s">
        <v>86</v>
      </c>
      <c r="F42" s="261">
        <f>Decsheets!$V$10</f>
        <v>1</v>
      </c>
      <c r="G42" s="8"/>
      <c r="H42" s="8"/>
      <c r="I42" s="18"/>
      <c r="J42" s="14" t="str">
        <f t="shared" si="10"/>
        <v/>
      </c>
      <c r="K42" s="14" t="str">
        <f t="shared" si="10"/>
        <v/>
      </c>
      <c r="L42" s="14" t="str">
        <f t="shared" si="10"/>
        <v/>
      </c>
      <c r="M42" s="14" t="str">
        <f t="shared" si="10"/>
        <v/>
      </c>
      <c r="N42" s="14" t="str">
        <f t="shared" si="10"/>
        <v/>
      </c>
      <c r="O42" s="14" t="str">
        <f t="shared" si="10"/>
        <v/>
      </c>
      <c r="P42" s="14" t="str">
        <f t="shared" si="10"/>
        <v/>
      </c>
      <c r="Q42" s="14" t="str">
        <f t="shared" si="10"/>
        <v/>
      </c>
      <c r="R42" s="14"/>
      <c r="S42" s="8"/>
      <c r="W42" s="97"/>
      <c r="X42" s="97"/>
      <c r="Y42" s="102"/>
      <c r="Z42" s="97"/>
      <c r="AA42" s="97"/>
      <c r="AB42" s="97"/>
      <c r="AC42" s="102"/>
    </row>
    <row r="43" spans="1:29" x14ac:dyDescent="0.3">
      <c r="A43" s="103"/>
      <c r="B43" s="185" t="s">
        <v>79</v>
      </c>
      <c r="C43" s="16" t="str">
        <f t="shared" si="9"/>
        <v/>
      </c>
      <c r="D43" s="16" t="str">
        <f t="shared" si="2"/>
        <v/>
      </c>
      <c r="E43" s="17" t="s">
        <v>86</v>
      </c>
      <c r="F43" s="261">
        <f>Decsheets!$V$11</f>
        <v>0</v>
      </c>
      <c r="G43" s="8"/>
      <c r="H43" s="8"/>
      <c r="I43" s="18"/>
      <c r="J43" s="14" t="str">
        <f t="shared" si="10"/>
        <v/>
      </c>
      <c r="K43" s="14" t="str">
        <f t="shared" si="10"/>
        <v/>
      </c>
      <c r="L43" s="14" t="str">
        <f t="shared" si="10"/>
        <v/>
      </c>
      <c r="M43" s="14" t="str">
        <f t="shared" si="10"/>
        <v/>
      </c>
      <c r="N43" s="14" t="str">
        <f t="shared" si="10"/>
        <v/>
      </c>
      <c r="O43" s="14" t="str">
        <f t="shared" si="10"/>
        <v/>
      </c>
      <c r="P43" s="14" t="str">
        <f t="shared" si="10"/>
        <v/>
      </c>
      <c r="Q43" s="14" t="str">
        <f t="shared" si="10"/>
        <v/>
      </c>
      <c r="R43" s="14">
        <f>SUM(Decsheets!$V$5:$V$12)-(SUM(J37:P43))</f>
        <v>21</v>
      </c>
      <c r="S43" s="8"/>
      <c r="W43" s="97"/>
      <c r="X43" s="97"/>
      <c r="Y43" s="102"/>
      <c r="Z43" s="97"/>
      <c r="AA43" s="97"/>
      <c r="AB43" s="97"/>
      <c r="AC43" s="102"/>
    </row>
    <row r="44" spans="1:29" x14ac:dyDescent="0.3">
      <c r="A44" s="106" t="s">
        <v>136</v>
      </c>
      <c r="B44" s="196"/>
      <c r="C44" s="20" t="s">
        <v>270</v>
      </c>
      <c r="D44" s="258" t="s">
        <v>366</v>
      </c>
      <c r="E44" s="95" t="s">
        <v>86</v>
      </c>
      <c r="F44" s="256"/>
      <c r="G44" s="8"/>
      <c r="H44" s="8"/>
      <c r="I44" s="21"/>
      <c r="J44" s="14"/>
      <c r="K44" s="14"/>
      <c r="L44" s="14"/>
      <c r="M44" s="14"/>
      <c r="N44" s="14"/>
      <c r="O44" s="14"/>
      <c r="P44" s="14"/>
      <c r="Q44" s="14"/>
      <c r="R44" s="14"/>
      <c r="S44" s="8" t="s">
        <v>137</v>
      </c>
      <c r="W44" s="97"/>
      <c r="X44" s="97"/>
      <c r="Y44" s="102"/>
      <c r="Z44" s="97"/>
      <c r="AA44" s="97"/>
      <c r="AB44" s="97"/>
      <c r="AC44" s="102"/>
    </row>
    <row r="45" spans="1:29" x14ac:dyDescent="0.3">
      <c r="A45" s="110"/>
      <c r="B45" s="185" t="s">
        <v>126</v>
      </c>
      <c r="C45" s="16" t="str">
        <f>IFERROR(IF(A45="","",VLOOKUP($A$44,IF(LEN(A45)=2,U18MB,U18MA),VLOOKUP(LEFT(A45,1),club,6,FALSE),FALSE)),"No athlete")</f>
        <v/>
      </c>
      <c r="D45" s="16" t="str">
        <f>IFERROR(IF(A45="","",VLOOKUP(LEFT(A45,1),club,2,FALSE)),"No club")</f>
        <v/>
      </c>
      <c r="E45" s="17" t="s">
        <v>86</v>
      </c>
      <c r="F45" s="261">
        <f>Decsheets!$V$5</f>
        <v>6</v>
      </c>
      <c r="G45" s="8"/>
      <c r="H45" s="8"/>
      <c r="I45" s="208" t="str">
        <f>IFERROR(IF(E45=".","",IF(E45&lt;Records!E6,"LR",IF(E45=Records!E6,"=LR","-"))),"???")</f>
        <v/>
      </c>
      <c r="J45" s="14" t="str">
        <f t="shared" ref="J45:Q59" si="11">IF($A45="","",IF(LEFT($A45,1)=J$12,$F45,""))</f>
        <v/>
      </c>
      <c r="K45" s="14" t="str">
        <f t="shared" si="11"/>
        <v/>
      </c>
      <c r="L45" s="14" t="str">
        <f t="shared" si="11"/>
        <v/>
      </c>
      <c r="M45" s="14" t="str">
        <f t="shared" si="11"/>
        <v/>
      </c>
      <c r="N45" s="14" t="str">
        <f t="shared" si="11"/>
        <v/>
      </c>
      <c r="O45" s="14" t="str">
        <f t="shared" si="11"/>
        <v/>
      </c>
      <c r="P45" s="14" t="str">
        <f t="shared" si="11"/>
        <v/>
      </c>
      <c r="Q45" s="14" t="str">
        <f t="shared" si="11"/>
        <v/>
      </c>
      <c r="R45" s="14"/>
      <c r="S45" s="8"/>
      <c r="W45" s="97"/>
      <c r="X45" s="97"/>
      <c r="Y45" s="102"/>
      <c r="Z45" s="97"/>
      <c r="AA45" s="97"/>
      <c r="AB45" s="97"/>
      <c r="AC45" s="102"/>
    </row>
    <row r="46" spans="1:29" x14ac:dyDescent="0.3">
      <c r="A46" s="110"/>
      <c r="B46" s="185" t="s">
        <v>127</v>
      </c>
      <c r="C46" s="16" t="str">
        <f t="shared" ref="C46:C51" si="12">IF(A46="","",VLOOKUP($A$44,IF(LEN(A46)=2,U18MB,U18MA),VLOOKUP(LEFT(A46,1),club,6,FALSE),FALSE))</f>
        <v/>
      </c>
      <c r="D46" s="16" t="str">
        <f t="shared" si="2"/>
        <v/>
      </c>
      <c r="E46" s="17" t="s">
        <v>86</v>
      </c>
      <c r="F46" s="261">
        <f>Decsheets!$V$6</f>
        <v>5</v>
      </c>
      <c r="G46" s="8"/>
      <c r="H46" s="8"/>
      <c r="I46" s="18"/>
      <c r="J46" s="14" t="str">
        <f t="shared" si="11"/>
        <v/>
      </c>
      <c r="K46" s="14" t="str">
        <f t="shared" si="11"/>
        <v/>
      </c>
      <c r="L46" s="14" t="str">
        <f t="shared" si="11"/>
        <v/>
      </c>
      <c r="M46" s="14" t="str">
        <f t="shared" si="11"/>
        <v/>
      </c>
      <c r="N46" s="14" t="str">
        <f t="shared" si="11"/>
        <v/>
      </c>
      <c r="O46" s="14" t="str">
        <f t="shared" si="11"/>
        <v/>
      </c>
      <c r="P46" s="14" t="str">
        <f t="shared" si="11"/>
        <v/>
      </c>
      <c r="Q46" s="14" t="str">
        <f t="shared" si="11"/>
        <v/>
      </c>
      <c r="R46" s="14"/>
      <c r="S46" s="8"/>
      <c r="W46" s="97"/>
      <c r="X46" s="97"/>
      <c r="Y46" s="102"/>
      <c r="Z46" s="97"/>
      <c r="AA46" s="97"/>
      <c r="AB46" s="97"/>
      <c r="AC46" s="102"/>
    </row>
    <row r="47" spans="1:29" x14ac:dyDescent="0.3">
      <c r="A47" s="110"/>
      <c r="B47" s="185" t="s">
        <v>128</v>
      </c>
      <c r="C47" s="16" t="str">
        <f t="shared" si="12"/>
        <v/>
      </c>
      <c r="D47" s="16" t="str">
        <f t="shared" si="2"/>
        <v/>
      </c>
      <c r="E47" s="17" t="s">
        <v>86</v>
      </c>
      <c r="F47" s="261">
        <f>Decsheets!$V$7</f>
        <v>4</v>
      </c>
      <c r="G47" s="8"/>
      <c r="H47" s="8"/>
      <c r="I47" s="18"/>
      <c r="J47" s="14" t="str">
        <f t="shared" si="11"/>
        <v/>
      </c>
      <c r="K47" s="14" t="str">
        <f t="shared" si="11"/>
        <v/>
      </c>
      <c r="L47" s="14" t="str">
        <f t="shared" si="11"/>
        <v/>
      </c>
      <c r="M47" s="14" t="str">
        <f t="shared" si="11"/>
        <v/>
      </c>
      <c r="N47" s="14" t="str">
        <f t="shared" si="11"/>
        <v/>
      </c>
      <c r="O47" s="14" t="str">
        <f t="shared" si="11"/>
        <v/>
      </c>
      <c r="P47" s="14" t="str">
        <f t="shared" si="11"/>
        <v/>
      </c>
      <c r="Q47" s="14" t="str">
        <f t="shared" si="11"/>
        <v/>
      </c>
      <c r="R47" s="14"/>
      <c r="S47" s="8"/>
      <c r="W47" s="97"/>
      <c r="X47" s="97"/>
      <c r="Y47" s="102"/>
      <c r="Z47" s="97"/>
      <c r="AA47" s="97"/>
      <c r="AB47" s="97"/>
      <c r="AC47" s="102"/>
    </row>
    <row r="48" spans="1:29" x14ac:dyDescent="0.3">
      <c r="A48" s="110"/>
      <c r="B48" s="185" t="s">
        <v>76</v>
      </c>
      <c r="C48" s="16" t="str">
        <f t="shared" si="12"/>
        <v/>
      </c>
      <c r="D48" s="16" t="str">
        <f t="shared" si="2"/>
        <v/>
      </c>
      <c r="E48" s="17" t="s">
        <v>86</v>
      </c>
      <c r="F48" s="261">
        <f>Decsheets!$V$8</f>
        <v>3</v>
      </c>
      <c r="G48" s="8"/>
      <c r="H48" s="8"/>
      <c r="I48" s="18"/>
      <c r="J48" s="14" t="str">
        <f t="shared" si="11"/>
        <v/>
      </c>
      <c r="K48" s="14" t="str">
        <f t="shared" si="11"/>
        <v/>
      </c>
      <c r="L48" s="14" t="str">
        <f t="shared" si="11"/>
        <v/>
      </c>
      <c r="M48" s="14" t="str">
        <f t="shared" si="11"/>
        <v/>
      </c>
      <c r="N48" s="14" t="str">
        <f t="shared" si="11"/>
        <v/>
      </c>
      <c r="O48" s="14" t="str">
        <f t="shared" si="11"/>
        <v/>
      </c>
      <c r="P48" s="14" t="str">
        <f t="shared" si="11"/>
        <v/>
      </c>
      <c r="Q48" s="14" t="str">
        <f t="shared" si="11"/>
        <v/>
      </c>
      <c r="R48" s="14"/>
      <c r="S48" s="8"/>
      <c r="W48" s="97"/>
      <c r="X48" s="97"/>
      <c r="Y48" s="102"/>
      <c r="Z48" s="97"/>
      <c r="AA48" s="97"/>
      <c r="AB48" s="97"/>
      <c r="AC48" s="102"/>
    </row>
    <row r="49" spans="1:29" x14ac:dyDescent="0.3">
      <c r="A49" s="110"/>
      <c r="B49" s="185" t="s">
        <v>77</v>
      </c>
      <c r="C49" s="16" t="str">
        <f t="shared" si="12"/>
        <v/>
      </c>
      <c r="D49" s="16" t="str">
        <f t="shared" si="2"/>
        <v/>
      </c>
      <c r="E49" s="17" t="s">
        <v>86</v>
      </c>
      <c r="F49" s="261">
        <f>Decsheets!$V$9</f>
        <v>2</v>
      </c>
      <c r="G49" s="8"/>
      <c r="H49" s="8"/>
      <c r="I49" s="18"/>
      <c r="J49" s="14" t="str">
        <f t="shared" si="11"/>
        <v/>
      </c>
      <c r="K49" s="14" t="str">
        <f t="shared" si="11"/>
        <v/>
      </c>
      <c r="L49" s="14" t="str">
        <f t="shared" si="11"/>
        <v/>
      </c>
      <c r="M49" s="14" t="str">
        <f t="shared" si="11"/>
        <v/>
      </c>
      <c r="N49" s="14" t="str">
        <f t="shared" si="11"/>
        <v/>
      </c>
      <c r="O49" s="14" t="str">
        <f t="shared" si="11"/>
        <v/>
      </c>
      <c r="P49" s="14" t="str">
        <f t="shared" si="11"/>
        <v/>
      </c>
      <c r="Q49" s="14" t="str">
        <f t="shared" si="11"/>
        <v/>
      </c>
      <c r="R49" s="14"/>
      <c r="S49" s="8"/>
      <c r="W49" s="97"/>
      <c r="X49" s="99"/>
      <c r="Y49" s="111"/>
      <c r="Z49" s="97"/>
      <c r="AA49" s="97"/>
      <c r="AB49" s="99"/>
      <c r="AC49" s="111"/>
    </row>
    <row r="50" spans="1:29" x14ac:dyDescent="0.3">
      <c r="A50" s="110"/>
      <c r="B50" s="185" t="s">
        <v>78</v>
      </c>
      <c r="C50" s="16" t="str">
        <f t="shared" si="12"/>
        <v/>
      </c>
      <c r="D50" s="16" t="str">
        <f t="shared" si="2"/>
        <v/>
      </c>
      <c r="E50" s="17" t="s">
        <v>86</v>
      </c>
      <c r="F50" s="261">
        <f>Decsheets!$V$10</f>
        <v>1</v>
      </c>
      <c r="G50" s="8"/>
      <c r="H50" s="8"/>
      <c r="I50" s="18"/>
      <c r="J50" s="14" t="str">
        <f t="shared" si="11"/>
        <v/>
      </c>
      <c r="K50" s="14" t="str">
        <f t="shared" si="11"/>
        <v/>
      </c>
      <c r="L50" s="14" t="str">
        <f t="shared" si="11"/>
        <v/>
      </c>
      <c r="M50" s="14" t="str">
        <f t="shared" si="11"/>
        <v/>
      </c>
      <c r="N50" s="14" t="str">
        <f t="shared" si="11"/>
        <v/>
      </c>
      <c r="O50" s="14" t="str">
        <f t="shared" si="11"/>
        <v/>
      </c>
      <c r="P50" s="14" t="str">
        <f t="shared" si="11"/>
        <v/>
      </c>
      <c r="Q50" s="14" t="str">
        <f t="shared" si="11"/>
        <v/>
      </c>
      <c r="R50" s="14"/>
      <c r="S50" s="8"/>
      <c r="W50" s="97"/>
      <c r="X50" s="97"/>
      <c r="Y50" s="111"/>
      <c r="Z50" s="97"/>
      <c r="AA50" s="97"/>
      <c r="AB50" s="97"/>
      <c r="AC50" s="111"/>
    </row>
    <row r="51" spans="1:29" x14ac:dyDescent="0.3">
      <c r="A51" s="103"/>
      <c r="B51" s="185" t="s">
        <v>79</v>
      </c>
      <c r="C51" s="16" t="str">
        <f t="shared" si="12"/>
        <v/>
      </c>
      <c r="D51" s="16" t="str">
        <f t="shared" si="2"/>
        <v/>
      </c>
      <c r="E51" s="17" t="s">
        <v>86</v>
      </c>
      <c r="F51" s="261">
        <f>Decsheets!$V$11</f>
        <v>0</v>
      </c>
      <c r="G51" s="8"/>
      <c r="H51" s="8"/>
      <c r="I51" s="18"/>
      <c r="J51" s="14" t="str">
        <f t="shared" si="11"/>
        <v/>
      </c>
      <c r="K51" s="14" t="str">
        <f t="shared" si="11"/>
        <v/>
      </c>
      <c r="L51" s="14" t="str">
        <f t="shared" si="11"/>
        <v/>
      </c>
      <c r="M51" s="14" t="str">
        <f t="shared" si="11"/>
        <v/>
      </c>
      <c r="N51" s="14" t="str">
        <f t="shared" si="11"/>
        <v/>
      </c>
      <c r="O51" s="14" t="str">
        <f t="shared" si="11"/>
        <v/>
      </c>
      <c r="P51" s="14" t="str">
        <f t="shared" si="11"/>
        <v/>
      </c>
      <c r="Q51" s="14" t="str">
        <f t="shared" si="11"/>
        <v/>
      </c>
      <c r="R51" s="14">
        <f>SUM(Decsheets!$V$5:$V$12)-(SUM(J45:P51))</f>
        <v>21</v>
      </c>
      <c r="S51" s="8"/>
      <c r="W51" s="97"/>
      <c r="X51" s="97"/>
      <c r="Y51" s="111"/>
      <c r="Z51" s="97"/>
      <c r="AA51" s="97"/>
      <c r="AB51" s="97"/>
      <c r="AC51" s="111"/>
    </row>
    <row r="52" spans="1:29" x14ac:dyDescent="0.3">
      <c r="A52" s="106" t="s">
        <v>136</v>
      </c>
      <c r="B52" s="196"/>
      <c r="C52" s="20" t="s">
        <v>271</v>
      </c>
      <c r="D52" s="258" t="s">
        <v>366</v>
      </c>
      <c r="E52" s="95" t="s">
        <v>86</v>
      </c>
      <c r="F52" s="256"/>
      <c r="G52" s="8"/>
      <c r="H52" s="8"/>
      <c r="I52" s="21"/>
      <c r="J52" s="14"/>
      <c r="K52" s="14"/>
      <c r="L52" s="14"/>
      <c r="M52" s="14"/>
      <c r="N52" s="14"/>
      <c r="O52" s="14"/>
      <c r="P52" s="14"/>
      <c r="Q52" s="14"/>
      <c r="R52" s="14"/>
      <c r="S52" s="8" t="s">
        <v>138</v>
      </c>
      <c r="W52" s="97"/>
      <c r="X52" s="97"/>
      <c r="Y52" s="111"/>
      <c r="Z52" s="97"/>
      <c r="AA52" s="97"/>
      <c r="AB52" s="97"/>
      <c r="AC52" s="111"/>
    </row>
    <row r="53" spans="1:29" x14ac:dyDescent="0.3">
      <c r="A53" s="110"/>
      <c r="B53" s="185" t="s">
        <v>126</v>
      </c>
      <c r="C53" s="16" t="str">
        <f t="shared" ref="C53:C59" si="13">IF(A53="","",VLOOKUP($A$52,IF(LEN(A53)=2,U18MB,U18MA),VLOOKUP(LEFT(A53,1),club,6,FALSE),FALSE))</f>
        <v/>
      </c>
      <c r="D53" s="16" t="str">
        <f t="shared" ref="D53:D59" si="14">IF(A53="","",VLOOKUP(LEFT(A53,1),club,2,FALSE))</f>
        <v/>
      </c>
      <c r="E53" s="17" t="s">
        <v>86</v>
      </c>
      <c r="F53" s="261">
        <f>Decsheets!$V$5</f>
        <v>6</v>
      </c>
      <c r="G53" s="8"/>
      <c r="H53" s="8"/>
      <c r="I53" s="208" t="str">
        <f>IFERROR(IF(E53=".","",IF(E53&lt;Records!E6,"LR",IF(E53=Records!E6,"=LR","-"))),"???")</f>
        <v/>
      </c>
      <c r="J53" s="14" t="str">
        <f t="shared" si="11"/>
        <v/>
      </c>
      <c r="K53" s="14" t="str">
        <f t="shared" si="11"/>
        <v/>
      </c>
      <c r="L53" s="14" t="str">
        <f t="shared" si="11"/>
        <v/>
      </c>
      <c r="M53" s="14" t="str">
        <f t="shared" si="11"/>
        <v/>
      </c>
      <c r="N53" s="14" t="str">
        <f t="shared" si="11"/>
        <v/>
      </c>
      <c r="O53" s="14" t="str">
        <f t="shared" si="11"/>
        <v/>
      </c>
      <c r="P53" s="14" t="str">
        <f t="shared" si="11"/>
        <v/>
      </c>
      <c r="Q53" s="14" t="str">
        <f t="shared" si="11"/>
        <v/>
      </c>
      <c r="R53" s="14"/>
      <c r="S53" s="8"/>
      <c r="W53" s="97"/>
      <c r="X53" s="97"/>
      <c r="Y53" s="111"/>
      <c r="Z53" s="97"/>
      <c r="AA53" s="97"/>
      <c r="AB53" s="97"/>
      <c r="AC53" s="111"/>
    </row>
    <row r="54" spans="1:29" x14ac:dyDescent="0.3">
      <c r="A54" s="110"/>
      <c r="B54" s="185" t="s">
        <v>127</v>
      </c>
      <c r="C54" s="16" t="str">
        <f t="shared" si="13"/>
        <v/>
      </c>
      <c r="D54" s="16" t="str">
        <f t="shared" si="14"/>
        <v/>
      </c>
      <c r="E54" s="17" t="s">
        <v>86</v>
      </c>
      <c r="F54" s="261">
        <f>Decsheets!$V$6</f>
        <v>5</v>
      </c>
      <c r="G54" s="8"/>
      <c r="H54" s="8"/>
      <c r="I54" s="18"/>
      <c r="J54" s="14" t="str">
        <f t="shared" si="11"/>
        <v/>
      </c>
      <c r="K54" s="14" t="str">
        <f t="shared" si="11"/>
        <v/>
      </c>
      <c r="L54" s="14" t="str">
        <f t="shared" si="11"/>
        <v/>
      </c>
      <c r="M54" s="14" t="str">
        <f t="shared" si="11"/>
        <v/>
      </c>
      <c r="N54" s="14" t="str">
        <f t="shared" si="11"/>
        <v/>
      </c>
      <c r="O54" s="14" t="str">
        <f t="shared" si="11"/>
        <v/>
      </c>
      <c r="P54" s="14" t="str">
        <f t="shared" si="11"/>
        <v/>
      </c>
      <c r="Q54" s="14" t="str">
        <f t="shared" si="11"/>
        <v/>
      </c>
      <c r="R54" s="14"/>
      <c r="S54" s="8"/>
      <c r="W54" s="97"/>
      <c r="X54" s="97"/>
      <c r="Y54" s="111"/>
      <c r="Z54" s="97"/>
      <c r="AA54" s="97"/>
      <c r="AB54" s="97"/>
      <c r="AC54" s="111"/>
    </row>
    <row r="55" spans="1:29" x14ac:dyDescent="0.3">
      <c r="A55" s="110"/>
      <c r="B55" s="185" t="s">
        <v>128</v>
      </c>
      <c r="C55" s="16" t="str">
        <f t="shared" si="13"/>
        <v/>
      </c>
      <c r="D55" s="16" t="str">
        <f t="shared" si="14"/>
        <v/>
      </c>
      <c r="E55" s="17" t="s">
        <v>86</v>
      </c>
      <c r="F55" s="261">
        <f>Decsheets!$V$7</f>
        <v>4</v>
      </c>
      <c r="G55" s="8"/>
      <c r="H55" s="8"/>
      <c r="I55" s="18"/>
      <c r="J55" s="14" t="str">
        <f t="shared" si="11"/>
        <v/>
      </c>
      <c r="K55" s="14" t="str">
        <f t="shared" si="11"/>
        <v/>
      </c>
      <c r="L55" s="14" t="str">
        <f t="shared" si="11"/>
        <v/>
      </c>
      <c r="M55" s="14" t="str">
        <f t="shared" si="11"/>
        <v/>
      </c>
      <c r="N55" s="14" t="str">
        <f t="shared" si="11"/>
        <v/>
      </c>
      <c r="O55" s="14" t="str">
        <f t="shared" si="11"/>
        <v/>
      </c>
      <c r="P55" s="14" t="str">
        <f t="shared" si="11"/>
        <v/>
      </c>
      <c r="Q55" s="14" t="str">
        <f t="shared" si="11"/>
        <v/>
      </c>
      <c r="R55" s="14"/>
      <c r="S55" s="8"/>
      <c r="W55" s="97"/>
      <c r="X55" s="97"/>
      <c r="Y55" s="111"/>
      <c r="Z55" s="97"/>
      <c r="AA55" s="97"/>
      <c r="AB55" s="97"/>
      <c r="AC55" s="111"/>
    </row>
    <row r="56" spans="1:29" x14ac:dyDescent="0.3">
      <c r="A56" s="110"/>
      <c r="B56" s="185" t="s">
        <v>76</v>
      </c>
      <c r="C56" s="16" t="str">
        <f t="shared" si="13"/>
        <v/>
      </c>
      <c r="D56" s="16" t="str">
        <f t="shared" si="14"/>
        <v/>
      </c>
      <c r="E56" s="17" t="s">
        <v>86</v>
      </c>
      <c r="F56" s="261">
        <f>Decsheets!$V$8</f>
        <v>3</v>
      </c>
      <c r="G56" s="8"/>
      <c r="H56" s="8"/>
      <c r="I56" s="18"/>
      <c r="J56" s="14" t="str">
        <f t="shared" si="11"/>
        <v/>
      </c>
      <c r="K56" s="14" t="str">
        <f t="shared" si="11"/>
        <v/>
      </c>
      <c r="L56" s="14" t="str">
        <f t="shared" si="11"/>
        <v/>
      </c>
      <c r="M56" s="14" t="str">
        <f t="shared" si="11"/>
        <v/>
      </c>
      <c r="N56" s="14" t="str">
        <f t="shared" si="11"/>
        <v/>
      </c>
      <c r="O56" s="14" t="str">
        <f t="shared" si="11"/>
        <v/>
      </c>
      <c r="P56" s="14" t="str">
        <f t="shared" si="11"/>
        <v/>
      </c>
      <c r="Q56" s="14" t="str">
        <f t="shared" si="11"/>
        <v/>
      </c>
      <c r="R56" s="14"/>
      <c r="S56" s="8"/>
      <c r="W56" s="97"/>
      <c r="X56" s="97"/>
      <c r="Y56" s="111"/>
      <c r="Z56" s="97"/>
      <c r="AA56" s="97"/>
      <c r="AB56" s="97"/>
      <c r="AC56" s="111"/>
    </row>
    <row r="57" spans="1:29" x14ac:dyDescent="0.3">
      <c r="A57" s="110"/>
      <c r="B57" s="185" t="s">
        <v>77</v>
      </c>
      <c r="C57" s="16" t="str">
        <f t="shared" si="13"/>
        <v/>
      </c>
      <c r="D57" s="16" t="str">
        <f t="shared" si="14"/>
        <v/>
      </c>
      <c r="E57" s="17" t="s">
        <v>86</v>
      </c>
      <c r="F57" s="261">
        <f>Decsheets!$V$9</f>
        <v>2</v>
      </c>
      <c r="G57" s="8"/>
      <c r="H57" s="8"/>
      <c r="I57" s="18"/>
      <c r="J57" s="14" t="str">
        <f t="shared" si="11"/>
        <v/>
      </c>
      <c r="K57" s="14" t="str">
        <f t="shared" si="11"/>
        <v/>
      </c>
      <c r="L57" s="14" t="str">
        <f t="shared" si="11"/>
        <v/>
      </c>
      <c r="M57" s="14" t="str">
        <f t="shared" si="11"/>
        <v/>
      </c>
      <c r="N57" s="14" t="str">
        <f t="shared" si="11"/>
        <v/>
      </c>
      <c r="O57" s="14" t="str">
        <f t="shared" si="11"/>
        <v/>
      </c>
      <c r="P57" s="14" t="str">
        <f t="shared" si="11"/>
        <v/>
      </c>
      <c r="Q57" s="14" t="str">
        <f t="shared" si="11"/>
        <v/>
      </c>
      <c r="R57" s="14"/>
      <c r="S57" s="8"/>
      <c r="W57" s="97"/>
      <c r="X57" s="97"/>
      <c r="Y57" s="111"/>
      <c r="Z57" s="97"/>
      <c r="AA57" s="97"/>
      <c r="AB57" s="97"/>
      <c r="AC57" s="111"/>
    </row>
    <row r="58" spans="1:29" x14ac:dyDescent="0.3">
      <c r="A58" s="110"/>
      <c r="B58" s="185" t="s">
        <v>78</v>
      </c>
      <c r="C58" s="16" t="str">
        <f t="shared" si="13"/>
        <v/>
      </c>
      <c r="D58" s="16" t="str">
        <f t="shared" si="14"/>
        <v/>
      </c>
      <c r="E58" s="17" t="s">
        <v>86</v>
      </c>
      <c r="F58" s="261">
        <f>Decsheets!$V$10</f>
        <v>1</v>
      </c>
      <c r="G58" s="8"/>
      <c r="H58" s="8"/>
      <c r="I58" s="18"/>
      <c r="J58" s="14" t="str">
        <f t="shared" si="11"/>
        <v/>
      </c>
      <c r="K58" s="14" t="str">
        <f t="shared" si="11"/>
        <v/>
      </c>
      <c r="L58" s="14" t="str">
        <f t="shared" si="11"/>
        <v/>
      </c>
      <c r="M58" s="14" t="str">
        <f t="shared" si="11"/>
        <v/>
      </c>
      <c r="N58" s="14" t="str">
        <f t="shared" si="11"/>
        <v/>
      </c>
      <c r="O58" s="14" t="str">
        <f t="shared" si="11"/>
        <v/>
      </c>
      <c r="P58" s="14" t="str">
        <f t="shared" si="11"/>
        <v/>
      </c>
      <c r="Q58" s="14" t="str">
        <f t="shared" si="11"/>
        <v/>
      </c>
      <c r="R58" s="14"/>
      <c r="S58" s="8"/>
      <c r="W58" s="97"/>
      <c r="X58" s="97"/>
      <c r="Y58" s="111"/>
      <c r="Z58" s="97"/>
      <c r="AA58" s="97"/>
      <c r="AB58" s="97"/>
      <c r="AC58" s="111"/>
    </row>
    <row r="59" spans="1:29" x14ac:dyDescent="0.3">
      <c r="A59" s="103"/>
      <c r="B59" s="185" t="s">
        <v>79</v>
      </c>
      <c r="C59" s="16" t="str">
        <f t="shared" si="13"/>
        <v/>
      </c>
      <c r="D59" s="16" t="str">
        <f t="shared" si="14"/>
        <v/>
      </c>
      <c r="E59" s="17" t="s">
        <v>86</v>
      </c>
      <c r="F59" s="261">
        <f>Decsheets!$V$11</f>
        <v>0</v>
      </c>
      <c r="G59" s="8"/>
      <c r="H59" s="8"/>
      <c r="I59" s="18"/>
      <c r="J59" s="14" t="str">
        <f t="shared" si="11"/>
        <v/>
      </c>
      <c r="K59" s="14" t="str">
        <f t="shared" si="11"/>
        <v/>
      </c>
      <c r="L59" s="14" t="str">
        <f t="shared" si="11"/>
        <v/>
      </c>
      <c r="M59" s="14" t="str">
        <f t="shared" si="11"/>
        <v/>
      </c>
      <c r="N59" s="14" t="str">
        <f t="shared" si="11"/>
        <v/>
      </c>
      <c r="O59" s="14" t="str">
        <f t="shared" si="11"/>
        <v/>
      </c>
      <c r="P59" s="14" t="str">
        <f t="shared" si="11"/>
        <v/>
      </c>
      <c r="Q59" s="14" t="str">
        <f t="shared" si="11"/>
        <v/>
      </c>
      <c r="R59" s="14">
        <f>SUM(Decsheets!$V$5:$V$12)-(SUM(J53:P59))</f>
        <v>21</v>
      </c>
      <c r="S59" s="8"/>
      <c r="W59" s="97"/>
      <c r="X59" s="97"/>
      <c r="Y59" s="111"/>
      <c r="Z59" s="97"/>
      <c r="AA59" s="97"/>
      <c r="AB59" s="97"/>
      <c r="AC59" s="111"/>
    </row>
    <row r="60" spans="1:29" x14ac:dyDescent="0.3">
      <c r="A60" s="106" t="s">
        <v>92</v>
      </c>
      <c r="B60" s="196"/>
      <c r="C60" s="20" t="s">
        <v>272</v>
      </c>
      <c r="D60" s="258" t="s">
        <v>367</v>
      </c>
      <c r="E60" s="7" t="s">
        <v>86</v>
      </c>
      <c r="F60" s="256"/>
      <c r="G60" s="8"/>
      <c r="H60" s="8"/>
      <c r="I60" s="21"/>
      <c r="J60" s="14"/>
      <c r="K60" s="14"/>
      <c r="L60" s="14"/>
      <c r="M60" s="14"/>
      <c r="N60" s="14"/>
      <c r="O60" s="14"/>
      <c r="P60" s="14"/>
      <c r="Q60" s="14"/>
      <c r="R60" s="14"/>
      <c r="S60" s="8" t="s">
        <v>93</v>
      </c>
      <c r="W60" s="97"/>
      <c r="X60" s="97"/>
      <c r="Y60" s="111"/>
      <c r="Z60" s="97"/>
      <c r="AA60" s="97"/>
      <c r="AB60" s="97"/>
      <c r="AC60" s="111"/>
    </row>
    <row r="61" spans="1:29" x14ac:dyDescent="0.3">
      <c r="A61" s="103"/>
      <c r="B61" s="185" t="s">
        <v>126</v>
      </c>
      <c r="C61" s="16" t="str">
        <f>IFERROR(IF(A61="","",VLOOKUP($A$60,IF(LEN(A61)=2,U18MB,U18MA),VLOOKUP(LEFT(A61,1),club,6,FALSE),FALSE)),"No athlete")</f>
        <v/>
      </c>
      <c r="D61" s="16" t="str">
        <f>IFERROR(IF(A61="","",VLOOKUP(LEFT(A61,1),club,2,FALSE)),"No club")</f>
        <v/>
      </c>
      <c r="E61" s="17" t="s">
        <v>86</v>
      </c>
      <c r="F61" s="261">
        <f>Decsheets!$V$5</f>
        <v>6</v>
      </c>
      <c r="G61" s="8"/>
      <c r="H61" s="8"/>
      <c r="I61" s="208" t="str">
        <f>IFERROR(IF(E61=".","",IF(E61&lt;Records!E7,"LR",IF(E61=Records!E7,"=LR","-"))),"???")</f>
        <v/>
      </c>
      <c r="J61" s="14" t="str">
        <f t="shared" ref="J61:Q67" si="15">IF($A61="","",IF(LEFT($A61,1)=J$12,$F61,""))</f>
        <v/>
      </c>
      <c r="K61" s="14" t="str">
        <f t="shared" si="15"/>
        <v/>
      </c>
      <c r="L61" s="14" t="str">
        <f t="shared" si="15"/>
        <v/>
      </c>
      <c r="M61" s="14" t="str">
        <f t="shared" si="15"/>
        <v/>
      </c>
      <c r="N61" s="14" t="str">
        <f t="shared" si="15"/>
        <v/>
      </c>
      <c r="O61" s="14" t="str">
        <f t="shared" si="15"/>
        <v/>
      </c>
      <c r="P61" s="14" t="str">
        <f t="shared" si="15"/>
        <v/>
      </c>
      <c r="Q61" s="14" t="str">
        <f t="shared" si="15"/>
        <v/>
      </c>
      <c r="R61" s="14"/>
      <c r="S61" s="8"/>
      <c r="W61" s="97"/>
      <c r="X61" s="97"/>
      <c r="Y61" s="111"/>
      <c r="Z61" s="97"/>
      <c r="AA61" s="97"/>
      <c r="AB61" s="97"/>
      <c r="AC61" s="111"/>
    </row>
    <row r="62" spans="1:29" x14ac:dyDescent="0.3">
      <c r="A62" s="103"/>
      <c r="B62" s="185" t="s">
        <v>127</v>
      </c>
      <c r="C62" s="16" t="str">
        <f t="shared" ref="C62:C67" si="16">IF(A62="","",VLOOKUP($A$60,IF(LEN(A62)=2,U18MB,U18MA),VLOOKUP(LEFT(A62,1),club,6,FALSE),FALSE))</f>
        <v/>
      </c>
      <c r="D62" s="16" t="str">
        <f t="shared" si="2"/>
        <v/>
      </c>
      <c r="E62" s="17" t="s">
        <v>86</v>
      </c>
      <c r="F62" s="261">
        <f>Decsheets!$V$6</f>
        <v>5</v>
      </c>
      <c r="G62" s="8"/>
      <c r="H62" s="8"/>
      <c r="I62" s="18"/>
      <c r="J62" s="14" t="str">
        <f t="shared" si="15"/>
        <v/>
      </c>
      <c r="K62" s="14" t="str">
        <f t="shared" si="15"/>
        <v/>
      </c>
      <c r="L62" s="14" t="str">
        <f t="shared" si="15"/>
        <v/>
      </c>
      <c r="M62" s="14" t="str">
        <f t="shared" si="15"/>
        <v/>
      </c>
      <c r="N62" s="14" t="str">
        <f t="shared" si="15"/>
        <v/>
      </c>
      <c r="O62" s="14" t="str">
        <f t="shared" si="15"/>
        <v/>
      </c>
      <c r="P62" s="14" t="str">
        <f t="shared" si="15"/>
        <v/>
      </c>
      <c r="Q62" s="14" t="str">
        <f t="shared" si="15"/>
        <v/>
      </c>
      <c r="R62" s="14"/>
      <c r="S62" s="8"/>
      <c r="W62" s="97"/>
      <c r="X62" s="97"/>
      <c r="Y62" s="111"/>
      <c r="Z62" s="97"/>
      <c r="AA62" s="97"/>
      <c r="AB62" s="97"/>
      <c r="AC62" s="111"/>
    </row>
    <row r="63" spans="1:29" x14ac:dyDescent="0.3">
      <c r="A63" s="103"/>
      <c r="B63" s="185" t="s">
        <v>128</v>
      </c>
      <c r="C63" s="16" t="str">
        <f t="shared" si="16"/>
        <v/>
      </c>
      <c r="D63" s="16" t="str">
        <f t="shared" si="2"/>
        <v/>
      </c>
      <c r="E63" s="17" t="s">
        <v>86</v>
      </c>
      <c r="F63" s="261">
        <f>Decsheets!$V$7</f>
        <v>4</v>
      </c>
      <c r="G63" s="8"/>
      <c r="H63" s="8"/>
      <c r="I63" s="18"/>
      <c r="J63" s="14" t="str">
        <f t="shared" si="15"/>
        <v/>
      </c>
      <c r="K63" s="14" t="str">
        <f t="shared" si="15"/>
        <v/>
      </c>
      <c r="L63" s="14" t="str">
        <f t="shared" si="15"/>
        <v/>
      </c>
      <c r="M63" s="14" t="str">
        <f t="shared" si="15"/>
        <v/>
      </c>
      <c r="N63" s="14" t="str">
        <f t="shared" si="15"/>
        <v/>
      </c>
      <c r="O63" s="14" t="str">
        <f t="shared" si="15"/>
        <v/>
      </c>
      <c r="P63" s="14" t="str">
        <f t="shared" si="15"/>
        <v/>
      </c>
      <c r="Q63" s="14" t="str">
        <f t="shared" si="15"/>
        <v/>
      </c>
      <c r="R63" s="14"/>
      <c r="S63" s="8"/>
      <c r="W63" s="97"/>
      <c r="X63" s="97"/>
      <c r="Y63" s="111"/>
      <c r="Z63" s="97"/>
      <c r="AA63" s="97"/>
      <c r="AB63" s="97"/>
      <c r="AC63" s="111"/>
    </row>
    <row r="64" spans="1:29" x14ac:dyDescent="0.3">
      <c r="A64" s="103"/>
      <c r="B64" s="185" t="s">
        <v>76</v>
      </c>
      <c r="C64" s="16" t="str">
        <f t="shared" si="16"/>
        <v/>
      </c>
      <c r="D64" s="16" t="str">
        <f t="shared" si="2"/>
        <v/>
      </c>
      <c r="E64" s="17" t="s">
        <v>86</v>
      </c>
      <c r="F64" s="261">
        <f>Decsheets!$V$8</f>
        <v>3</v>
      </c>
      <c r="G64" s="8"/>
      <c r="H64" s="8"/>
      <c r="I64" s="18"/>
      <c r="J64" s="14" t="str">
        <f t="shared" si="15"/>
        <v/>
      </c>
      <c r="K64" s="14" t="str">
        <f t="shared" si="15"/>
        <v/>
      </c>
      <c r="L64" s="14" t="str">
        <f t="shared" si="15"/>
        <v/>
      </c>
      <c r="M64" s="14" t="str">
        <f t="shared" si="15"/>
        <v/>
      </c>
      <c r="N64" s="14" t="str">
        <f t="shared" si="15"/>
        <v/>
      </c>
      <c r="O64" s="14" t="str">
        <f t="shared" si="15"/>
        <v/>
      </c>
      <c r="P64" s="14" t="str">
        <f t="shared" si="15"/>
        <v/>
      </c>
      <c r="Q64" s="14" t="str">
        <f t="shared" si="15"/>
        <v/>
      </c>
      <c r="R64" s="14"/>
      <c r="S64" s="8"/>
      <c r="W64" s="97"/>
      <c r="X64" s="97"/>
      <c r="Y64" s="111"/>
      <c r="Z64" s="97"/>
      <c r="AA64" s="97"/>
      <c r="AB64" s="97"/>
      <c r="AC64" s="111"/>
    </row>
    <row r="65" spans="1:29" x14ac:dyDescent="0.3">
      <c r="A65" s="103"/>
      <c r="B65" s="185" t="s">
        <v>77</v>
      </c>
      <c r="C65" s="16" t="str">
        <f t="shared" si="16"/>
        <v/>
      </c>
      <c r="D65" s="16" t="str">
        <f t="shared" si="2"/>
        <v/>
      </c>
      <c r="E65" s="17" t="s">
        <v>86</v>
      </c>
      <c r="F65" s="261">
        <f>Decsheets!$V$9</f>
        <v>2</v>
      </c>
      <c r="G65" s="8"/>
      <c r="H65" s="8"/>
      <c r="I65" s="18"/>
      <c r="J65" s="14" t="str">
        <f t="shared" si="15"/>
        <v/>
      </c>
      <c r="K65" s="14" t="str">
        <f t="shared" si="15"/>
        <v/>
      </c>
      <c r="L65" s="14" t="str">
        <f t="shared" si="15"/>
        <v/>
      </c>
      <c r="M65" s="14" t="str">
        <f t="shared" si="15"/>
        <v/>
      </c>
      <c r="N65" s="14" t="str">
        <f t="shared" si="15"/>
        <v/>
      </c>
      <c r="O65" s="14" t="str">
        <f t="shared" si="15"/>
        <v/>
      </c>
      <c r="P65" s="14" t="str">
        <f t="shared" si="15"/>
        <v/>
      </c>
      <c r="Q65" s="14" t="str">
        <f t="shared" si="15"/>
        <v/>
      </c>
      <c r="R65" s="14"/>
      <c r="S65" s="8"/>
      <c r="W65" s="97"/>
      <c r="X65" s="97"/>
      <c r="Y65" s="111"/>
      <c r="Z65" s="97"/>
      <c r="AA65" s="97"/>
      <c r="AB65" s="97"/>
      <c r="AC65" s="111"/>
    </row>
    <row r="66" spans="1:29" x14ac:dyDescent="0.3">
      <c r="A66" s="103"/>
      <c r="B66" s="185" t="s">
        <v>78</v>
      </c>
      <c r="C66" s="16" t="str">
        <f t="shared" si="16"/>
        <v/>
      </c>
      <c r="D66" s="16" t="str">
        <f t="shared" si="2"/>
        <v/>
      </c>
      <c r="E66" s="17" t="s">
        <v>86</v>
      </c>
      <c r="F66" s="261">
        <f>Decsheets!$V$10</f>
        <v>1</v>
      </c>
      <c r="G66" s="8"/>
      <c r="H66" s="8"/>
      <c r="I66" s="18"/>
      <c r="J66" s="14" t="str">
        <f t="shared" si="15"/>
        <v/>
      </c>
      <c r="K66" s="14" t="str">
        <f t="shared" si="15"/>
        <v/>
      </c>
      <c r="L66" s="14" t="str">
        <f t="shared" si="15"/>
        <v/>
      </c>
      <c r="M66" s="14" t="str">
        <f t="shared" si="15"/>
        <v/>
      </c>
      <c r="N66" s="14" t="str">
        <f t="shared" si="15"/>
        <v/>
      </c>
      <c r="O66" s="14" t="str">
        <f t="shared" si="15"/>
        <v/>
      </c>
      <c r="P66" s="14" t="str">
        <f t="shared" si="15"/>
        <v/>
      </c>
      <c r="Q66" s="14" t="str">
        <f t="shared" si="15"/>
        <v/>
      </c>
      <c r="R66" s="14"/>
      <c r="S66" s="8"/>
      <c r="W66" s="97"/>
      <c r="X66" s="97"/>
      <c r="Y66" s="102"/>
      <c r="Z66" s="97"/>
      <c r="AA66" s="97"/>
      <c r="AB66" s="97"/>
      <c r="AC66" s="102"/>
    </row>
    <row r="67" spans="1:29" x14ac:dyDescent="0.3">
      <c r="A67" s="103"/>
      <c r="B67" s="185" t="s">
        <v>79</v>
      </c>
      <c r="C67" s="16" t="str">
        <f t="shared" si="16"/>
        <v/>
      </c>
      <c r="D67" s="16" t="str">
        <f t="shared" si="2"/>
        <v/>
      </c>
      <c r="E67" s="17" t="s">
        <v>86</v>
      </c>
      <c r="F67" s="261">
        <f>Decsheets!$V$11</f>
        <v>0</v>
      </c>
      <c r="G67" s="8"/>
      <c r="H67" s="8"/>
      <c r="I67" s="18"/>
      <c r="J67" s="14" t="str">
        <f t="shared" si="15"/>
        <v/>
      </c>
      <c r="K67" s="14" t="str">
        <f t="shared" si="15"/>
        <v/>
      </c>
      <c r="L67" s="14" t="str">
        <f t="shared" si="15"/>
        <v/>
      </c>
      <c r="M67" s="14" t="str">
        <f t="shared" si="15"/>
        <v/>
      </c>
      <c r="N67" s="14" t="str">
        <f t="shared" si="15"/>
        <v/>
      </c>
      <c r="O67" s="14" t="str">
        <f t="shared" si="15"/>
        <v/>
      </c>
      <c r="P67" s="14" t="str">
        <f t="shared" si="15"/>
        <v/>
      </c>
      <c r="Q67" s="14" t="str">
        <f t="shared" si="15"/>
        <v/>
      </c>
      <c r="R67" s="14">
        <f>SUM(Decsheets!$V$5:$V$12)-(SUM(J61:P67))</f>
        <v>21</v>
      </c>
      <c r="S67" s="8"/>
      <c r="W67" s="97"/>
      <c r="X67" s="97"/>
      <c r="Y67" s="102"/>
      <c r="Z67" s="97"/>
      <c r="AA67" s="97"/>
      <c r="AB67" s="97"/>
      <c r="AC67" s="102"/>
    </row>
    <row r="68" spans="1:29" x14ac:dyDescent="0.3">
      <c r="A68" s="106" t="s">
        <v>92</v>
      </c>
      <c r="B68" s="196"/>
      <c r="C68" s="19" t="s">
        <v>273</v>
      </c>
      <c r="D68" s="258" t="s">
        <v>367</v>
      </c>
      <c r="E68" s="7" t="s">
        <v>86</v>
      </c>
      <c r="F68" s="256"/>
      <c r="G68" s="8"/>
      <c r="H68" s="8"/>
      <c r="I68" s="21"/>
      <c r="J68" s="14"/>
      <c r="K68" s="14"/>
      <c r="L68" s="14"/>
      <c r="M68" s="14"/>
      <c r="N68" s="14"/>
      <c r="O68" s="14"/>
      <c r="P68" s="14"/>
      <c r="Q68" s="14"/>
      <c r="R68" s="14"/>
      <c r="S68" s="8" t="s">
        <v>94</v>
      </c>
      <c r="W68" s="97"/>
      <c r="X68" s="97"/>
      <c r="Y68" s="102"/>
      <c r="Z68" s="97"/>
      <c r="AA68" s="97"/>
      <c r="AB68" s="97"/>
      <c r="AC68" s="102"/>
    </row>
    <row r="69" spans="1:29" x14ac:dyDescent="0.3">
      <c r="A69" s="103"/>
      <c r="B69" s="185" t="s">
        <v>126</v>
      </c>
      <c r="C69" s="16" t="str">
        <f t="shared" ref="C69:C75" si="17">IF(A69="","",VLOOKUP($A$68,IF(LEN(A69)=2,U18MB,U18MA),VLOOKUP(LEFT(A69,1),club,6,FALSE),FALSE))</f>
        <v/>
      </c>
      <c r="D69" s="16" t="str">
        <f t="shared" si="2"/>
        <v/>
      </c>
      <c r="E69" s="17" t="s">
        <v>86</v>
      </c>
      <c r="F69" s="261">
        <f>Decsheets!$V$5</f>
        <v>6</v>
      </c>
      <c r="G69" s="8"/>
      <c r="H69" s="8"/>
      <c r="I69" s="208" t="str">
        <f>IFERROR(IF(E69=".","",IF(E69&lt;Records!E7,"LR",IF(E69=Records!E7,"=LR","-"))),"???")</f>
        <v/>
      </c>
      <c r="J69" s="14" t="str">
        <f t="shared" ref="J69:Q75" si="18">IF($A69="","",IF(LEFT($A69,1)=J$12,$F69,""))</f>
        <v/>
      </c>
      <c r="K69" s="14" t="str">
        <f t="shared" si="18"/>
        <v/>
      </c>
      <c r="L69" s="14" t="str">
        <f t="shared" si="18"/>
        <v/>
      </c>
      <c r="M69" s="14" t="str">
        <f t="shared" si="18"/>
        <v/>
      </c>
      <c r="N69" s="14" t="str">
        <f t="shared" si="18"/>
        <v/>
      </c>
      <c r="O69" s="14" t="str">
        <f t="shared" si="18"/>
        <v/>
      </c>
      <c r="P69" s="14" t="str">
        <f t="shared" si="18"/>
        <v/>
      </c>
      <c r="Q69" s="14" t="str">
        <f t="shared" si="18"/>
        <v/>
      </c>
      <c r="R69" s="14"/>
      <c r="S69" s="8"/>
      <c r="W69" s="97"/>
      <c r="X69" s="97"/>
      <c r="Y69" s="102"/>
      <c r="Z69" s="97"/>
      <c r="AA69" s="97"/>
      <c r="AB69" s="97"/>
      <c r="AC69" s="102"/>
    </row>
    <row r="70" spans="1:29" x14ac:dyDescent="0.3">
      <c r="A70" s="103"/>
      <c r="B70" s="185" t="s">
        <v>127</v>
      </c>
      <c r="C70" s="16" t="str">
        <f t="shared" si="17"/>
        <v/>
      </c>
      <c r="D70" s="16" t="str">
        <f t="shared" si="2"/>
        <v/>
      </c>
      <c r="E70" s="17" t="s">
        <v>86</v>
      </c>
      <c r="F70" s="261">
        <f>Decsheets!$V$6</f>
        <v>5</v>
      </c>
      <c r="G70" s="8"/>
      <c r="H70" s="8"/>
      <c r="I70" s="18"/>
      <c r="J70" s="14" t="str">
        <f t="shared" si="18"/>
        <v/>
      </c>
      <c r="K70" s="14" t="str">
        <f t="shared" si="18"/>
        <v/>
      </c>
      <c r="L70" s="14" t="str">
        <f t="shared" si="18"/>
        <v/>
      </c>
      <c r="M70" s="14" t="str">
        <f t="shared" si="18"/>
        <v/>
      </c>
      <c r="N70" s="14" t="str">
        <f t="shared" si="18"/>
        <v/>
      </c>
      <c r="O70" s="14" t="str">
        <f t="shared" si="18"/>
        <v/>
      </c>
      <c r="P70" s="14" t="str">
        <f t="shared" si="18"/>
        <v/>
      </c>
      <c r="Q70" s="14" t="str">
        <f t="shared" si="18"/>
        <v/>
      </c>
      <c r="R70" s="14"/>
      <c r="S70" s="8"/>
      <c r="W70" s="97"/>
      <c r="X70" s="97"/>
      <c r="Y70" s="102"/>
      <c r="Z70" s="97"/>
      <c r="AA70" s="97"/>
      <c r="AB70" s="97"/>
      <c r="AC70" s="102"/>
    </row>
    <row r="71" spans="1:29" x14ac:dyDescent="0.3">
      <c r="A71" s="103"/>
      <c r="B71" s="185" t="s">
        <v>128</v>
      </c>
      <c r="C71" s="16" t="str">
        <f t="shared" si="17"/>
        <v/>
      </c>
      <c r="D71" s="16" t="str">
        <f t="shared" si="2"/>
        <v/>
      </c>
      <c r="E71" s="17" t="s">
        <v>86</v>
      </c>
      <c r="F71" s="261">
        <f>Decsheets!$V$7</f>
        <v>4</v>
      </c>
      <c r="G71" s="8"/>
      <c r="H71" s="8"/>
      <c r="I71" s="18"/>
      <c r="J71" s="14" t="str">
        <f t="shared" si="18"/>
        <v/>
      </c>
      <c r="K71" s="14" t="str">
        <f t="shared" si="18"/>
        <v/>
      </c>
      <c r="L71" s="14" t="str">
        <f t="shared" si="18"/>
        <v/>
      </c>
      <c r="M71" s="14" t="str">
        <f t="shared" si="18"/>
        <v/>
      </c>
      <c r="N71" s="14" t="str">
        <f t="shared" si="18"/>
        <v/>
      </c>
      <c r="O71" s="14" t="str">
        <f t="shared" si="18"/>
        <v/>
      </c>
      <c r="P71" s="14" t="str">
        <f t="shared" si="18"/>
        <v/>
      </c>
      <c r="Q71" s="14" t="str">
        <f t="shared" si="18"/>
        <v/>
      </c>
      <c r="R71" s="14"/>
      <c r="S71" s="8"/>
      <c r="W71" s="97"/>
      <c r="X71" s="97"/>
      <c r="Y71" s="102"/>
      <c r="Z71" s="97"/>
      <c r="AA71" s="97"/>
      <c r="AB71" s="97"/>
      <c r="AC71" s="102"/>
    </row>
    <row r="72" spans="1:29" x14ac:dyDescent="0.3">
      <c r="A72" s="103"/>
      <c r="B72" s="185" t="s">
        <v>76</v>
      </c>
      <c r="C72" s="16" t="str">
        <f t="shared" si="17"/>
        <v/>
      </c>
      <c r="D72" s="16" t="str">
        <f t="shared" si="2"/>
        <v/>
      </c>
      <c r="E72" s="17" t="s">
        <v>86</v>
      </c>
      <c r="F72" s="261">
        <f>Decsheets!$V$8</f>
        <v>3</v>
      </c>
      <c r="G72" s="8"/>
      <c r="H72" s="8"/>
      <c r="I72" s="18"/>
      <c r="J72" s="14" t="str">
        <f t="shared" si="18"/>
        <v/>
      </c>
      <c r="K72" s="14" t="str">
        <f t="shared" si="18"/>
        <v/>
      </c>
      <c r="L72" s="14" t="str">
        <f t="shared" si="18"/>
        <v/>
      </c>
      <c r="M72" s="14" t="str">
        <f t="shared" si="18"/>
        <v/>
      </c>
      <c r="N72" s="14" t="str">
        <f t="shared" si="18"/>
        <v/>
      </c>
      <c r="O72" s="14" t="str">
        <f t="shared" si="18"/>
        <v/>
      </c>
      <c r="P72" s="14" t="str">
        <f t="shared" si="18"/>
        <v/>
      </c>
      <c r="Q72" s="14" t="str">
        <f t="shared" si="18"/>
        <v/>
      </c>
      <c r="R72" s="14"/>
      <c r="S72" s="8"/>
      <c r="W72" s="97"/>
      <c r="X72" s="97"/>
      <c r="Y72" s="102"/>
      <c r="Z72" s="97"/>
      <c r="AA72" s="97"/>
      <c r="AB72" s="97"/>
      <c r="AC72" s="102"/>
    </row>
    <row r="73" spans="1:29" x14ac:dyDescent="0.3">
      <c r="A73" s="103"/>
      <c r="B73" s="185" t="s">
        <v>77</v>
      </c>
      <c r="C73" s="16" t="str">
        <f t="shared" si="17"/>
        <v/>
      </c>
      <c r="D73" s="16" t="str">
        <f t="shared" si="2"/>
        <v/>
      </c>
      <c r="E73" s="17" t="s">
        <v>86</v>
      </c>
      <c r="F73" s="261">
        <f>Decsheets!$V$9</f>
        <v>2</v>
      </c>
      <c r="G73" s="8"/>
      <c r="H73" s="8"/>
      <c r="I73" s="18"/>
      <c r="J73" s="14" t="str">
        <f t="shared" si="18"/>
        <v/>
      </c>
      <c r="K73" s="14" t="str">
        <f t="shared" si="18"/>
        <v/>
      </c>
      <c r="L73" s="14" t="str">
        <f t="shared" si="18"/>
        <v/>
      </c>
      <c r="M73" s="14" t="str">
        <f t="shared" si="18"/>
        <v/>
      </c>
      <c r="N73" s="14" t="str">
        <f t="shared" si="18"/>
        <v/>
      </c>
      <c r="O73" s="14" t="str">
        <f t="shared" si="18"/>
        <v/>
      </c>
      <c r="P73" s="14" t="str">
        <f t="shared" si="18"/>
        <v/>
      </c>
      <c r="Q73" s="14" t="str">
        <f t="shared" si="18"/>
        <v/>
      </c>
      <c r="R73" s="14"/>
      <c r="S73" s="8"/>
      <c r="W73" s="97"/>
      <c r="X73" s="97"/>
      <c r="Y73" s="102"/>
      <c r="Z73" s="97"/>
      <c r="AA73" s="97"/>
      <c r="AB73" s="97"/>
      <c r="AC73" s="102"/>
    </row>
    <row r="74" spans="1:29" x14ac:dyDescent="0.3">
      <c r="A74" s="103"/>
      <c r="B74" s="185" t="s">
        <v>78</v>
      </c>
      <c r="C74" s="16" t="str">
        <f t="shared" si="17"/>
        <v/>
      </c>
      <c r="D74" s="16" t="str">
        <f t="shared" si="2"/>
        <v/>
      </c>
      <c r="E74" s="17" t="s">
        <v>86</v>
      </c>
      <c r="F74" s="261">
        <f>Decsheets!$V$10</f>
        <v>1</v>
      </c>
      <c r="G74" s="8"/>
      <c r="H74" s="8"/>
      <c r="I74" s="18"/>
      <c r="J74" s="14" t="str">
        <f t="shared" si="18"/>
        <v/>
      </c>
      <c r="K74" s="14" t="str">
        <f t="shared" si="18"/>
        <v/>
      </c>
      <c r="L74" s="14" t="str">
        <f t="shared" si="18"/>
        <v/>
      </c>
      <c r="M74" s="14" t="str">
        <f t="shared" si="18"/>
        <v/>
      </c>
      <c r="N74" s="14" t="str">
        <f t="shared" si="18"/>
        <v/>
      </c>
      <c r="O74" s="14" t="str">
        <f t="shared" si="18"/>
        <v/>
      </c>
      <c r="P74" s="14" t="str">
        <f t="shared" si="18"/>
        <v/>
      </c>
      <c r="Q74" s="14" t="str">
        <f t="shared" si="18"/>
        <v/>
      </c>
      <c r="R74" s="14"/>
      <c r="S74" s="8"/>
      <c r="W74" s="97"/>
      <c r="X74" s="97"/>
      <c r="Y74" s="102"/>
      <c r="Z74" s="97"/>
      <c r="AA74" s="97"/>
      <c r="AB74" s="97"/>
      <c r="AC74" s="102"/>
    </row>
    <row r="75" spans="1:29" x14ac:dyDescent="0.3">
      <c r="A75" s="103"/>
      <c r="B75" s="185" t="s">
        <v>79</v>
      </c>
      <c r="C75" s="16" t="str">
        <f t="shared" si="17"/>
        <v/>
      </c>
      <c r="D75" s="16" t="str">
        <f t="shared" si="2"/>
        <v/>
      </c>
      <c r="E75" s="17" t="s">
        <v>86</v>
      </c>
      <c r="F75" s="261">
        <f>Decsheets!$V$11</f>
        <v>0</v>
      </c>
      <c r="G75" s="8"/>
      <c r="H75" s="8"/>
      <c r="I75" s="18"/>
      <c r="J75" s="14" t="str">
        <f t="shared" si="18"/>
        <v/>
      </c>
      <c r="K75" s="14" t="str">
        <f t="shared" si="18"/>
        <v/>
      </c>
      <c r="L75" s="14" t="str">
        <f t="shared" si="18"/>
        <v/>
      </c>
      <c r="M75" s="14" t="str">
        <f t="shared" si="18"/>
        <v/>
      </c>
      <c r="N75" s="14" t="str">
        <f t="shared" si="18"/>
        <v/>
      </c>
      <c r="O75" s="14" t="str">
        <f t="shared" si="18"/>
        <v/>
      </c>
      <c r="P75" s="14" t="str">
        <f t="shared" si="18"/>
        <v/>
      </c>
      <c r="Q75" s="14" t="str">
        <f t="shared" si="18"/>
        <v/>
      </c>
      <c r="R75" s="14">
        <f>SUM(Decsheets!$V$5:$V$12)-(SUM(J69:P75))</f>
        <v>21</v>
      </c>
      <c r="S75" s="8"/>
      <c r="W75" s="97"/>
      <c r="X75" s="97"/>
      <c r="Y75" s="102"/>
      <c r="Z75" s="97"/>
      <c r="AA75" s="97"/>
      <c r="AB75" s="97"/>
      <c r="AC75" s="102"/>
    </row>
    <row r="76" spans="1:29" x14ac:dyDescent="0.3">
      <c r="A76" s="106" t="s">
        <v>95</v>
      </c>
      <c r="B76" s="196"/>
      <c r="C76" s="19" t="s">
        <v>274</v>
      </c>
      <c r="D76" s="258" t="s">
        <v>367</v>
      </c>
      <c r="E76" s="7" t="s">
        <v>86</v>
      </c>
      <c r="F76" s="256"/>
      <c r="G76" s="8"/>
      <c r="H76" s="8"/>
      <c r="I76" s="8"/>
      <c r="J76" s="14"/>
      <c r="K76" s="14"/>
      <c r="L76" s="14"/>
      <c r="M76" s="14"/>
      <c r="N76" s="14"/>
      <c r="O76" s="14"/>
      <c r="P76" s="14"/>
      <c r="Q76" s="14"/>
      <c r="R76" s="14"/>
      <c r="S76" s="8" t="s">
        <v>96</v>
      </c>
      <c r="W76" s="97"/>
      <c r="X76" s="97"/>
      <c r="Y76" s="102"/>
      <c r="Z76" s="97"/>
      <c r="AA76" s="97"/>
      <c r="AB76" s="97"/>
      <c r="AC76" s="102"/>
    </row>
    <row r="77" spans="1:29" x14ac:dyDescent="0.3">
      <c r="A77" s="103"/>
      <c r="B77" s="185" t="s">
        <v>126</v>
      </c>
      <c r="C77" s="16" t="str">
        <f>IFERROR(IF(A77="","",VLOOKUP($A$76,IF(LEN(A77)=2,U18MB,U18MA),VLOOKUP(LEFT(A77,1),club,6,FALSE),FALSE)),"No athlete")</f>
        <v/>
      </c>
      <c r="D77" s="16" t="str">
        <f>IFERROR(IF(A77="","",VLOOKUP(LEFT(A77,1),club,2,FALSE)),"No club")</f>
        <v/>
      </c>
      <c r="E77" s="17" t="s">
        <v>86</v>
      </c>
      <c r="F77" s="261">
        <f>Decsheets!$V$5</f>
        <v>6</v>
      </c>
      <c r="G77" s="8"/>
      <c r="H77" s="8"/>
      <c r="I77" s="208" t="str">
        <f>IFERROR(IF(E77=".","",IF(E77&lt;Records!E8,"LR",IF(E77=Records!E8,"=LR","-"))),"???")</f>
        <v/>
      </c>
      <c r="J77" s="14" t="str">
        <f t="shared" ref="J77:Q83" si="19">IF($A77="","",IF(LEFT($A77,1)=J$12,$F77,""))</f>
        <v/>
      </c>
      <c r="K77" s="14" t="str">
        <f t="shared" si="19"/>
        <v/>
      </c>
      <c r="L77" s="14" t="str">
        <f t="shared" si="19"/>
        <v/>
      </c>
      <c r="M77" s="14" t="str">
        <f t="shared" si="19"/>
        <v/>
      </c>
      <c r="N77" s="14" t="str">
        <f t="shared" si="19"/>
        <v/>
      </c>
      <c r="O77" s="14" t="str">
        <f t="shared" si="19"/>
        <v/>
      </c>
      <c r="P77" s="14" t="str">
        <f t="shared" si="19"/>
        <v/>
      </c>
      <c r="Q77" s="14" t="str">
        <f t="shared" si="19"/>
        <v/>
      </c>
      <c r="R77" s="14"/>
      <c r="S77" s="8"/>
      <c r="W77" s="97"/>
      <c r="X77" s="97"/>
      <c r="Y77" s="102"/>
      <c r="Z77" s="97"/>
      <c r="AA77" s="97"/>
      <c r="AB77" s="97"/>
      <c r="AC77" s="102"/>
    </row>
    <row r="78" spans="1:29" x14ac:dyDescent="0.3">
      <c r="A78" s="103"/>
      <c r="B78" s="185" t="s">
        <v>127</v>
      </c>
      <c r="C78" s="16" t="str">
        <f t="shared" ref="C78:C83" si="20">IF(A78="","",VLOOKUP($A$76,IF(LEN(A78)=2,U18MB,U18MA),VLOOKUP(LEFT(A78,1),club,6,FALSE),FALSE))</f>
        <v/>
      </c>
      <c r="D78" s="16" t="str">
        <f t="shared" ref="D78:D83" si="21">IF(A78="","",VLOOKUP(LEFT(A78,1),club,2,FALSE))</f>
        <v/>
      </c>
      <c r="E78" s="17" t="s">
        <v>86</v>
      </c>
      <c r="F78" s="261">
        <f>Decsheets!$V$6</f>
        <v>5</v>
      </c>
      <c r="G78" s="8"/>
      <c r="H78" s="8"/>
      <c r="I78" s="18"/>
      <c r="J78" s="14" t="str">
        <f t="shared" si="19"/>
        <v/>
      </c>
      <c r="K78" s="14" t="str">
        <f t="shared" si="19"/>
        <v/>
      </c>
      <c r="L78" s="14" t="str">
        <f t="shared" si="19"/>
        <v/>
      </c>
      <c r="M78" s="14" t="str">
        <f t="shared" si="19"/>
        <v/>
      </c>
      <c r="N78" s="14" t="str">
        <f t="shared" si="19"/>
        <v/>
      </c>
      <c r="O78" s="14" t="str">
        <f t="shared" si="19"/>
        <v/>
      </c>
      <c r="P78" s="14" t="str">
        <f t="shared" si="19"/>
        <v/>
      </c>
      <c r="Q78" s="14" t="str">
        <f t="shared" si="19"/>
        <v/>
      </c>
      <c r="R78" s="14"/>
      <c r="S78" s="8"/>
      <c r="W78" s="97"/>
      <c r="X78" s="97"/>
      <c r="Y78" s="102"/>
      <c r="Z78" s="97"/>
      <c r="AA78" s="97"/>
      <c r="AB78" s="97"/>
      <c r="AC78" s="102"/>
    </row>
    <row r="79" spans="1:29" x14ac:dyDescent="0.3">
      <c r="A79" s="103"/>
      <c r="B79" s="185" t="s">
        <v>128</v>
      </c>
      <c r="C79" s="16" t="str">
        <f t="shared" si="20"/>
        <v/>
      </c>
      <c r="D79" s="16" t="str">
        <f t="shared" si="21"/>
        <v/>
      </c>
      <c r="E79" s="17" t="s">
        <v>86</v>
      </c>
      <c r="F79" s="261">
        <f>Decsheets!$V$7</f>
        <v>4</v>
      </c>
      <c r="G79" s="8"/>
      <c r="H79" s="8"/>
      <c r="I79" s="18"/>
      <c r="J79" s="14" t="str">
        <f t="shared" si="19"/>
        <v/>
      </c>
      <c r="K79" s="14" t="str">
        <f t="shared" si="19"/>
        <v/>
      </c>
      <c r="L79" s="14" t="str">
        <f t="shared" si="19"/>
        <v/>
      </c>
      <c r="M79" s="14" t="str">
        <f t="shared" si="19"/>
        <v/>
      </c>
      <c r="N79" s="14" t="str">
        <f t="shared" si="19"/>
        <v/>
      </c>
      <c r="O79" s="14" t="str">
        <f t="shared" si="19"/>
        <v/>
      </c>
      <c r="P79" s="14" t="str">
        <f t="shared" si="19"/>
        <v/>
      </c>
      <c r="Q79" s="14" t="str">
        <f t="shared" si="19"/>
        <v/>
      </c>
      <c r="R79" s="14"/>
      <c r="S79" s="8"/>
      <c r="W79" s="97"/>
      <c r="X79" s="97"/>
      <c r="Y79" s="102"/>
      <c r="Z79" s="97"/>
      <c r="AA79" s="97"/>
      <c r="AB79" s="97"/>
      <c r="AC79" s="102"/>
    </row>
    <row r="80" spans="1:29" x14ac:dyDescent="0.3">
      <c r="A80" s="103"/>
      <c r="B80" s="185" t="s">
        <v>76</v>
      </c>
      <c r="C80" s="16" t="str">
        <f t="shared" si="20"/>
        <v/>
      </c>
      <c r="D80" s="16" t="str">
        <f t="shared" si="21"/>
        <v/>
      </c>
      <c r="E80" s="17" t="s">
        <v>86</v>
      </c>
      <c r="F80" s="261">
        <f>Decsheets!$V$8</f>
        <v>3</v>
      </c>
      <c r="G80" s="8"/>
      <c r="H80" s="8"/>
      <c r="I80" s="18"/>
      <c r="J80" s="14" t="str">
        <f t="shared" si="19"/>
        <v/>
      </c>
      <c r="K80" s="14" t="str">
        <f t="shared" si="19"/>
        <v/>
      </c>
      <c r="L80" s="14" t="str">
        <f t="shared" si="19"/>
        <v/>
      </c>
      <c r="M80" s="14" t="str">
        <f t="shared" si="19"/>
        <v/>
      </c>
      <c r="N80" s="14" t="str">
        <f t="shared" si="19"/>
        <v/>
      </c>
      <c r="O80" s="14" t="str">
        <f t="shared" si="19"/>
        <v/>
      </c>
      <c r="P80" s="14" t="str">
        <f t="shared" si="19"/>
        <v/>
      </c>
      <c r="Q80" s="14" t="str">
        <f t="shared" si="19"/>
        <v/>
      </c>
      <c r="R80" s="14"/>
      <c r="S80" s="8"/>
      <c r="W80" s="97"/>
      <c r="X80" s="97"/>
      <c r="Y80" s="102"/>
      <c r="Z80" s="97"/>
      <c r="AA80" s="97"/>
      <c r="AB80" s="97"/>
      <c r="AC80" s="102"/>
    </row>
    <row r="81" spans="1:29" x14ac:dyDescent="0.3">
      <c r="A81" s="103"/>
      <c r="B81" s="185" t="s">
        <v>77</v>
      </c>
      <c r="C81" s="16" t="str">
        <f t="shared" si="20"/>
        <v/>
      </c>
      <c r="D81" s="16" t="str">
        <f t="shared" si="21"/>
        <v/>
      </c>
      <c r="E81" s="17" t="s">
        <v>86</v>
      </c>
      <c r="F81" s="261">
        <f>Decsheets!$V$9</f>
        <v>2</v>
      </c>
      <c r="G81" s="8"/>
      <c r="H81" s="8"/>
      <c r="I81" s="18"/>
      <c r="J81" s="14" t="str">
        <f t="shared" si="19"/>
        <v/>
      </c>
      <c r="K81" s="14" t="str">
        <f t="shared" si="19"/>
        <v/>
      </c>
      <c r="L81" s="14" t="str">
        <f t="shared" si="19"/>
        <v/>
      </c>
      <c r="M81" s="14" t="str">
        <f t="shared" si="19"/>
        <v/>
      </c>
      <c r="N81" s="14" t="str">
        <f t="shared" si="19"/>
        <v/>
      </c>
      <c r="O81" s="14" t="str">
        <f t="shared" si="19"/>
        <v/>
      </c>
      <c r="P81" s="14" t="str">
        <f t="shared" si="19"/>
        <v/>
      </c>
      <c r="Q81" s="14" t="str">
        <f t="shared" si="19"/>
        <v/>
      </c>
      <c r="R81" s="14"/>
      <c r="S81" s="8"/>
      <c r="W81" s="97"/>
      <c r="X81" s="97"/>
      <c r="Y81" s="102"/>
      <c r="Z81" s="97"/>
      <c r="AA81" s="97"/>
      <c r="AB81" s="97"/>
      <c r="AC81" s="102"/>
    </row>
    <row r="82" spans="1:29" x14ac:dyDescent="0.3">
      <c r="A82" s="103"/>
      <c r="B82" s="185" t="s">
        <v>78</v>
      </c>
      <c r="C82" s="16" t="str">
        <f t="shared" si="20"/>
        <v/>
      </c>
      <c r="D82" s="16" t="str">
        <f t="shared" si="21"/>
        <v/>
      </c>
      <c r="E82" s="17" t="s">
        <v>86</v>
      </c>
      <c r="F82" s="261">
        <f>Decsheets!$V$10</f>
        <v>1</v>
      </c>
      <c r="G82" s="8"/>
      <c r="H82" s="8"/>
      <c r="I82" s="18"/>
      <c r="J82" s="14" t="str">
        <f t="shared" si="19"/>
        <v/>
      </c>
      <c r="K82" s="14" t="str">
        <f t="shared" si="19"/>
        <v/>
      </c>
      <c r="L82" s="14" t="str">
        <f t="shared" si="19"/>
        <v/>
      </c>
      <c r="M82" s="14" t="str">
        <f t="shared" si="19"/>
        <v/>
      </c>
      <c r="N82" s="14" t="str">
        <f t="shared" si="19"/>
        <v/>
      </c>
      <c r="O82" s="14" t="str">
        <f t="shared" si="19"/>
        <v/>
      </c>
      <c r="P82" s="14" t="str">
        <f t="shared" si="19"/>
        <v/>
      </c>
      <c r="Q82" s="14" t="str">
        <f t="shared" si="19"/>
        <v/>
      </c>
      <c r="R82" s="14"/>
      <c r="S82" s="8"/>
      <c r="W82" s="97"/>
      <c r="X82" s="97"/>
      <c r="Y82" s="102"/>
      <c r="Z82" s="97"/>
      <c r="AA82" s="97"/>
      <c r="AB82" s="97"/>
      <c r="AC82" s="102"/>
    </row>
    <row r="83" spans="1:29" x14ac:dyDescent="0.3">
      <c r="A83" s="103"/>
      <c r="B83" s="185" t="s">
        <v>79</v>
      </c>
      <c r="C83" s="16" t="str">
        <f t="shared" si="20"/>
        <v/>
      </c>
      <c r="D83" s="16" t="str">
        <f t="shared" si="21"/>
        <v/>
      </c>
      <c r="E83" s="17" t="s">
        <v>86</v>
      </c>
      <c r="F83" s="261">
        <f>Decsheets!$V$11</f>
        <v>0</v>
      </c>
      <c r="G83" s="8"/>
      <c r="H83" s="8"/>
      <c r="I83" s="18"/>
      <c r="J83" s="14" t="str">
        <f t="shared" si="19"/>
        <v/>
      </c>
      <c r="K83" s="14" t="str">
        <f t="shared" si="19"/>
        <v/>
      </c>
      <c r="L83" s="14" t="str">
        <f t="shared" si="19"/>
        <v/>
      </c>
      <c r="M83" s="14" t="str">
        <f t="shared" si="19"/>
        <v/>
      </c>
      <c r="N83" s="14" t="str">
        <f t="shared" si="19"/>
        <v/>
      </c>
      <c r="O83" s="14" t="str">
        <f t="shared" si="19"/>
        <v/>
      </c>
      <c r="P83" s="14" t="str">
        <f t="shared" si="19"/>
        <v/>
      </c>
      <c r="Q83" s="14" t="str">
        <f t="shared" si="19"/>
        <v/>
      </c>
      <c r="R83" s="14">
        <f>SUM(Decsheets!$V$5:$V$12)-(SUM(J77:P83))</f>
        <v>21</v>
      </c>
      <c r="S83" s="8"/>
      <c r="W83" s="97"/>
      <c r="X83" s="97"/>
      <c r="Y83" s="102"/>
      <c r="Z83" s="97"/>
      <c r="AA83" s="97"/>
      <c r="AB83" s="97"/>
      <c r="AC83" s="102"/>
    </row>
    <row r="84" spans="1:29" x14ac:dyDescent="0.3">
      <c r="A84" s="106" t="s">
        <v>95</v>
      </c>
      <c r="B84" s="196"/>
      <c r="C84" s="19" t="s">
        <v>275</v>
      </c>
      <c r="D84" s="258" t="s">
        <v>367</v>
      </c>
      <c r="E84" s="7" t="s">
        <v>86</v>
      </c>
      <c r="F84" s="256"/>
      <c r="G84" s="8"/>
      <c r="H84" s="8"/>
      <c r="I84" s="8"/>
      <c r="J84" s="14"/>
      <c r="K84" s="14"/>
      <c r="L84" s="14"/>
      <c r="M84" s="14"/>
      <c r="N84" s="14"/>
      <c r="O84" s="14"/>
      <c r="P84" s="14"/>
      <c r="Q84" s="14"/>
      <c r="R84" s="14"/>
      <c r="S84" s="8" t="s">
        <v>97</v>
      </c>
      <c r="W84" s="97"/>
      <c r="X84" s="97"/>
      <c r="Y84" s="102"/>
      <c r="Z84" s="97"/>
      <c r="AA84" s="97"/>
      <c r="AB84" s="97"/>
      <c r="AC84" s="102"/>
    </row>
    <row r="85" spans="1:29" x14ac:dyDescent="0.3">
      <c r="A85" s="103"/>
      <c r="B85" s="185" t="s">
        <v>126</v>
      </c>
      <c r="C85" s="16" t="str">
        <f t="shared" ref="C85:C91" si="22">IF(A85="","",VLOOKUP($A$84,IF(LEN(A85)=2,U18MB,U18MA),VLOOKUP(LEFT(A85,1),club,6,FALSE),FALSE))</f>
        <v/>
      </c>
      <c r="D85" s="16" t="str">
        <f t="shared" ref="D85:D163" si="23">IF(A85="","",VLOOKUP(LEFT(A85,1),club,2,FALSE))</f>
        <v/>
      </c>
      <c r="E85" s="17" t="s">
        <v>86</v>
      </c>
      <c r="F85" s="261">
        <f>Decsheets!$V$5</f>
        <v>6</v>
      </c>
      <c r="G85" s="8"/>
      <c r="H85" s="8"/>
      <c r="I85" s="208" t="str">
        <f>IFERROR(IF(E85=".","",IF(E85&lt;Records!E8,"LR",IF(E85=Records!E8,"=LR","-"))),"???")</f>
        <v/>
      </c>
      <c r="J85" s="14" t="str">
        <f t="shared" ref="J85:Q91" si="24">IF($A85="","",IF(LEFT($A85,1)=J$12,$F85,""))</f>
        <v/>
      </c>
      <c r="K85" s="14" t="str">
        <f t="shared" si="24"/>
        <v/>
      </c>
      <c r="L85" s="14" t="str">
        <f t="shared" si="24"/>
        <v/>
      </c>
      <c r="M85" s="14" t="str">
        <f t="shared" si="24"/>
        <v/>
      </c>
      <c r="N85" s="14" t="str">
        <f t="shared" si="24"/>
        <v/>
      </c>
      <c r="O85" s="14" t="str">
        <f t="shared" si="24"/>
        <v/>
      </c>
      <c r="P85" s="14" t="str">
        <f t="shared" si="24"/>
        <v/>
      </c>
      <c r="Q85" s="14" t="str">
        <f t="shared" si="24"/>
        <v/>
      </c>
      <c r="R85" s="14"/>
      <c r="S85" s="8"/>
      <c r="W85" s="97"/>
      <c r="X85" s="97"/>
      <c r="Y85" s="102"/>
      <c r="Z85" s="97"/>
      <c r="AA85" s="97"/>
      <c r="AB85" s="97"/>
      <c r="AC85" s="102"/>
    </row>
    <row r="86" spans="1:29" x14ac:dyDescent="0.3">
      <c r="A86" s="103"/>
      <c r="B86" s="185" t="s">
        <v>127</v>
      </c>
      <c r="C86" s="16" t="str">
        <f t="shared" si="22"/>
        <v/>
      </c>
      <c r="D86" s="16" t="str">
        <f t="shared" si="23"/>
        <v/>
      </c>
      <c r="E86" s="17" t="s">
        <v>86</v>
      </c>
      <c r="F86" s="261">
        <f>Decsheets!$V$6</f>
        <v>5</v>
      </c>
      <c r="G86" s="8"/>
      <c r="H86" s="8"/>
      <c r="I86" s="18"/>
      <c r="J86" s="14" t="str">
        <f t="shared" si="24"/>
        <v/>
      </c>
      <c r="K86" s="14" t="str">
        <f t="shared" si="24"/>
        <v/>
      </c>
      <c r="L86" s="14" t="str">
        <f t="shared" si="24"/>
        <v/>
      </c>
      <c r="M86" s="14" t="str">
        <f t="shared" si="24"/>
        <v/>
      </c>
      <c r="N86" s="14" t="str">
        <f t="shared" si="24"/>
        <v/>
      </c>
      <c r="O86" s="14" t="str">
        <f t="shared" si="24"/>
        <v/>
      </c>
      <c r="P86" s="14" t="str">
        <f t="shared" si="24"/>
        <v/>
      </c>
      <c r="Q86" s="14" t="str">
        <f t="shared" si="24"/>
        <v/>
      </c>
      <c r="R86" s="14"/>
      <c r="S86" s="8"/>
      <c r="W86" s="97"/>
      <c r="X86" s="97"/>
      <c r="Y86" s="102"/>
      <c r="Z86" s="97"/>
      <c r="AA86" s="97"/>
      <c r="AB86" s="97"/>
      <c r="AC86" s="102"/>
    </row>
    <row r="87" spans="1:29" x14ac:dyDescent="0.3">
      <c r="A87" s="103"/>
      <c r="B87" s="185" t="s">
        <v>128</v>
      </c>
      <c r="C87" s="16" t="str">
        <f t="shared" si="22"/>
        <v/>
      </c>
      <c r="D87" s="16" t="str">
        <f t="shared" si="23"/>
        <v/>
      </c>
      <c r="E87" s="17" t="s">
        <v>86</v>
      </c>
      <c r="F87" s="261">
        <f>Decsheets!$V$7</f>
        <v>4</v>
      </c>
      <c r="G87" s="8"/>
      <c r="H87" s="8"/>
      <c r="I87" s="18"/>
      <c r="J87" s="14" t="str">
        <f t="shared" si="24"/>
        <v/>
      </c>
      <c r="K87" s="14" t="str">
        <f t="shared" si="24"/>
        <v/>
      </c>
      <c r="L87" s="14" t="str">
        <f t="shared" si="24"/>
        <v/>
      </c>
      <c r="M87" s="14" t="str">
        <f t="shared" si="24"/>
        <v/>
      </c>
      <c r="N87" s="14" t="str">
        <f t="shared" si="24"/>
        <v/>
      </c>
      <c r="O87" s="14" t="str">
        <f t="shared" si="24"/>
        <v/>
      </c>
      <c r="P87" s="14" t="str">
        <f t="shared" si="24"/>
        <v/>
      </c>
      <c r="Q87" s="14" t="str">
        <f t="shared" si="24"/>
        <v/>
      </c>
      <c r="R87" s="14"/>
      <c r="S87" s="8"/>
      <c r="W87" s="97"/>
      <c r="X87" s="97"/>
      <c r="Y87" s="102"/>
      <c r="Z87" s="97"/>
      <c r="AA87" s="97"/>
      <c r="AB87" s="97"/>
      <c r="AC87" s="102"/>
    </row>
    <row r="88" spans="1:29" x14ac:dyDescent="0.3">
      <c r="A88" s="103"/>
      <c r="B88" s="185" t="s">
        <v>76</v>
      </c>
      <c r="C88" s="16" t="str">
        <f t="shared" si="22"/>
        <v/>
      </c>
      <c r="D88" s="16" t="str">
        <f t="shared" si="23"/>
        <v/>
      </c>
      <c r="E88" s="17" t="s">
        <v>86</v>
      </c>
      <c r="F88" s="261">
        <f>Decsheets!$V$8</f>
        <v>3</v>
      </c>
      <c r="G88" s="8"/>
      <c r="H88" s="8"/>
      <c r="I88" s="18"/>
      <c r="J88" s="14" t="str">
        <f t="shared" si="24"/>
        <v/>
      </c>
      <c r="K88" s="14" t="str">
        <f t="shared" si="24"/>
        <v/>
      </c>
      <c r="L88" s="14" t="str">
        <f t="shared" si="24"/>
        <v/>
      </c>
      <c r="M88" s="14" t="str">
        <f t="shared" si="24"/>
        <v/>
      </c>
      <c r="N88" s="14" t="str">
        <f t="shared" si="24"/>
        <v/>
      </c>
      <c r="O88" s="14" t="str">
        <f t="shared" si="24"/>
        <v/>
      </c>
      <c r="P88" s="14" t="str">
        <f t="shared" si="24"/>
        <v/>
      </c>
      <c r="Q88" s="14" t="str">
        <f t="shared" si="24"/>
        <v/>
      </c>
      <c r="R88" s="14"/>
      <c r="S88" s="8"/>
      <c r="W88" s="97"/>
      <c r="X88" s="97"/>
      <c r="Y88" s="102"/>
      <c r="Z88" s="97"/>
      <c r="AA88" s="97"/>
      <c r="AB88" s="97"/>
      <c r="AC88" s="102"/>
    </row>
    <row r="89" spans="1:29" x14ac:dyDescent="0.3">
      <c r="A89" s="103"/>
      <c r="B89" s="185" t="s">
        <v>77</v>
      </c>
      <c r="C89" s="16" t="str">
        <f t="shared" si="22"/>
        <v/>
      </c>
      <c r="D89" s="16" t="str">
        <f t="shared" si="23"/>
        <v/>
      </c>
      <c r="E89" s="17" t="s">
        <v>86</v>
      </c>
      <c r="F89" s="261">
        <f>Decsheets!$V$9</f>
        <v>2</v>
      </c>
      <c r="G89" s="8"/>
      <c r="H89" s="8"/>
      <c r="I89" s="18"/>
      <c r="J89" s="14" t="str">
        <f t="shared" si="24"/>
        <v/>
      </c>
      <c r="K89" s="14" t="str">
        <f t="shared" si="24"/>
        <v/>
      </c>
      <c r="L89" s="14" t="str">
        <f t="shared" si="24"/>
        <v/>
      </c>
      <c r="M89" s="14" t="str">
        <f t="shared" si="24"/>
        <v/>
      </c>
      <c r="N89" s="14" t="str">
        <f t="shared" si="24"/>
        <v/>
      </c>
      <c r="O89" s="14" t="str">
        <f t="shared" si="24"/>
        <v/>
      </c>
      <c r="P89" s="14" t="str">
        <f t="shared" si="24"/>
        <v/>
      </c>
      <c r="Q89" s="14" t="str">
        <f t="shared" si="24"/>
        <v/>
      </c>
      <c r="R89" s="14"/>
      <c r="S89" s="8"/>
      <c r="W89" s="97"/>
      <c r="X89" s="97"/>
      <c r="Y89" s="102"/>
      <c r="Z89" s="97"/>
      <c r="AA89" s="97"/>
      <c r="AB89" s="97"/>
      <c r="AC89" s="102"/>
    </row>
    <row r="90" spans="1:29" x14ac:dyDescent="0.3">
      <c r="A90" s="103"/>
      <c r="B90" s="185" t="s">
        <v>78</v>
      </c>
      <c r="C90" s="16" t="str">
        <f t="shared" si="22"/>
        <v/>
      </c>
      <c r="D90" s="16" t="str">
        <f t="shared" si="23"/>
        <v/>
      </c>
      <c r="E90" s="17" t="s">
        <v>86</v>
      </c>
      <c r="F90" s="261">
        <f>Decsheets!$V$10</f>
        <v>1</v>
      </c>
      <c r="G90" s="8"/>
      <c r="H90" s="8"/>
      <c r="I90" s="18"/>
      <c r="J90" s="14" t="str">
        <f t="shared" si="24"/>
        <v/>
      </c>
      <c r="K90" s="14" t="str">
        <f t="shared" si="24"/>
        <v/>
      </c>
      <c r="L90" s="14" t="str">
        <f t="shared" si="24"/>
        <v/>
      </c>
      <c r="M90" s="14" t="str">
        <f t="shared" si="24"/>
        <v/>
      </c>
      <c r="N90" s="14" t="str">
        <f t="shared" si="24"/>
        <v/>
      </c>
      <c r="O90" s="14" t="str">
        <f t="shared" si="24"/>
        <v/>
      </c>
      <c r="P90" s="14" t="str">
        <f t="shared" si="24"/>
        <v/>
      </c>
      <c r="Q90" s="14" t="str">
        <f t="shared" si="24"/>
        <v/>
      </c>
      <c r="R90" s="14"/>
      <c r="S90" s="8"/>
      <c r="W90" s="97"/>
      <c r="X90" s="97"/>
      <c r="Y90" s="102"/>
      <c r="Z90" s="97"/>
      <c r="AA90" s="97"/>
      <c r="AB90" s="97"/>
      <c r="AC90" s="102"/>
    </row>
    <row r="91" spans="1:29" x14ac:dyDescent="0.3">
      <c r="A91" s="103"/>
      <c r="B91" s="185" t="s">
        <v>79</v>
      </c>
      <c r="C91" s="16" t="str">
        <f t="shared" si="22"/>
        <v/>
      </c>
      <c r="D91" s="16" t="str">
        <f t="shared" si="23"/>
        <v/>
      </c>
      <c r="E91" s="17" t="s">
        <v>86</v>
      </c>
      <c r="F91" s="261">
        <f>Decsheets!$V$11</f>
        <v>0</v>
      </c>
      <c r="G91" s="8"/>
      <c r="H91" s="8"/>
      <c r="I91" s="18"/>
      <c r="J91" s="14" t="str">
        <f t="shared" si="24"/>
        <v/>
      </c>
      <c r="K91" s="14" t="str">
        <f t="shared" si="24"/>
        <v/>
      </c>
      <c r="L91" s="14" t="str">
        <f t="shared" si="24"/>
        <v/>
      </c>
      <c r="M91" s="14" t="str">
        <f t="shared" si="24"/>
        <v/>
      </c>
      <c r="N91" s="14" t="str">
        <f t="shared" si="24"/>
        <v/>
      </c>
      <c r="O91" s="14" t="str">
        <f t="shared" si="24"/>
        <v/>
      </c>
      <c r="P91" s="14" t="str">
        <f t="shared" si="24"/>
        <v/>
      </c>
      <c r="Q91" s="14" t="str">
        <f t="shared" si="24"/>
        <v/>
      </c>
      <c r="R91" s="14">
        <f>SUM(Decsheets!$V$5:$V$12)-(SUM(J85:P91))</f>
        <v>21</v>
      </c>
      <c r="S91" s="8"/>
      <c r="W91" s="97"/>
      <c r="X91" s="97"/>
      <c r="Y91" s="102"/>
      <c r="Z91" s="97"/>
      <c r="AA91" s="97"/>
      <c r="AB91" s="97"/>
      <c r="AC91" s="102"/>
    </row>
    <row r="92" spans="1:29" x14ac:dyDescent="0.3">
      <c r="A92" s="106" t="s">
        <v>298</v>
      </c>
      <c r="B92" s="196"/>
      <c r="C92" s="19" t="s">
        <v>468</v>
      </c>
      <c r="D92" s="7" t="s">
        <v>85</v>
      </c>
      <c r="E92" s="184" t="s">
        <v>86</v>
      </c>
      <c r="F92" s="256"/>
      <c r="G92" s="8"/>
      <c r="H92" s="8"/>
      <c r="I92" s="8"/>
      <c r="J92" s="14"/>
      <c r="K92" s="14"/>
      <c r="L92" s="14"/>
      <c r="M92" s="14"/>
      <c r="N92" s="14"/>
      <c r="O92" s="14"/>
      <c r="P92" s="14"/>
      <c r="Q92" s="14"/>
      <c r="R92" s="14"/>
      <c r="S92" s="8" t="s">
        <v>301</v>
      </c>
      <c r="W92" s="97"/>
      <c r="X92" s="97"/>
      <c r="Y92" s="102"/>
      <c r="Z92" s="97"/>
      <c r="AA92" s="97"/>
      <c r="AB92" s="97"/>
      <c r="AC92" s="102"/>
    </row>
    <row r="93" spans="1:29" x14ac:dyDescent="0.3">
      <c r="A93" s="103"/>
      <c r="B93" s="185" t="s">
        <v>126</v>
      </c>
      <c r="C93" s="16" t="str">
        <f>IFERROR(IF(A93="","",VLOOKUP($A$92,IF(LEN(A93)=2,U18MB,U18MA),VLOOKUP(LEFT(A93,1),club,6,FALSE),FALSE)),"No athlete")</f>
        <v/>
      </c>
      <c r="D93" s="16" t="str">
        <f>IFERROR(IF(A93="","",VLOOKUP(LEFT(A93,1),club,2,FALSE)),"No club")</f>
        <v/>
      </c>
      <c r="E93" s="17" t="s">
        <v>86</v>
      </c>
      <c r="F93" s="261">
        <f>Decsheets!$V$5</f>
        <v>6</v>
      </c>
      <c r="G93" s="8"/>
      <c r="H93" s="8"/>
      <c r="I93" s="208" t="str">
        <f>IFERROR(IF(E93=".","",IF(E93&lt;Records!E12,"LR",IF(E93=Records!E12,"=LR","-"))),"???")</f>
        <v/>
      </c>
      <c r="J93" s="14" t="str">
        <f t="shared" ref="J93:Q99" si="25">IF($A93="","",IF(LEFT($A93,1)=J$12,$F93,""))</f>
        <v/>
      </c>
      <c r="K93" s="14" t="str">
        <f t="shared" si="25"/>
        <v/>
      </c>
      <c r="L93" s="14" t="str">
        <f t="shared" si="25"/>
        <v/>
      </c>
      <c r="M93" s="14" t="str">
        <f t="shared" si="25"/>
        <v/>
      </c>
      <c r="N93" s="14" t="str">
        <f t="shared" si="25"/>
        <v/>
      </c>
      <c r="O93" s="14" t="str">
        <f t="shared" si="25"/>
        <v/>
      </c>
      <c r="P93" s="14" t="str">
        <f t="shared" si="25"/>
        <v/>
      </c>
      <c r="Q93" s="14" t="str">
        <f t="shared" si="25"/>
        <v/>
      </c>
      <c r="R93" s="14"/>
      <c r="S93" s="8"/>
      <c r="W93" s="97"/>
      <c r="X93" s="97"/>
      <c r="Y93" s="102"/>
      <c r="Z93" s="97"/>
      <c r="AA93" s="97"/>
      <c r="AB93" s="97"/>
      <c r="AC93" s="102"/>
    </row>
    <row r="94" spans="1:29" x14ac:dyDescent="0.3">
      <c r="A94" s="103"/>
      <c r="B94" s="185" t="s">
        <v>127</v>
      </c>
      <c r="C94" s="16" t="str">
        <f t="shared" ref="C94:C99" si="26">IF(A94="","",VLOOKUP($A$92,IF(LEN(A94)=2,U18MB,U18MA),VLOOKUP(LEFT(A94,1),club,6,FALSE),FALSE))</f>
        <v/>
      </c>
      <c r="D94" s="16" t="str">
        <f t="shared" si="23"/>
        <v/>
      </c>
      <c r="E94" s="17" t="s">
        <v>86</v>
      </c>
      <c r="F94" s="261">
        <f>Decsheets!$V$6</f>
        <v>5</v>
      </c>
      <c r="G94" s="8"/>
      <c r="H94" s="8"/>
      <c r="J94" s="14" t="str">
        <f t="shared" si="25"/>
        <v/>
      </c>
      <c r="K94" s="14" t="str">
        <f t="shared" si="25"/>
        <v/>
      </c>
      <c r="L94" s="14" t="str">
        <f t="shared" si="25"/>
        <v/>
      </c>
      <c r="M94" s="14" t="str">
        <f t="shared" si="25"/>
        <v/>
      </c>
      <c r="N94" s="14" t="str">
        <f t="shared" si="25"/>
        <v/>
      </c>
      <c r="O94" s="14" t="str">
        <f t="shared" si="25"/>
        <v/>
      </c>
      <c r="P94" s="14" t="str">
        <f t="shared" si="25"/>
        <v/>
      </c>
      <c r="Q94" s="14" t="str">
        <f t="shared" si="25"/>
        <v/>
      </c>
      <c r="R94" s="14"/>
      <c r="S94" s="8"/>
      <c r="W94" s="97"/>
      <c r="X94" s="97"/>
      <c r="Y94" s="102"/>
      <c r="Z94" s="97"/>
      <c r="AA94" s="97"/>
      <c r="AB94" s="97"/>
      <c r="AC94" s="102"/>
    </row>
    <row r="95" spans="1:29" x14ac:dyDescent="0.3">
      <c r="A95" s="103"/>
      <c r="B95" s="185" t="s">
        <v>128</v>
      </c>
      <c r="C95" s="16" t="str">
        <f t="shared" si="26"/>
        <v/>
      </c>
      <c r="D95" s="16" t="str">
        <f t="shared" si="23"/>
        <v/>
      </c>
      <c r="E95" s="17" t="s">
        <v>86</v>
      </c>
      <c r="F95" s="261">
        <f>Decsheets!$V$7</f>
        <v>4</v>
      </c>
      <c r="G95" s="8"/>
      <c r="H95" s="8"/>
      <c r="I95" s="18"/>
      <c r="J95" s="14" t="str">
        <f t="shared" si="25"/>
        <v/>
      </c>
      <c r="K95" s="14" t="str">
        <f t="shared" si="25"/>
        <v/>
      </c>
      <c r="L95" s="14" t="str">
        <f t="shared" si="25"/>
        <v/>
      </c>
      <c r="M95" s="14" t="str">
        <f t="shared" si="25"/>
        <v/>
      </c>
      <c r="N95" s="14" t="str">
        <f t="shared" si="25"/>
        <v/>
      </c>
      <c r="O95" s="14" t="str">
        <f t="shared" si="25"/>
        <v/>
      </c>
      <c r="P95" s="14" t="str">
        <f t="shared" si="25"/>
        <v/>
      </c>
      <c r="Q95" s="14" t="str">
        <f t="shared" si="25"/>
        <v/>
      </c>
      <c r="R95" s="14"/>
      <c r="S95" s="8"/>
      <c r="W95" s="97"/>
      <c r="X95" s="97"/>
      <c r="Y95" s="102"/>
      <c r="Z95" s="97"/>
      <c r="AA95" s="97"/>
      <c r="AB95" s="97"/>
      <c r="AC95" s="102"/>
    </row>
    <row r="96" spans="1:29" x14ac:dyDescent="0.3">
      <c r="A96" s="103"/>
      <c r="B96" s="185" t="s">
        <v>76</v>
      </c>
      <c r="C96" s="16" t="str">
        <f t="shared" si="26"/>
        <v/>
      </c>
      <c r="D96" s="16" t="str">
        <f t="shared" si="23"/>
        <v/>
      </c>
      <c r="E96" s="17" t="s">
        <v>86</v>
      </c>
      <c r="F96" s="261">
        <f>Decsheets!$V$8</f>
        <v>3</v>
      </c>
      <c r="G96" s="8"/>
      <c r="H96" s="8"/>
      <c r="I96" s="18"/>
      <c r="J96" s="14" t="str">
        <f t="shared" si="25"/>
        <v/>
      </c>
      <c r="K96" s="14" t="str">
        <f t="shared" si="25"/>
        <v/>
      </c>
      <c r="L96" s="14" t="str">
        <f t="shared" si="25"/>
        <v/>
      </c>
      <c r="M96" s="14" t="str">
        <f t="shared" si="25"/>
        <v/>
      </c>
      <c r="N96" s="14" t="str">
        <f t="shared" si="25"/>
        <v/>
      </c>
      <c r="O96" s="14" t="str">
        <f t="shared" si="25"/>
        <v/>
      </c>
      <c r="P96" s="14" t="str">
        <f t="shared" si="25"/>
        <v/>
      </c>
      <c r="Q96" s="14" t="str">
        <f t="shared" si="25"/>
        <v/>
      </c>
      <c r="R96" s="14"/>
      <c r="S96" s="8"/>
      <c r="W96" s="97"/>
      <c r="X96" s="97"/>
      <c r="Y96" s="102"/>
      <c r="Z96" s="97"/>
      <c r="AA96" s="97"/>
      <c r="AB96" s="97"/>
      <c r="AC96" s="102"/>
    </row>
    <row r="97" spans="1:29" x14ac:dyDescent="0.3">
      <c r="A97" s="103"/>
      <c r="B97" s="185" t="s">
        <v>77</v>
      </c>
      <c r="C97" s="16" t="str">
        <f t="shared" si="26"/>
        <v/>
      </c>
      <c r="D97" s="16" t="str">
        <f t="shared" si="23"/>
        <v/>
      </c>
      <c r="E97" s="17" t="s">
        <v>86</v>
      </c>
      <c r="F97" s="261">
        <f>Decsheets!$V$9</f>
        <v>2</v>
      </c>
      <c r="G97" s="8"/>
      <c r="H97" s="8"/>
      <c r="I97" s="18"/>
      <c r="J97" s="14" t="str">
        <f t="shared" si="25"/>
        <v/>
      </c>
      <c r="K97" s="14" t="str">
        <f t="shared" si="25"/>
        <v/>
      </c>
      <c r="L97" s="14" t="str">
        <f t="shared" si="25"/>
        <v/>
      </c>
      <c r="M97" s="14" t="str">
        <f t="shared" si="25"/>
        <v/>
      </c>
      <c r="N97" s="14" t="str">
        <f t="shared" si="25"/>
        <v/>
      </c>
      <c r="O97" s="14" t="str">
        <f t="shared" si="25"/>
        <v/>
      </c>
      <c r="P97" s="14" t="str">
        <f t="shared" si="25"/>
        <v/>
      </c>
      <c r="Q97" s="14" t="str">
        <f t="shared" si="25"/>
        <v/>
      </c>
      <c r="R97" s="14"/>
      <c r="S97" s="8"/>
      <c r="W97" s="97"/>
      <c r="X97" s="97"/>
      <c r="Y97" s="102"/>
      <c r="Z97" s="97"/>
      <c r="AA97" s="97"/>
      <c r="AB97" s="97"/>
      <c r="AC97" s="102"/>
    </row>
    <row r="98" spans="1:29" x14ac:dyDescent="0.3">
      <c r="A98" s="103"/>
      <c r="B98" s="185" t="s">
        <v>78</v>
      </c>
      <c r="C98" s="16" t="str">
        <f t="shared" si="26"/>
        <v/>
      </c>
      <c r="D98" s="16" t="str">
        <f t="shared" si="23"/>
        <v/>
      </c>
      <c r="E98" s="17" t="s">
        <v>86</v>
      </c>
      <c r="F98" s="261">
        <f>Decsheets!$V$10</f>
        <v>1</v>
      </c>
      <c r="G98" s="8"/>
      <c r="H98" s="8"/>
      <c r="I98" s="18"/>
      <c r="J98" s="14" t="str">
        <f t="shared" si="25"/>
        <v/>
      </c>
      <c r="K98" s="14" t="str">
        <f t="shared" si="25"/>
        <v/>
      </c>
      <c r="L98" s="14" t="str">
        <f t="shared" si="25"/>
        <v/>
      </c>
      <c r="M98" s="14" t="str">
        <f t="shared" si="25"/>
        <v/>
      </c>
      <c r="N98" s="14" t="str">
        <f t="shared" si="25"/>
        <v/>
      </c>
      <c r="O98" s="14" t="str">
        <f t="shared" si="25"/>
        <v/>
      </c>
      <c r="P98" s="14" t="str">
        <f t="shared" si="25"/>
        <v/>
      </c>
      <c r="Q98" s="14" t="str">
        <f t="shared" si="25"/>
        <v/>
      </c>
      <c r="R98" s="14"/>
      <c r="S98" s="8"/>
      <c r="W98" s="97"/>
      <c r="X98" s="97"/>
      <c r="Y98" s="102"/>
      <c r="Z98" s="97"/>
      <c r="AA98" s="97"/>
      <c r="AB98" s="97"/>
      <c r="AC98" s="102"/>
    </row>
    <row r="99" spans="1:29" x14ac:dyDescent="0.3">
      <c r="A99" s="103"/>
      <c r="B99" s="185" t="s">
        <v>79</v>
      </c>
      <c r="C99" s="16" t="str">
        <f t="shared" si="26"/>
        <v/>
      </c>
      <c r="D99" s="16" t="str">
        <f t="shared" si="23"/>
        <v/>
      </c>
      <c r="E99" s="17" t="s">
        <v>86</v>
      </c>
      <c r="F99" s="261">
        <f>Decsheets!$V$11</f>
        <v>0</v>
      </c>
      <c r="G99" s="8"/>
      <c r="H99" s="8"/>
      <c r="I99" s="18"/>
      <c r="J99" s="14" t="str">
        <f t="shared" si="25"/>
        <v/>
      </c>
      <c r="K99" s="14" t="str">
        <f t="shared" si="25"/>
        <v/>
      </c>
      <c r="L99" s="14" t="str">
        <f t="shared" si="25"/>
        <v/>
      </c>
      <c r="M99" s="14" t="str">
        <f t="shared" si="25"/>
        <v/>
      </c>
      <c r="N99" s="14" t="str">
        <f t="shared" si="25"/>
        <v/>
      </c>
      <c r="O99" s="14" t="str">
        <f t="shared" si="25"/>
        <v/>
      </c>
      <c r="P99" s="14" t="str">
        <f t="shared" si="25"/>
        <v/>
      </c>
      <c r="Q99" s="14" t="str">
        <f t="shared" si="25"/>
        <v/>
      </c>
      <c r="R99" s="14">
        <f>SUM(Decsheets!$V$5:$V$12)-(SUM(J93:P99))</f>
        <v>21</v>
      </c>
      <c r="S99" s="8"/>
      <c r="W99" s="97"/>
      <c r="X99" s="97"/>
      <c r="Y99" s="102"/>
      <c r="Z99" s="97"/>
      <c r="AA99" s="97"/>
      <c r="AB99" s="97"/>
      <c r="AC99" s="102"/>
    </row>
    <row r="100" spans="1:29" x14ac:dyDescent="0.3">
      <c r="A100" s="106" t="s">
        <v>298</v>
      </c>
      <c r="B100" s="196"/>
      <c r="C100" s="19" t="s">
        <v>469</v>
      </c>
      <c r="D100" s="7" t="s">
        <v>85</v>
      </c>
      <c r="E100" s="184" t="s">
        <v>86</v>
      </c>
      <c r="F100" s="256"/>
      <c r="G100" s="8"/>
      <c r="H100" s="8"/>
      <c r="I100" s="8"/>
      <c r="J100" s="14"/>
      <c r="K100" s="14"/>
      <c r="L100" s="14"/>
      <c r="M100" s="14"/>
      <c r="N100" s="14"/>
      <c r="O100" s="14"/>
      <c r="P100" s="14"/>
      <c r="Q100" s="14"/>
      <c r="R100" s="14"/>
      <c r="S100" s="8" t="s">
        <v>302</v>
      </c>
      <c r="W100" s="97"/>
      <c r="X100" s="97"/>
      <c r="Y100" s="102"/>
      <c r="Z100" s="97"/>
      <c r="AA100" s="97"/>
      <c r="AB100" s="97"/>
      <c r="AC100" s="102"/>
    </row>
    <row r="101" spans="1:29" x14ac:dyDescent="0.3">
      <c r="A101" s="103"/>
      <c r="B101" s="185" t="s">
        <v>126</v>
      </c>
      <c r="C101" s="16" t="str">
        <f t="shared" ref="C101:C107" si="27">IF(A101="","",VLOOKUP($A$100,IF(LEN(A101)=2,U18MB,U18MA),VLOOKUP(LEFT(A101,1),club,6,FALSE),FALSE))</f>
        <v/>
      </c>
      <c r="D101" s="16" t="str">
        <f t="shared" si="23"/>
        <v/>
      </c>
      <c r="E101" s="17" t="s">
        <v>86</v>
      </c>
      <c r="F101" s="261">
        <f>Decsheets!$V$5</f>
        <v>6</v>
      </c>
      <c r="G101" s="8"/>
      <c r="H101" s="8"/>
      <c r="I101" s="208" t="str">
        <f>IFERROR(IF(E101=".","",IF(E101&lt;Records!E12,"LR",IF(E101=Records!E12,"=LR","-"))),"???")</f>
        <v/>
      </c>
      <c r="J101" s="14" t="str">
        <f t="shared" ref="J101:Q131" si="28">IF($A101="","",IF(LEFT($A101,1)=J$12,$F101,""))</f>
        <v/>
      </c>
      <c r="K101" s="14" t="str">
        <f t="shared" si="28"/>
        <v/>
      </c>
      <c r="L101" s="14" t="str">
        <f t="shared" si="28"/>
        <v/>
      </c>
      <c r="M101" s="14" t="str">
        <f t="shared" si="28"/>
        <v/>
      </c>
      <c r="N101" s="14" t="str">
        <f t="shared" si="28"/>
        <v/>
      </c>
      <c r="O101" s="14" t="str">
        <f t="shared" si="28"/>
        <v/>
      </c>
      <c r="P101" s="14" t="str">
        <f t="shared" si="28"/>
        <v/>
      </c>
      <c r="Q101" s="14" t="str">
        <f t="shared" si="28"/>
        <v/>
      </c>
      <c r="R101" s="14"/>
      <c r="S101" s="8"/>
      <c r="W101" s="97"/>
      <c r="X101" s="97"/>
      <c r="Y101" s="102"/>
      <c r="Z101" s="97"/>
      <c r="AA101" s="97"/>
      <c r="AB101" s="97"/>
      <c r="AC101" s="102"/>
    </row>
    <row r="102" spans="1:29" x14ac:dyDescent="0.3">
      <c r="A102" s="103"/>
      <c r="B102" s="185" t="s">
        <v>127</v>
      </c>
      <c r="C102" s="16" t="str">
        <f t="shared" si="27"/>
        <v/>
      </c>
      <c r="D102" s="16" t="str">
        <f t="shared" si="23"/>
        <v/>
      </c>
      <c r="E102" s="17" t="s">
        <v>86</v>
      </c>
      <c r="F102" s="261">
        <f>Decsheets!$V$6</f>
        <v>5</v>
      </c>
      <c r="G102" s="8"/>
      <c r="H102" s="8"/>
      <c r="I102" s="18"/>
      <c r="J102" s="14" t="str">
        <f t="shared" si="28"/>
        <v/>
      </c>
      <c r="K102" s="14" t="str">
        <f t="shared" si="28"/>
        <v/>
      </c>
      <c r="L102" s="14" t="str">
        <f t="shared" si="28"/>
        <v/>
      </c>
      <c r="M102" s="14" t="str">
        <f t="shared" si="28"/>
        <v/>
      </c>
      <c r="N102" s="14" t="str">
        <f t="shared" si="28"/>
        <v/>
      </c>
      <c r="O102" s="14" t="str">
        <f t="shared" si="28"/>
        <v/>
      </c>
      <c r="P102" s="14" t="str">
        <f t="shared" si="28"/>
        <v/>
      </c>
      <c r="Q102" s="14" t="str">
        <f t="shared" si="28"/>
        <v/>
      </c>
      <c r="R102" s="14"/>
      <c r="S102" s="8"/>
      <c r="W102" s="97"/>
      <c r="X102" s="97"/>
      <c r="Y102" s="102"/>
      <c r="Z102" s="97"/>
      <c r="AA102" s="97"/>
      <c r="AB102" s="97"/>
      <c r="AC102" s="102"/>
    </row>
    <row r="103" spans="1:29" x14ac:dyDescent="0.3">
      <c r="A103" s="103"/>
      <c r="B103" s="185" t="s">
        <v>128</v>
      </c>
      <c r="C103" s="16" t="str">
        <f t="shared" si="27"/>
        <v/>
      </c>
      <c r="D103" s="16" t="str">
        <f t="shared" si="23"/>
        <v/>
      </c>
      <c r="E103" s="17" t="s">
        <v>86</v>
      </c>
      <c r="F103" s="261">
        <f>Decsheets!$V$7</f>
        <v>4</v>
      </c>
      <c r="G103" s="8"/>
      <c r="H103" s="8"/>
      <c r="I103" s="18"/>
      <c r="J103" s="14" t="str">
        <f t="shared" si="28"/>
        <v/>
      </c>
      <c r="K103" s="14" t="str">
        <f t="shared" si="28"/>
        <v/>
      </c>
      <c r="L103" s="14" t="str">
        <f t="shared" si="28"/>
        <v/>
      </c>
      <c r="M103" s="14" t="str">
        <f t="shared" si="28"/>
        <v/>
      </c>
      <c r="N103" s="14" t="str">
        <f t="shared" si="28"/>
        <v/>
      </c>
      <c r="O103" s="14" t="str">
        <f t="shared" si="28"/>
        <v/>
      </c>
      <c r="P103" s="14" t="str">
        <f t="shared" si="28"/>
        <v/>
      </c>
      <c r="Q103" s="14" t="str">
        <f t="shared" si="28"/>
        <v/>
      </c>
      <c r="R103" s="14"/>
      <c r="S103" s="8"/>
      <c r="W103" s="97"/>
      <c r="X103" s="97"/>
      <c r="Y103" s="102"/>
      <c r="Z103" s="97"/>
      <c r="AA103" s="97"/>
      <c r="AB103" s="97"/>
      <c r="AC103" s="102"/>
    </row>
    <row r="104" spans="1:29" x14ac:dyDescent="0.3">
      <c r="A104" s="103"/>
      <c r="B104" s="185" t="s">
        <v>76</v>
      </c>
      <c r="C104" s="16" t="str">
        <f t="shared" si="27"/>
        <v/>
      </c>
      <c r="D104" s="16" t="str">
        <f t="shared" si="23"/>
        <v/>
      </c>
      <c r="E104" s="17" t="s">
        <v>86</v>
      </c>
      <c r="F104" s="261">
        <f>Decsheets!$V$8</f>
        <v>3</v>
      </c>
      <c r="G104" s="8"/>
      <c r="H104" s="8"/>
      <c r="I104" s="18"/>
      <c r="J104" s="14" t="str">
        <f t="shared" si="28"/>
        <v/>
      </c>
      <c r="K104" s="14" t="str">
        <f t="shared" si="28"/>
        <v/>
      </c>
      <c r="L104" s="14" t="str">
        <f t="shared" si="28"/>
        <v/>
      </c>
      <c r="M104" s="14" t="str">
        <f t="shared" si="28"/>
        <v/>
      </c>
      <c r="N104" s="14" t="str">
        <f t="shared" si="28"/>
        <v/>
      </c>
      <c r="O104" s="14" t="str">
        <f t="shared" si="28"/>
        <v/>
      </c>
      <c r="P104" s="14" t="str">
        <f t="shared" si="28"/>
        <v/>
      </c>
      <c r="Q104" s="14" t="str">
        <f t="shared" si="28"/>
        <v/>
      </c>
      <c r="R104" s="14"/>
      <c r="S104" s="8"/>
      <c r="W104" s="97"/>
      <c r="X104" s="97"/>
      <c r="Y104" s="102"/>
      <c r="Z104" s="97"/>
      <c r="AA104" s="97"/>
      <c r="AB104" s="97"/>
      <c r="AC104" s="102"/>
    </row>
    <row r="105" spans="1:29" x14ac:dyDescent="0.3">
      <c r="A105" s="103"/>
      <c r="B105" s="185" t="s">
        <v>77</v>
      </c>
      <c r="C105" s="16" t="str">
        <f t="shared" si="27"/>
        <v/>
      </c>
      <c r="D105" s="16" t="str">
        <f t="shared" si="23"/>
        <v/>
      </c>
      <c r="E105" s="17" t="s">
        <v>86</v>
      </c>
      <c r="F105" s="261">
        <f>Decsheets!$V$9</f>
        <v>2</v>
      </c>
      <c r="G105" s="8"/>
      <c r="H105" s="8"/>
      <c r="I105" s="18"/>
      <c r="J105" s="14" t="str">
        <f t="shared" si="28"/>
        <v/>
      </c>
      <c r="K105" s="14" t="str">
        <f t="shared" si="28"/>
        <v/>
      </c>
      <c r="L105" s="14" t="str">
        <f t="shared" si="28"/>
        <v/>
      </c>
      <c r="M105" s="14" t="str">
        <f t="shared" si="28"/>
        <v/>
      </c>
      <c r="N105" s="14" t="str">
        <f t="shared" si="28"/>
        <v/>
      </c>
      <c r="O105" s="14" t="str">
        <f t="shared" si="28"/>
        <v/>
      </c>
      <c r="P105" s="14" t="str">
        <f t="shared" si="28"/>
        <v/>
      </c>
      <c r="Q105" s="14" t="str">
        <f t="shared" si="28"/>
        <v/>
      </c>
      <c r="R105" s="14"/>
      <c r="S105" s="8"/>
      <c r="W105" s="97"/>
      <c r="X105" s="97"/>
      <c r="Y105" s="102"/>
      <c r="Z105" s="97"/>
      <c r="AA105" s="97"/>
      <c r="AB105" s="97"/>
      <c r="AC105" s="102"/>
    </row>
    <row r="106" spans="1:29" x14ac:dyDescent="0.3">
      <c r="A106" s="103"/>
      <c r="B106" s="185" t="s">
        <v>78</v>
      </c>
      <c r="C106" s="16" t="str">
        <f t="shared" si="27"/>
        <v/>
      </c>
      <c r="D106" s="16" t="str">
        <f t="shared" si="23"/>
        <v/>
      </c>
      <c r="E106" s="17" t="s">
        <v>86</v>
      </c>
      <c r="F106" s="261">
        <f>Decsheets!$V$10</f>
        <v>1</v>
      </c>
      <c r="G106" s="8"/>
      <c r="H106" s="8"/>
      <c r="I106" s="18"/>
      <c r="J106" s="14" t="str">
        <f t="shared" si="28"/>
        <v/>
      </c>
      <c r="K106" s="14" t="str">
        <f t="shared" si="28"/>
        <v/>
      </c>
      <c r="L106" s="14" t="str">
        <f t="shared" si="28"/>
        <v/>
      </c>
      <c r="M106" s="14" t="str">
        <f t="shared" si="28"/>
        <v/>
      </c>
      <c r="N106" s="14" t="str">
        <f t="shared" si="28"/>
        <v/>
      </c>
      <c r="O106" s="14" t="str">
        <f t="shared" si="28"/>
        <v/>
      </c>
      <c r="P106" s="14" t="str">
        <f t="shared" si="28"/>
        <v/>
      </c>
      <c r="Q106" s="14" t="str">
        <f t="shared" si="28"/>
        <v/>
      </c>
      <c r="R106" s="14"/>
      <c r="S106" s="8"/>
      <c r="W106" s="97"/>
      <c r="X106" s="97"/>
      <c r="Y106" s="102"/>
      <c r="Z106" s="97"/>
      <c r="AA106" s="97"/>
      <c r="AB106" s="97"/>
      <c r="AC106" s="102"/>
    </row>
    <row r="107" spans="1:29" x14ac:dyDescent="0.3">
      <c r="A107" s="103"/>
      <c r="B107" s="185" t="s">
        <v>79</v>
      </c>
      <c r="C107" s="16" t="str">
        <f t="shared" si="27"/>
        <v/>
      </c>
      <c r="D107" s="16" t="str">
        <f t="shared" si="23"/>
        <v/>
      </c>
      <c r="E107" s="17" t="s">
        <v>86</v>
      </c>
      <c r="F107" s="261">
        <f>Decsheets!$V$11</f>
        <v>0</v>
      </c>
      <c r="G107" s="8"/>
      <c r="H107" s="8"/>
      <c r="I107" s="18"/>
      <c r="J107" s="14" t="str">
        <f t="shared" si="28"/>
        <v/>
      </c>
      <c r="K107" s="14" t="str">
        <f t="shared" si="28"/>
        <v/>
      </c>
      <c r="L107" s="14" t="str">
        <f t="shared" si="28"/>
        <v/>
      </c>
      <c r="M107" s="14" t="str">
        <f t="shared" si="28"/>
        <v/>
      </c>
      <c r="N107" s="14" t="str">
        <f t="shared" si="28"/>
        <v/>
      </c>
      <c r="O107" s="14" t="str">
        <f t="shared" si="28"/>
        <v/>
      </c>
      <c r="P107" s="14" t="str">
        <f t="shared" si="28"/>
        <v/>
      </c>
      <c r="Q107" s="14" t="str">
        <f t="shared" si="28"/>
        <v/>
      </c>
      <c r="R107" s="14">
        <f>SUM(Decsheets!$V$5:$V$12)-(SUM(J101:P107))</f>
        <v>21</v>
      </c>
      <c r="S107" s="8"/>
      <c r="W107" s="97"/>
      <c r="X107" s="97"/>
      <c r="Y107" s="102"/>
      <c r="Z107" s="97"/>
      <c r="AA107" s="97"/>
      <c r="AB107" s="97"/>
      <c r="AC107" s="102"/>
    </row>
    <row r="108" spans="1:29" hidden="1" x14ac:dyDescent="0.3">
      <c r="A108" s="106" t="s">
        <v>344</v>
      </c>
      <c r="B108" s="196"/>
      <c r="C108" s="19" t="s">
        <v>470</v>
      </c>
      <c r="D108" s="7"/>
      <c r="E108" s="184" t="s">
        <v>86</v>
      </c>
      <c r="F108" s="256"/>
      <c r="G108" s="8"/>
      <c r="H108" s="8"/>
      <c r="I108" s="8"/>
      <c r="J108" s="14"/>
      <c r="K108" s="14"/>
      <c r="L108" s="14"/>
      <c r="M108" s="14"/>
      <c r="N108" s="14"/>
      <c r="O108" s="14"/>
      <c r="P108" s="14"/>
      <c r="Q108" s="14"/>
      <c r="R108" s="14"/>
      <c r="S108" s="21" t="s">
        <v>349</v>
      </c>
      <c r="W108" s="97"/>
      <c r="X108" s="97"/>
      <c r="Y108" s="102"/>
      <c r="Z108" s="97"/>
      <c r="AA108" s="97"/>
      <c r="AB108" s="97"/>
      <c r="AC108" s="102"/>
    </row>
    <row r="109" spans="1:29" hidden="1" x14ac:dyDescent="0.3">
      <c r="A109" s="103"/>
      <c r="B109" s="185" t="s">
        <v>126</v>
      </c>
      <c r="C109" s="16" t="str">
        <f>IFERROR(IF(A109="","",VLOOKUP($A$108,IF(LEN(A109)=2,U18MB,U18MA),VLOOKUP(LEFT(A109,1),club,6,FALSE),FALSE)),"No athlete")</f>
        <v/>
      </c>
      <c r="D109" s="16" t="str">
        <f>IFERROR(IF(A109="","",VLOOKUP(LEFT(A109,1),club,2,FALSE)),"No club")</f>
        <v/>
      </c>
      <c r="E109" s="17" t="s">
        <v>86</v>
      </c>
      <c r="F109" s="261">
        <f>Decsheets!$V$5</f>
        <v>6</v>
      </c>
      <c r="G109" s="8"/>
      <c r="H109" s="8"/>
      <c r="I109" s="208" t="str">
        <f>IFERROR(IF(E109=".","",IF(E109&lt;Records!E15,"LR",IF(E109=Records!E15,"=LR","-"))),"???")</f>
        <v/>
      </c>
      <c r="J109" s="14" t="str">
        <f t="shared" ref="J109:Q115" si="29">IF($A109="","",IF(LEFT($A109,1)=J$12,$F109,""))</f>
        <v/>
      </c>
      <c r="K109" s="14" t="str">
        <f t="shared" si="29"/>
        <v/>
      </c>
      <c r="L109" s="14" t="str">
        <f t="shared" si="29"/>
        <v/>
      </c>
      <c r="M109" s="14" t="str">
        <f t="shared" si="29"/>
        <v/>
      </c>
      <c r="N109" s="14" t="str">
        <f t="shared" si="29"/>
        <v/>
      </c>
      <c r="O109" s="14" t="str">
        <f t="shared" si="29"/>
        <v/>
      </c>
      <c r="P109" s="14" t="str">
        <f t="shared" si="29"/>
        <v/>
      </c>
      <c r="Q109" s="14" t="str">
        <f t="shared" si="29"/>
        <v/>
      </c>
      <c r="R109" s="14"/>
      <c r="S109" s="8"/>
      <c r="W109" s="97"/>
      <c r="X109" s="97"/>
      <c r="Y109" s="102"/>
      <c r="Z109" s="97"/>
      <c r="AA109" s="97"/>
      <c r="AB109" s="97"/>
      <c r="AC109" s="102"/>
    </row>
    <row r="110" spans="1:29" hidden="1" x14ac:dyDescent="0.3">
      <c r="A110" s="103"/>
      <c r="B110" s="185" t="s">
        <v>127</v>
      </c>
      <c r="C110" s="16" t="str">
        <f t="shared" ref="C110:C115" si="30">IF(A110="","",VLOOKUP($A$108,IF(LEN(A110)=2,U18MB,U18MA),VLOOKUP(LEFT(A110,1),club,6,FALSE),FALSE))</f>
        <v/>
      </c>
      <c r="D110" s="16" t="str">
        <f t="shared" ref="D110:D115" si="31">IF(A110="","",VLOOKUP(LEFT(A110,1),club,2,FALSE))</f>
        <v/>
      </c>
      <c r="E110" s="17" t="s">
        <v>86</v>
      </c>
      <c r="F110" s="261">
        <f>Decsheets!$V$6</f>
        <v>5</v>
      </c>
      <c r="G110" s="8"/>
      <c r="H110" s="8"/>
      <c r="J110" s="14" t="str">
        <f t="shared" si="29"/>
        <v/>
      </c>
      <c r="K110" s="14" t="str">
        <f t="shared" si="29"/>
        <v/>
      </c>
      <c r="L110" s="14" t="str">
        <f t="shared" si="29"/>
        <v/>
      </c>
      <c r="M110" s="14" t="str">
        <f t="shared" si="29"/>
        <v/>
      </c>
      <c r="N110" s="14" t="str">
        <f t="shared" si="29"/>
        <v/>
      </c>
      <c r="O110" s="14" t="str">
        <f t="shared" si="29"/>
        <v/>
      </c>
      <c r="P110" s="14" t="str">
        <f t="shared" si="29"/>
        <v/>
      </c>
      <c r="Q110" s="14" t="str">
        <f t="shared" si="29"/>
        <v/>
      </c>
      <c r="R110" s="14"/>
      <c r="S110" s="8"/>
      <c r="W110" s="97"/>
      <c r="X110" s="97"/>
      <c r="Y110" s="102"/>
      <c r="Z110" s="97"/>
      <c r="AA110" s="97"/>
      <c r="AB110" s="97"/>
      <c r="AC110" s="102"/>
    </row>
    <row r="111" spans="1:29" hidden="1" x14ac:dyDescent="0.3">
      <c r="A111" s="103"/>
      <c r="B111" s="185" t="s">
        <v>128</v>
      </c>
      <c r="C111" s="16" t="str">
        <f t="shared" si="30"/>
        <v/>
      </c>
      <c r="D111" s="16" t="str">
        <f t="shared" si="31"/>
        <v/>
      </c>
      <c r="E111" s="17" t="s">
        <v>86</v>
      </c>
      <c r="F111" s="261">
        <f>Decsheets!$V$7</f>
        <v>4</v>
      </c>
      <c r="G111" s="8"/>
      <c r="H111" s="8"/>
      <c r="I111" s="18"/>
      <c r="J111" s="14" t="str">
        <f t="shared" si="29"/>
        <v/>
      </c>
      <c r="K111" s="14" t="str">
        <f t="shared" si="29"/>
        <v/>
      </c>
      <c r="L111" s="14" t="str">
        <f t="shared" si="29"/>
        <v/>
      </c>
      <c r="M111" s="14" t="str">
        <f t="shared" si="29"/>
        <v/>
      </c>
      <c r="N111" s="14" t="str">
        <f t="shared" si="29"/>
        <v/>
      </c>
      <c r="O111" s="14" t="str">
        <f t="shared" si="29"/>
        <v/>
      </c>
      <c r="P111" s="14" t="str">
        <f t="shared" si="29"/>
        <v/>
      </c>
      <c r="Q111" s="14" t="str">
        <f t="shared" si="29"/>
        <v/>
      </c>
      <c r="R111" s="14"/>
      <c r="S111" s="8"/>
      <c r="W111" s="97"/>
      <c r="X111" s="97"/>
      <c r="Y111" s="102"/>
      <c r="Z111" s="97"/>
      <c r="AA111" s="97"/>
      <c r="AB111" s="97"/>
      <c r="AC111" s="102"/>
    </row>
    <row r="112" spans="1:29" hidden="1" x14ac:dyDescent="0.3">
      <c r="A112" s="103"/>
      <c r="B112" s="185" t="s">
        <v>76</v>
      </c>
      <c r="C112" s="16" t="str">
        <f t="shared" si="30"/>
        <v/>
      </c>
      <c r="D112" s="16" t="str">
        <f t="shared" si="31"/>
        <v/>
      </c>
      <c r="E112" s="17" t="s">
        <v>86</v>
      </c>
      <c r="F112" s="261">
        <f>Decsheets!$V$8</f>
        <v>3</v>
      </c>
      <c r="G112" s="8"/>
      <c r="H112" s="8"/>
      <c r="I112" s="18"/>
      <c r="J112" s="14" t="str">
        <f t="shared" si="29"/>
        <v/>
      </c>
      <c r="K112" s="14" t="str">
        <f t="shared" si="29"/>
        <v/>
      </c>
      <c r="L112" s="14" t="str">
        <f t="shared" si="29"/>
        <v/>
      </c>
      <c r="M112" s="14" t="str">
        <f t="shared" si="29"/>
        <v/>
      </c>
      <c r="N112" s="14" t="str">
        <f t="shared" si="29"/>
        <v/>
      </c>
      <c r="O112" s="14" t="str">
        <f t="shared" si="29"/>
        <v/>
      </c>
      <c r="P112" s="14" t="str">
        <f t="shared" si="29"/>
        <v/>
      </c>
      <c r="Q112" s="14" t="str">
        <f t="shared" si="29"/>
        <v/>
      </c>
      <c r="R112" s="14"/>
      <c r="S112" s="8"/>
      <c r="W112" s="97"/>
      <c r="X112" s="97"/>
      <c r="Y112" s="102"/>
      <c r="Z112" s="97"/>
      <c r="AA112" s="97"/>
      <c r="AB112" s="97"/>
      <c r="AC112" s="102"/>
    </row>
    <row r="113" spans="1:29" hidden="1" x14ac:dyDescent="0.3">
      <c r="A113" s="103"/>
      <c r="B113" s="185" t="s">
        <v>77</v>
      </c>
      <c r="C113" s="16" t="str">
        <f t="shared" si="30"/>
        <v/>
      </c>
      <c r="D113" s="16" t="str">
        <f t="shared" si="31"/>
        <v/>
      </c>
      <c r="E113" s="17" t="s">
        <v>86</v>
      </c>
      <c r="F113" s="261">
        <f>Decsheets!$V$9</f>
        <v>2</v>
      </c>
      <c r="G113" s="8"/>
      <c r="H113" s="8"/>
      <c r="I113" s="18"/>
      <c r="J113" s="14" t="str">
        <f t="shared" si="29"/>
        <v/>
      </c>
      <c r="K113" s="14" t="str">
        <f t="shared" si="29"/>
        <v/>
      </c>
      <c r="L113" s="14" t="str">
        <f t="shared" si="29"/>
        <v/>
      </c>
      <c r="M113" s="14" t="str">
        <f t="shared" si="29"/>
        <v/>
      </c>
      <c r="N113" s="14" t="str">
        <f t="shared" si="29"/>
        <v/>
      </c>
      <c r="O113" s="14" t="str">
        <f t="shared" si="29"/>
        <v/>
      </c>
      <c r="P113" s="14" t="str">
        <f t="shared" si="29"/>
        <v/>
      </c>
      <c r="Q113" s="14" t="str">
        <f t="shared" si="29"/>
        <v/>
      </c>
      <c r="R113" s="14"/>
      <c r="S113" s="8"/>
      <c r="W113" s="97"/>
      <c r="X113" s="97"/>
      <c r="Y113" s="102"/>
      <c r="Z113" s="97"/>
      <c r="AA113" s="97"/>
      <c r="AB113" s="97"/>
      <c r="AC113" s="102"/>
    </row>
    <row r="114" spans="1:29" hidden="1" x14ac:dyDescent="0.3">
      <c r="A114" s="103"/>
      <c r="B114" s="185" t="s">
        <v>78</v>
      </c>
      <c r="C114" s="16" t="str">
        <f t="shared" si="30"/>
        <v/>
      </c>
      <c r="D114" s="16" t="str">
        <f t="shared" si="31"/>
        <v/>
      </c>
      <c r="E114" s="17" t="s">
        <v>86</v>
      </c>
      <c r="F114" s="261">
        <f>Decsheets!$V$10</f>
        <v>1</v>
      </c>
      <c r="G114" s="8"/>
      <c r="H114" s="8"/>
      <c r="I114" s="18"/>
      <c r="J114" s="14" t="str">
        <f t="shared" si="29"/>
        <v/>
      </c>
      <c r="K114" s="14" t="str">
        <f t="shared" si="29"/>
        <v/>
      </c>
      <c r="L114" s="14" t="str">
        <f t="shared" si="29"/>
        <v/>
      </c>
      <c r="M114" s="14" t="str">
        <f t="shared" si="29"/>
        <v/>
      </c>
      <c r="N114" s="14" t="str">
        <f t="shared" si="29"/>
        <v/>
      </c>
      <c r="O114" s="14" t="str">
        <f t="shared" si="29"/>
        <v/>
      </c>
      <c r="P114" s="14" t="str">
        <f t="shared" si="29"/>
        <v/>
      </c>
      <c r="Q114" s="14" t="str">
        <f t="shared" si="29"/>
        <v/>
      </c>
      <c r="R114" s="14"/>
      <c r="S114" s="8"/>
      <c r="W114" s="97"/>
      <c r="X114" s="97"/>
      <c r="Y114" s="102"/>
      <c r="Z114" s="97"/>
      <c r="AA114" s="97"/>
      <c r="AB114" s="97"/>
      <c r="AC114" s="102"/>
    </row>
    <row r="115" spans="1:29" hidden="1" x14ac:dyDescent="0.3">
      <c r="A115" s="103"/>
      <c r="B115" s="185" t="s">
        <v>79</v>
      </c>
      <c r="C115" s="16" t="str">
        <f t="shared" si="30"/>
        <v/>
      </c>
      <c r="D115" s="16" t="str">
        <f t="shared" si="31"/>
        <v/>
      </c>
      <c r="E115" s="17" t="s">
        <v>86</v>
      </c>
      <c r="F115" s="261">
        <f>Decsheets!$V$11</f>
        <v>0</v>
      </c>
      <c r="G115" s="8"/>
      <c r="H115" s="8"/>
      <c r="I115" s="18"/>
      <c r="J115" s="14" t="str">
        <f t="shared" si="29"/>
        <v/>
      </c>
      <c r="K115" s="14" t="str">
        <f t="shared" si="29"/>
        <v/>
      </c>
      <c r="L115" s="14" t="str">
        <f t="shared" si="29"/>
        <v/>
      </c>
      <c r="M115" s="14" t="str">
        <f t="shared" si="29"/>
        <v/>
      </c>
      <c r="N115" s="14" t="str">
        <f t="shared" si="29"/>
        <v/>
      </c>
      <c r="O115" s="14" t="str">
        <f t="shared" si="29"/>
        <v/>
      </c>
      <c r="P115" s="14" t="str">
        <f t="shared" si="29"/>
        <v/>
      </c>
      <c r="Q115" s="14" t="str">
        <f t="shared" si="29"/>
        <v/>
      </c>
      <c r="R115" s="14">
        <f>SUM(Decsheets!$V$5:$V$12)-(SUM(J109:P115))</f>
        <v>21</v>
      </c>
      <c r="S115" s="8"/>
      <c r="W115" s="97"/>
      <c r="X115" s="97"/>
      <c r="Y115" s="102"/>
      <c r="Z115" s="97"/>
      <c r="AA115" s="97"/>
      <c r="AB115" s="97"/>
      <c r="AC115" s="102"/>
    </row>
    <row r="116" spans="1:29" hidden="1" x14ac:dyDescent="0.3">
      <c r="A116" s="106" t="s">
        <v>344</v>
      </c>
      <c r="B116" s="196"/>
      <c r="C116" s="19" t="s">
        <v>471</v>
      </c>
      <c r="D116" s="7"/>
      <c r="E116" s="184" t="s">
        <v>86</v>
      </c>
      <c r="F116" s="256"/>
      <c r="G116" s="8"/>
      <c r="H116" s="8"/>
      <c r="I116" s="8"/>
      <c r="J116" s="14"/>
      <c r="K116" s="14"/>
      <c r="L116" s="14"/>
      <c r="M116" s="14"/>
      <c r="N116" s="14"/>
      <c r="O116" s="14"/>
      <c r="P116" s="14"/>
      <c r="Q116" s="14"/>
      <c r="R116" s="14"/>
      <c r="S116" s="21" t="s">
        <v>350</v>
      </c>
      <c r="W116" s="97"/>
      <c r="X116" s="97"/>
      <c r="Y116" s="102"/>
      <c r="Z116" s="97"/>
      <c r="AA116" s="97"/>
      <c r="AB116" s="97"/>
      <c r="AC116" s="102"/>
    </row>
    <row r="117" spans="1:29" hidden="1" x14ac:dyDescent="0.3">
      <c r="A117" s="103"/>
      <c r="B117" s="185" t="s">
        <v>126</v>
      </c>
      <c r="C117" s="16" t="str">
        <f t="shared" ref="C117:C123" si="32">IF(A117="","",VLOOKUP($A$116,IF(LEN(A117)=2,U18MB,U18MA),VLOOKUP(LEFT(A117,1),club,6,FALSE),FALSE))</f>
        <v/>
      </c>
      <c r="D117" s="16" t="str">
        <f t="shared" ref="D117:D123" si="33">IF(A117="","",VLOOKUP(LEFT(A117,1),club,2,FALSE))</f>
        <v/>
      </c>
      <c r="E117" s="17" t="s">
        <v>86</v>
      </c>
      <c r="F117" s="261">
        <f>Decsheets!$V$5</f>
        <v>6</v>
      </c>
      <c r="G117" s="8"/>
      <c r="H117" s="8"/>
      <c r="I117" s="208" t="str">
        <f>IFERROR(IF(E117=".","",IF(E117&lt;Records!E15,"LR",IF(E117=Records!E15,"=LR","-"))),"???")</f>
        <v/>
      </c>
      <c r="J117" s="14" t="str">
        <f t="shared" si="28"/>
        <v/>
      </c>
      <c r="K117" s="14" t="str">
        <f t="shared" si="28"/>
        <v/>
      </c>
      <c r="L117" s="14" t="str">
        <f t="shared" si="28"/>
        <v/>
      </c>
      <c r="M117" s="14" t="str">
        <f t="shared" si="28"/>
        <v/>
      </c>
      <c r="N117" s="14" t="str">
        <f t="shared" si="28"/>
        <v/>
      </c>
      <c r="O117" s="14" t="str">
        <f t="shared" si="28"/>
        <v/>
      </c>
      <c r="P117" s="14" t="str">
        <f t="shared" si="28"/>
        <v/>
      </c>
      <c r="Q117" s="14" t="str">
        <f t="shared" si="28"/>
        <v/>
      </c>
      <c r="R117" s="14"/>
      <c r="S117" s="8"/>
      <c r="W117" s="97"/>
      <c r="X117" s="97"/>
      <c r="Y117" s="102"/>
      <c r="Z117" s="97"/>
      <c r="AA117" s="97"/>
      <c r="AB117" s="97"/>
      <c r="AC117" s="102"/>
    </row>
    <row r="118" spans="1:29" hidden="1" x14ac:dyDescent="0.3">
      <c r="A118" s="103"/>
      <c r="B118" s="185" t="s">
        <v>127</v>
      </c>
      <c r="C118" s="16" t="str">
        <f t="shared" si="32"/>
        <v/>
      </c>
      <c r="D118" s="16" t="str">
        <f t="shared" si="33"/>
        <v/>
      </c>
      <c r="E118" s="17" t="s">
        <v>86</v>
      </c>
      <c r="F118" s="261">
        <f>Decsheets!$V$6</f>
        <v>5</v>
      </c>
      <c r="G118" s="8"/>
      <c r="H118" s="8"/>
      <c r="I118" s="18"/>
      <c r="J118" s="14" t="str">
        <f t="shared" si="28"/>
        <v/>
      </c>
      <c r="K118" s="14" t="str">
        <f t="shared" si="28"/>
        <v/>
      </c>
      <c r="L118" s="14" t="str">
        <f t="shared" si="28"/>
        <v/>
      </c>
      <c r="M118" s="14" t="str">
        <f t="shared" si="28"/>
        <v/>
      </c>
      <c r="N118" s="14" t="str">
        <f t="shared" si="28"/>
        <v/>
      </c>
      <c r="O118" s="14" t="str">
        <f t="shared" si="28"/>
        <v/>
      </c>
      <c r="P118" s="14" t="str">
        <f t="shared" si="28"/>
        <v/>
      </c>
      <c r="Q118" s="14" t="str">
        <f t="shared" si="28"/>
        <v/>
      </c>
      <c r="R118" s="14"/>
      <c r="S118" s="8"/>
      <c r="W118" s="97"/>
      <c r="X118" s="97"/>
      <c r="Y118" s="102"/>
      <c r="Z118" s="97"/>
      <c r="AA118" s="97"/>
      <c r="AB118" s="97"/>
      <c r="AC118" s="102"/>
    </row>
    <row r="119" spans="1:29" hidden="1" x14ac:dyDescent="0.3">
      <c r="A119" s="103"/>
      <c r="B119" s="185" t="s">
        <v>128</v>
      </c>
      <c r="C119" s="16" t="str">
        <f t="shared" si="32"/>
        <v/>
      </c>
      <c r="D119" s="16" t="str">
        <f t="shared" si="33"/>
        <v/>
      </c>
      <c r="E119" s="17" t="s">
        <v>86</v>
      </c>
      <c r="F119" s="261">
        <f>Decsheets!$V$7</f>
        <v>4</v>
      </c>
      <c r="G119" s="8"/>
      <c r="H119" s="8"/>
      <c r="I119" s="18"/>
      <c r="J119" s="14" t="str">
        <f t="shared" si="28"/>
        <v/>
      </c>
      <c r="K119" s="14" t="str">
        <f t="shared" si="28"/>
        <v/>
      </c>
      <c r="L119" s="14" t="str">
        <f t="shared" si="28"/>
        <v/>
      </c>
      <c r="M119" s="14" t="str">
        <f t="shared" si="28"/>
        <v/>
      </c>
      <c r="N119" s="14" t="str">
        <f t="shared" si="28"/>
        <v/>
      </c>
      <c r="O119" s="14" t="str">
        <f t="shared" si="28"/>
        <v/>
      </c>
      <c r="P119" s="14" t="str">
        <f t="shared" si="28"/>
        <v/>
      </c>
      <c r="Q119" s="14" t="str">
        <f t="shared" si="28"/>
        <v/>
      </c>
      <c r="R119" s="14"/>
      <c r="S119" s="8"/>
      <c r="W119" s="97"/>
      <c r="X119" s="97"/>
      <c r="Y119" s="102"/>
      <c r="Z119" s="97"/>
      <c r="AA119" s="97"/>
      <c r="AB119" s="97"/>
      <c r="AC119" s="102"/>
    </row>
    <row r="120" spans="1:29" hidden="1" x14ac:dyDescent="0.3">
      <c r="A120" s="103"/>
      <c r="B120" s="185" t="s">
        <v>76</v>
      </c>
      <c r="C120" s="16" t="str">
        <f t="shared" si="32"/>
        <v/>
      </c>
      <c r="D120" s="16" t="str">
        <f t="shared" si="33"/>
        <v/>
      </c>
      <c r="E120" s="17" t="s">
        <v>86</v>
      </c>
      <c r="F120" s="261">
        <f>Decsheets!$V$8</f>
        <v>3</v>
      </c>
      <c r="G120" s="8"/>
      <c r="H120" s="8"/>
      <c r="I120" s="18"/>
      <c r="J120" s="14" t="str">
        <f t="shared" si="28"/>
        <v/>
      </c>
      <c r="K120" s="14" t="str">
        <f t="shared" si="28"/>
        <v/>
      </c>
      <c r="L120" s="14" t="str">
        <f t="shared" si="28"/>
        <v/>
      </c>
      <c r="M120" s="14" t="str">
        <f t="shared" si="28"/>
        <v/>
      </c>
      <c r="N120" s="14" t="str">
        <f t="shared" si="28"/>
        <v/>
      </c>
      <c r="O120" s="14" t="str">
        <f t="shared" si="28"/>
        <v/>
      </c>
      <c r="P120" s="14" t="str">
        <f t="shared" si="28"/>
        <v/>
      </c>
      <c r="Q120" s="14" t="str">
        <f t="shared" si="28"/>
        <v/>
      </c>
      <c r="R120" s="14"/>
      <c r="S120" s="8"/>
      <c r="W120" s="97"/>
      <c r="X120" s="97"/>
      <c r="Y120" s="102"/>
      <c r="Z120" s="97"/>
      <c r="AA120" s="97"/>
      <c r="AB120" s="97"/>
      <c r="AC120" s="102"/>
    </row>
    <row r="121" spans="1:29" hidden="1" x14ac:dyDescent="0.3">
      <c r="A121" s="103"/>
      <c r="B121" s="185" t="s">
        <v>77</v>
      </c>
      <c r="C121" s="16" t="str">
        <f t="shared" si="32"/>
        <v/>
      </c>
      <c r="D121" s="16" t="str">
        <f t="shared" si="33"/>
        <v/>
      </c>
      <c r="E121" s="17" t="s">
        <v>86</v>
      </c>
      <c r="F121" s="261">
        <f>Decsheets!$V$9</f>
        <v>2</v>
      </c>
      <c r="G121" s="8"/>
      <c r="H121" s="8"/>
      <c r="I121" s="18"/>
      <c r="J121" s="14" t="str">
        <f t="shared" si="28"/>
        <v/>
      </c>
      <c r="K121" s="14" t="str">
        <f t="shared" si="28"/>
        <v/>
      </c>
      <c r="L121" s="14" t="str">
        <f t="shared" si="28"/>
        <v/>
      </c>
      <c r="M121" s="14" t="str">
        <f t="shared" si="28"/>
        <v/>
      </c>
      <c r="N121" s="14" t="str">
        <f t="shared" si="28"/>
        <v/>
      </c>
      <c r="O121" s="14" t="str">
        <f t="shared" si="28"/>
        <v/>
      </c>
      <c r="P121" s="14" t="str">
        <f t="shared" si="28"/>
        <v/>
      </c>
      <c r="Q121" s="14" t="str">
        <f t="shared" si="28"/>
        <v/>
      </c>
      <c r="R121" s="14"/>
      <c r="S121" s="8"/>
      <c r="W121" s="97"/>
      <c r="X121" s="97"/>
      <c r="Y121" s="102"/>
      <c r="Z121" s="97"/>
      <c r="AA121" s="97"/>
      <c r="AB121" s="97"/>
      <c r="AC121" s="102"/>
    </row>
    <row r="122" spans="1:29" hidden="1" x14ac:dyDescent="0.3">
      <c r="A122" s="103"/>
      <c r="B122" s="185" t="s">
        <v>78</v>
      </c>
      <c r="C122" s="16" t="str">
        <f t="shared" si="32"/>
        <v/>
      </c>
      <c r="D122" s="16" t="str">
        <f t="shared" si="33"/>
        <v/>
      </c>
      <c r="E122" s="17" t="s">
        <v>86</v>
      </c>
      <c r="F122" s="261">
        <f>Decsheets!$V$10</f>
        <v>1</v>
      </c>
      <c r="G122" s="8"/>
      <c r="H122" s="8"/>
      <c r="I122" s="18"/>
      <c r="J122" s="14" t="str">
        <f t="shared" si="28"/>
        <v/>
      </c>
      <c r="K122" s="14" t="str">
        <f t="shared" si="28"/>
        <v/>
      </c>
      <c r="L122" s="14" t="str">
        <f t="shared" si="28"/>
        <v/>
      </c>
      <c r="M122" s="14" t="str">
        <f t="shared" si="28"/>
        <v/>
      </c>
      <c r="N122" s="14" t="str">
        <f t="shared" si="28"/>
        <v/>
      </c>
      <c r="O122" s="14" t="str">
        <f t="shared" si="28"/>
        <v/>
      </c>
      <c r="P122" s="14" t="str">
        <f t="shared" si="28"/>
        <v/>
      </c>
      <c r="Q122" s="14" t="str">
        <f t="shared" si="28"/>
        <v/>
      </c>
      <c r="R122" s="14"/>
      <c r="S122" s="8"/>
      <c r="W122" s="97"/>
      <c r="X122" s="97"/>
      <c r="Y122" s="102"/>
      <c r="Z122" s="97"/>
      <c r="AA122" s="97"/>
      <c r="AB122" s="97"/>
      <c r="AC122" s="102"/>
    </row>
    <row r="123" spans="1:29" hidden="1" x14ac:dyDescent="0.3">
      <c r="A123" s="103"/>
      <c r="B123" s="185" t="s">
        <v>79</v>
      </c>
      <c r="C123" s="16" t="str">
        <f t="shared" si="32"/>
        <v/>
      </c>
      <c r="D123" s="16" t="str">
        <f t="shared" si="33"/>
        <v/>
      </c>
      <c r="E123" s="17" t="s">
        <v>86</v>
      </c>
      <c r="F123" s="261">
        <f>Decsheets!$V$11</f>
        <v>0</v>
      </c>
      <c r="G123" s="8"/>
      <c r="H123" s="8"/>
      <c r="I123" s="18"/>
      <c r="J123" s="14" t="str">
        <f t="shared" si="28"/>
        <v/>
      </c>
      <c r="K123" s="14" t="str">
        <f t="shared" si="28"/>
        <v/>
      </c>
      <c r="L123" s="14" t="str">
        <f t="shared" si="28"/>
        <v/>
      </c>
      <c r="M123" s="14" t="str">
        <f t="shared" si="28"/>
        <v/>
      </c>
      <c r="N123" s="14" t="str">
        <f t="shared" si="28"/>
        <v/>
      </c>
      <c r="O123" s="14" t="str">
        <f t="shared" si="28"/>
        <v/>
      </c>
      <c r="P123" s="14" t="str">
        <f t="shared" si="28"/>
        <v/>
      </c>
      <c r="Q123" s="14" t="str">
        <f t="shared" si="28"/>
        <v/>
      </c>
      <c r="R123" s="14">
        <f>SUM(Decsheets!$V$5:$V$12)-(SUM(J117:P123))</f>
        <v>21</v>
      </c>
      <c r="S123" s="8"/>
      <c r="W123" s="97"/>
      <c r="X123" s="97"/>
      <c r="Y123" s="102"/>
      <c r="Z123" s="97"/>
      <c r="AA123" s="97"/>
      <c r="AB123" s="97"/>
      <c r="AC123" s="102"/>
    </row>
    <row r="124" spans="1:29" x14ac:dyDescent="0.3">
      <c r="A124" s="106" t="s">
        <v>124</v>
      </c>
      <c r="B124" s="196"/>
      <c r="C124" s="19" t="s">
        <v>276</v>
      </c>
      <c r="E124" s="95" t="s">
        <v>86</v>
      </c>
      <c r="F124" s="256"/>
      <c r="G124" s="8"/>
      <c r="H124" s="8"/>
      <c r="I124" s="8"/>
      <c r="J124" s="14"/>
      <c r="K124" s="14"/>
      <c r="L124" s="14"/>
      <c r="M124" s="14"/>
      <c r="N124" s="14"/>
      <c r="O124" s="14"/>
      <c r="P124" s="14"/>
      <c r="Q124" s="14"/>
      <c r="R124" s="14"/>
      <c r="S124" s="8" t="s">
        <v>125</v>
      </c>
      <c r="W124" s="97"/>
      <c r="X124" s="97"/>
      <c r="Y124" s="102"/>
      <c r="Z124" s="97"/>
      <c r="AA124" s="97"/>
      <c r="AB124" s="97"/>
      <c r="AC124" s="102"/>
    </row>
    <row r="125" spans="1:29" x14ac:dyDescent="0.3">
      <c r="A125" s="103"/>
      <c r="B125" s="185" t="s">
        <v>126</v>
      </c>
      <c r="C125" s="16" t="str">
        <f>IFERROR(IF(A125="","",VLOOKUP($A$124,IF(LEN(A125)=2,U18MB,U18MA),VLOOKUP(LEFT(A125,1),club,6,FALSE),FALSE)),"No athlete")</f>
        <v/>
      </c>
      <c r="D125" s="16" t="str">
        <f>IFERROR(IF(A125="","",VLOOKUP(LEFT(A125,1),club,2,FALSE)),"No club")</f>
        <v/>
      </c>
      <c r="E125" s="17" t="s">
        <v>86</v>
      </c>
      <c r="F125" s="262">
        <f>Decsheets!$V$5</f>
        <v>6</v>
      </c>
      <c r="G125" s="8"/>
      <c r="H125" s="8"/>
      <c r="I125" s="208" t="str">
        <f>IFERROR(IF(E125=".","",IF(E125&gt;Records!E18,"LR",IF(E125=Records!E18,"=LR","-"))),"???")</f>
        <v/>
      </c>
      <c r="J125" s="14" t="str">
        <f t="shared" si="28"/>
        <v/>
      </c>
      <c r="K125" s="14" t="str">
        <f t="shared" si="28"/>
        <v/>
      </c>
      <c r="L125" s="14" t="str">
        <f t="shared" si="28"/>
        <v/>
      </c>
      <c r="M125" s="14" t="str">
        <f t="shared" si="28"/>
        <v/>
      </c>
      <c r="N125" s="14" t="str">
        <f t="shared" si="28"/>
        <v/>
      </c>
      <c r="O125" s="14" t="str">
        <f t="shared" si="28"/>
        <v/>
      </c>
      <c r="P125" s="14" t="str">
        <f t="shared" si="28"/>
        <v/>
      </c>
      <c r="Q125" s="14" t="str">
        <f t="shared" si="28"/>
        <v/>
      </c>
      <c r="R125" s="14"/>
      <c r="S125" s="8"/>
      <c r="W125" s="97"/>
      <c r="X125" s="97"/>
      <c r="Y125" s="102"/>
      <c r="Z125" s="97"/>
      <c r="AA125" s="97"/>
      <c r="AB125" s="97"/>
      <c r="AC125" s="102"/>
    </row>
    <row r="126" spans="1:29" x14ac:dyDescent="0.3">
      <c r="A126" s="103"/>
      <c r="B126" s="185" t="s">
        <v>127</v>
      </c>
      <c r="C126" s="16" t="str">
        <f t="shared" ref="C126:C131" si="34">IF(A126="","",VLOOKUP($A$124,IF(LEN(A126)=2,U18MB,U18MA),VLOOKUP(LEFT(A126,1),club,6,FALSE),FALSE))</f>
        <v/>
      </c>
      <c r="D126" s="16" t="str">
        <f t="shared" ref="D126:D131" si="35">IF(A126="","",VLOOKUP(LEFT(A126,1),club,2,FALSE))</f>
        <v/>
      </c>
      <c r="E126" s="17" t="s">
        <v>86</v>
      </c>
      <c r="F126" s="262">
        <f>Decsheets!$V$6</f>
        <v>5</v>
      </c>
      <c r="G126" s="8"/>
      <c r="H126" s="8"/>
      <c r="I126" s="119" t="s">
        <v>100</v>
      </c>
      <c r="J126" s="14" t="str">
        <f t="shared" si="28"/>
        <v/>
      </c>
      <c r="K126" s="14" t="str">
        <f t="shared" si="28"/>
        <v/>
      </c>
      <c r="L126" s="14" t="str">
        <f t="shared" si="28"/>
        <v/>
      </c>
      <c r="M126" s="14" t="str">
        <f t="shared" si="28"/>
        <v/>
      </c>
      <c r="N126" s="14" t="str">
        <f t="shared" si="28"/>
        <v/>
      </c>
      <c r="O126" s="14" t="str">
        <f t="shared" si="28"/>
        <v/>
      </c>
      <c r="P126" s="14" t="str">
        <f t="shared" si="28"/>
        <v/>
      </c>
      <c r="Q126" s="14" t="str">
        <f t="shared" si="28"/>
        <v/>
      </c>
      <c r="R126" s="14"/>
      <c r="S126" s="8"/>
      <c r="W126" s="97"/>
      <c r="X126" s="97"/>
      <c r="Y126" s="102"/>
      <c r="Z126" s="97"/>
      <c r="AA126" s="97"/>
      <c r="AB126" s="97"/>
      <c r="AC126" s="102"/>
    </row>
    <row r="127" spans="1:29" x14ac:dyDescent="0.3">
      <c r="A127" s="103"/>
      <c r="B127" s="185" t="s">
        <v>128</v>
      </c>
      <c r="C127" s="16" t="str">
        <f t="shared" si="34"/>
        <v/>
      </c>
      <c r="D127" s="16" t="str">
        <f t="shared" si="35"/>
        <v/>
      </c>
      <c r="E127" s="17" t="s">
        <v>86</v>
      </c>
      <c r="F127" s="262">
        <f>Decsheets!$V$7</f>
        <v>4</v>
      </c>
      <c r="G127" s="8"/>
      <c r="H127" s="8"/>
      <c r="I127" s="119" t="s">
        <v>101</v>
      </c>
      <c r="J127" s="14" t="str">
        <f t="shared" si="28"/>
        <v/>
      </c>
      <c r="K127" s="14" t="str">
        <f t="shared" si="28"/>
        <v/>
      </c>
      <c r="L127" s="14" t="str">
        <f t="shared" si="28"/>
        <v/>
      </c>
      <c r="M127" s="14" t="str">
        <f t="shared" si="28"/>
        <v/>
      </c>
      <c r="N127" s="14" t="str">
        <f t="shared" si="28"/>
        <v/>
      </c>
      <c r="O127" s="14" t="str">
        <f t="shared" si="28"/>
        <v/>
      </c>
      <c r="P127" s="14" t="str">
        <f t="shared" si="28"/>
        <v/>
      </c>
      <c r="Q127" s="14" t="str">
        <f t="shared" si="28"/>
        <v/>
      </c>
      <c r="R127" s="14"/>
      <c r="S127" s="8"/>
      <c r="W127" s="97"/>
      <c r="X127" s="97"/>
      <c r="Y127" s="102"/>
      <c r="Z127" s="97"/>
      <c r="AA127" s="97"/>
      <c r="AB127" s="97"/>
      <c r="AC127" s="102"/>
    </row>
    <row r="128" spans="1:29" x14ac:dyDescent="0.3">
      <c r="A128" s="103"/>
      <c r="B128" s="185" t="s">
        <v>76</v>
      </c>
      <c r="C128" s="16" t="str">
        <f t="shared" si="34"/>
        <v/>
      </c>
      <c r="D128" s="16" t="str">
        <f t="shared" si="35"/>
        <v/>
      </c>
      <c r="E128" s="17" t="s">
        <v>86</v>
      </c>
      <c r="F128" s="262">
        <f>Decsheets!$V$8</f>
        <v>3</v>
      </c>
      <c r="G128" s="8"/>
      <c r="H128" s="8"/>
      <c r="I128" s="119" t="s">
        <v>102</v>
      </c>
      <c r="J128" s="14" t="str">
        <f t="shared" si="28"/>
        <v/>
      </c>
      <c r="K128" s="14" t="str">
        <f t="shared" si="28"/>
        <v/>
      </c>
      <c r="L128" s="14" t="str">
        <f t="shared" si="28"/>
        <v/>
      </c>
      <c r="M128" s="14" t="str">
        <f t="shared" si="28"/>
        <v/>
      </c>
      <c r="N128" s="14" t="str">
        <f t="shared" si="28"/>
        <v/>
      </c>
      <c r="O128" s="14" t="str">
        <f t="shared" si="28"/>
        <v/>
      </c>
      <c r="P128" s="14" t="str">
        <f t="shared" si="28"/>
        <v/>
      </c>
      <c r="Q128" s="14" t="str">
        <f t="shared" si="28"/>
        <v/>
      </c>
      <c r="R128" s="14"/>
      <c r="S128" s="8"/>
      <c r="W128" s="97"/>
      <c r="X128" s="97"/>
      <c r="Y128" s="102"/>
      <c r="Z128" s="97"/>
      <c r="AA128" s="97"/>
      <c r="AB128" s="97"/>
      <c r="AC128" s="102"/>
    </row>
    <row r="129" spans="1:29" x14ac:dyDescent="0.3">
      <c r="A129" s="103"/>
      <c r="B129" s="185" t="s">
        <v>77</v>
      </c>
      <c r="C129" s="16" t="str">
        <f t="shared" si="34"/>
        <v/>
      </c>
      <c r="D129" s="16" t="str">
        <f t="shared" si="35"/>
        <v/>
      </c>
      <c r="E129" s="17" t="s">
        <v>86</v>
      </c>
      <c r="F129" s="262">
        <f>Decsheets!$V$9</f>
        <v>2</v>
      </c>
      <c r="G129" s="8"/>
      <c r="H129" s="8"/>
      <c r="I129" s="119" t="s">
        <v>103</v>
      </c>
      <c r="J129" s="14" t="str">
        <f t="shared" si="28"/>
        <v/>
      </c>
      <c r="K129" s="14" t="str">
        <f t="shared" si="28"/>
        <v/>
      </c>
      <c r="L129" s="14" t="str">
        <f t="shared" si="28"/>
        <v/>
      </c>
      <c r="M129" s="14" t="str">
        <f t="shared" si="28"/>
        <v/>
      </c>
      <c r="N129" s="14" t="str">
        <f t="shared" si="28"/>
        <v/>
      </c>
      <c r="O129" s="14" t="str">
        <f t="shared" si="28"/>
        <v/>
      </c>
      <c r="P129" s="14" t="str">
        <f t="shared" si="28"/>
        <v/>
      </c>
      <c r="Q129" s="14" t="str">
        <f t="shared" si="28"/>
        <v/>
      </c>
      <c r="R129" s="14"/>
      <c r="S129" s="8"/>
      <c r="W129" s="97"/>
      <c r="X129" s="97"/>
      <c r="Y129" s="102"/>
      <c r="Z129" s="97"/>
      <c r="AA129" s="97"/>
      <c r="AB129" s="97"/>
      <c r="AC129" s="102"/>
    </row>
    <row r="130" spans="1:29" x14ac:dyDescent="0.3">
      <c r="A130" s="103"/>
      <c r="B130" s="185" t="s">
        <v>78</v>
      </c>
      <c r="C130" s="16" t="str">
        <f t="shared" si="34"/>
        <v/>
      </c>
      <c r="D130" s="16" t="str">
        <f t="shared" si="35"/>
        <v/>
      </c>
      <c r="E130" s="17" t="s">
        <v>86</v>
      </c>
      <c r="F130" s="262">
        <f>Decsheets!$V$10</f>
        <v>1</v>
      </c>
      <c r="G130" s="8"/>
      <c r="H130" s="8"/>
      <c r="I130" s="18"/>
      <c r="J130" s="14" t="str">
        <f t="shared" si="28"/>
        <v/>
      </c>
      <c r="K130" s="14" t="str">
        <f t="shared" si="28"/>
        <v/>
      </c>
      <c r="L130" s="14" t="str">
        <f t="shared" si="28"/>
        <v/>
      </c>
      <c r="M130" s="14" t="str">
        <f t="shared" si="28"/>
        <v/>
      </c>
      <c r="N130" s="14" t="str">
        <f t="shared" si="28"/>
        <v/>
      </c>
      <c r="O130" s="14" t="str">
        <f t="shared" si="28"/>
        <v/>
      </c>
      <c r="P130" s="14" t="str">
        <f t="shared" si="28"/>
        <v/>
      </c>
      <c r="Q130" s="14" t="str">
        <f t="shared" si="28"/>
        <v/>
      </c>
      <c r="R130" s="14"/>
      <c r="S130" s="8"/>
      <c r="W130" s="97"/>
      <c r="X130" s="97"/>
      <c r="Y130" s="102"/>
      <c r="Z130" s="97"/>
      <c r="AA130" s="97"/>
      <c r="AB130" s="97"/>
      <c r="AC130" s="102"/>
    </row>
    <row r="131" spans="1:29" x14ac:dyDescent="0.3">
      <c r="A131" s="103"/>
      <c r="B131" s="185" t="s">
        <v>79</v>
      </c>
      <c r="C131" s="16" t="str">
        <f t="shared" si="34"/>
        <v/>
      </c>
      <c r="D131" s="16" t="str">
        <f t="shared" si="35"/>
        <v/>
      </c>
      <c r="E131" s="17" t="s">
        <v>86</v>
      </c>
      <c r="F131" s="262">
        <f>Decsheets!$V$11</f>
        <v>0</v>
      </c>
      <c r="G131" s="8"/>
      <c r="H131" s="8"/>
      <c r="I131" s="18"/>
      <c r="J131" s="14" t="str">
        <f t="shared" si="28"/>
        <v/>
      </c>
      <c r="K131" s="14" t="str">
        <f t="shared" si="28"/>
        <v/>
      </c>
      <c r="L131" s="14" t="str">
        <f t="shared" si="28"/>
        <v/>
      </c>
      <c r="M131" s="14" t="str">
        <f t="shared" si="28"/>
        <v/>
      </c>
      <c r="N131" s="14" t="str">
        <f t="shared" si="28"/>
        <v/>
      </c>
      <c r="O131" s="14" t="str">
        <f t="shared" si="28"/>
        <v/>
      </c>
      <c r="P131" s="14" t="str">
        <f t="shared" si="28"/>
        <v/>
      </c>
      <c r="Q131" s="14" t="str">
        <f t="shared" si="28"/>
        <v/>
      </c>
      <c r="R131" s="14">
        <f>SUM(Decsheets!$V$5:$V$12)-(SUM(J125:P131))</f>
        <v>21</v>
      </c>
      <c r="S131" s="8"/>
      <c r="W131" s="97"/>
      <c r="X131" s="97"/>
      <c r="Y131" s="102"/>
      <c r="Z131" s="97"/>
      <c r="AA131" s="97"/>
      <c r="AB131" s="97"/>
      <c r="AC131" s="102"/>
    </row>
    <row r="132" spans="1:29" x14ac:dyDescent="0.3">
      <c r="A132" s="105" t="s">
        <v>98</v>
      </c>
      <c r="B132" s="196"/>
      <c r="C132" s="19" t="s">
        <v>277</v>
      </c>
      <c r="D132" s="18"/>
      <c r="E132" s="7" t="s">
        <v>86</v>
      </c>
      <c r="F132" s="256"/>
      <c r="G132" s="8"/>
      <c r="H132" s="8"/>
      <c r="I132" s="8"/>
      <c r="J132" s="14"/>
      <c r="K132" s="14"/>
      <c r="L132" s="14"/>
      <c r="M132" s="14"/>
      <c r="N132" s="14"/>
      <c r="O132" s="14"/>
      <c r="P132" s="14"/>
      <c r="Q132" s="14"/>
      <c r="R132" s="14"/>
      <c r="S132" s="8" t="s">
        <v>99</v>
      </c>
      <c r="W132" s="97"/>
      <c r="X132" s="97"/>
      <c r="Y132" s="102"/>
      <c r="Z132" s="97"/>
      <c r="AA132" s="97"/>
      <c r="AB132" s="97"/>
      <c r="AC132" s="102"/>
    </row>
    <row r="133" spans="1:29" x14ac:dyDescent="0.3">
      <c r="A133" s="103"/>
      <c r="B133" s="185" t="s">
        <v>126</v>
      </c>
      <c r="C133" s="16" t="str">
        <f>IFERROR(IF(A133="","",VLOOKUP($A$132,IF(LEN(A133)=2,U18MB,U18MA),VLOOKUP(LEFT(A133,1),club,6,FALSE),FALSE)),"No athlete")</f>
        <v/>
      </c>
      <c r="D133" s="16" t="str">
        <f>IFERROR(IF(A133="","",VLOOKUP(LEFT(A133,1),club,2,FALSE)),"No club")</f>
        <v/>
      </c>
      <c r="E133" s="17" t="s">
        <v>86</v>
      </c>
      <c r="F133" s="262">
        <f>Decsheets!$V$5</f>
        <v>6</v>
      </c>
      <c r="G133" s="8"/>
      <c r="H133" s="8"/>
      <c r="I133" s="208" t="str">
        <f>IFERROR(IF(E133=".","",IF(E133&gt;Records!E16,"LR",IF(E133=Records!E16,"=LR","-"))),"???")</f>
        <v/>
      </c>
      <c r="J133" s="14" t="str">
        <f t="shared" ref="J133:Q139" si="36">IF($A133="","",IF(LEFT($A133,1)=J$12,$F133,""))</f>
        <v/>
      </c>
      <c r="K133" s="14" t="str">
        <f t="shared" si="36"/>
        <v/>
      </c>
      <c r="L133" s="14" t="str">
        <f t="shared" si="36"/>
        <v/>
      </c>
      <c r="M133" s="14" t="str">
        <f t="shared" si="36"/>
        <v/>
      </c>
      <c r="N133" s="14" t="str">
        <f t="shared" si="36"/>
        <v/>
      </c>
      <c r="O133" s="14" t="str">
        <f t="shared" si="36"/>
        <v/>
      </c>
      <c r="P133" s="14" t="str">
        <f t="shared" si="36"/>
        <v/>
      </c>
      <c r="Q133" s="14" t="str">
        <f t="shared" si="36"/>
        <v/>
      </c>
      <c r="R133" s="14"/>
      <c r="S133" s="8"/>
      <c r="W133" s="97"/>
      <c r="X133" s="97"/>
      <c r="Y133" s="102"/>
      <c r="Z133" s="97"/>
      <c r="AA133" s="97"/>
      <c r="AB133" s="97"/>
      <c r="AC133" s="102"/>
    </row>
    <row r="134" spans="1:29" x14ac:dyDescent="0.3">
      <c r="A134" s="103"/>
      <c r="B134" s="185" t="s">
        <v>127</v>
      </c>
      <c r="C134" s="16" t="str">
        <f t="shared" ref="C134:C139" si="37">IF(A134="","",VLOOKUP($A$132,IF(LEN(A134)=2,U18MB,U18MA),VLOOKUP(LEFT(A134,1),club,6,FALSE),FALSE))</f>
        <v/>
      </c>
      <c r="D134" s="16" t="str">
        <f t="shared" si="23"/>
        <v/>
      </c>
      <c r="E134" s="17" t="s">
        <v>86</v>
      </c>
      <c r="F134" s="262">
        <f>Decsheets!$V$6</f>
        <v>5</v>
      </c>
      <c r="G134" s="8"/>
      <c r="H134" s="8"/>
      <c r="I134" s="119" t="s">
        <v>100</v>
      </c>
      <c r="J134" s="14" t="str">
        <f t="shared" si="36"/>
        <v/>
      </c>
      <c r="K134" s="14" t="str">
        <f t="shared" si="36"/>
        <v/>
      </c>
      <c r="L134" s="14" t="str">
        <f t="shared" si="36"/>
        <v/>
      </c>
      <c r="M134" s="14" t="str">
        <f t="shared" si="36"/>
        <v/>
      </c>
      <c r="N134" s="14" t="str">
        <f t="shared" si="36"/>
        <v/>
      </c>
      <c r="O134" s="14" t="str">
        <f t="shared" si="36"/>
        <v/>
      </c>
      <c r="P134" s="14" t="str">
        <f t="shared" si="36"/>
        <v/>
      </c>
      <c r="Q134" s="14" t="str">
        <f t="shared" si="36"/>
        <v/>
      </c>
      <c r="R134" s="14"/>
      <c r="S134" s="8"/>
      <c r="W134" s="97"/>
      <c r="X134" s="97"/>
      <c r="Y134" s="102"/>
      <c r="Z134" s="97"/>
      <c r="AA134" s="97"/>
      <c r="AB134" s="97"/>
      <c r="AC134" s="102"/>
    </row>
    <row r="135" spans="1:29" x14ac:dyDescent="0.3">
      <c r="A135" s="103"/>
      <c r="B135" s="185" t="s">
        <v>128</v>
      </c>
      <c r="C135" s="16" t="str">
        <f t="shared" si="37"/>
        <v/>
      </c>
      <c r="D135" s="16" t="str">
        <f t="shared" si="23"/>
        <v/>
      </c>
      <c r="E135" s="17" t="s">
        <v>86</v>
      </c>
      <c r="F135" s="262">
        <f>Decsheets!$V$7</f>
        <v>4</v>
      </c>
      <c r="G135" s="8"/>
      <c r="H135" s="8"/>
      <c r="I135" s="119" t="s">
        <v>101</v>
      </c>
      <c r="J135" s="14" t="str">
        <f t="shared" si="36"/>
        <v/>
      </c>
      <c r="K135" s="14" t="str">
        <f t="shared" si="36"/>
        <v/>
      </c>
      <c r="L135" s="14" t="str">
        <f t="shared" si="36"/>
        <v/>
      </c>
      <c r="M135" s="14" t="str">
        <f t="shared" si="36"/>
        <v/>
      </c>
      <c r="N135" s="14" t="str">
        <f t="shared" si="36"/>
        <v/>
      </c>
      <c r="O135" s="14" t="str">
        <f t="shared" si="36"/>
        <v/>
      </c>
      <c r="P135" s="14" t="str">
        <f t="shared" si="36"/>
        <v/>
      </c>
      <c r="Q135" s="14" t="str">
        <f t="shared" si="36"/>
        <v/>
      </c>
      <c r="R135" s="14"/>
      <c r="S135" s="8"/>
      <c r="W135" s="97"/>
      <c r="X135" s="97"/>
      <c r="Y135" s="102"/>
      <c r="Z135" s="97"/>
      <c r="AA135" s="97"/>
      <c r="AB135" s="97"/>
      <c r="AC135" s="102"/>
    </row>
    <row r="136" spans="1:29" x14ac:dyDescent="0.3">
      <c r="A136" s="103"/>
      <c r="B136" s="185" t="s">
        <v>76</v>
      </c>
      <c r="C136" s="16" t="str">
        <f t="shared" si="37"/>
        <v/>
      </c>
      <c r="D136" s="16" t="str">
        <f t="shared" si="23"/>
        <v/>
      </c>
      <c r="E136" s="17" t="s">
        <v>86</v>
      </c>
      <c r="F136" s="262">
        <f>Decsheets!$V$8</f>
        <v>3</v>
      </c>
      <c r="G136" s="8"/>
      <c r="H136" s="8"/>
      <c r="I136" s="119" t="s">
        <v>102</v>
      </c>
      <c r="J136" s="14" t="str">
        <f t="shared" si="36"/>
        <v/>
      </c>
      <c r="K136" s="14" t="str">
        <f t="shared" si="36"/>
        <v/>
      </c>
      <c r="L136" s="14" t="str">
        <f t="shared" si="36"/>
        <v/>
      </c>
      <c r="M136" s="14" t="str">
        <f t="shared" si="36"/>
        <v/>
      </c>
      <c r="N136" s="14" t="str">
        <f t="shared" si="36"/>
        <v/>
      </c>
      <c r="O136" s="14" t="str">
        <f t="shared" si="36"/>
        <v/>
      </c>
      <c r="P136" s="14" t="str">
        <f t="shared" si="36"/>
        <v/>
      </c>
      <c r="Q136" s="14" t="str">
        <f t="shared" si="36"/>
        <v/>
      </c>
      <c r="R136" s="14"/>
      <c r="S136" s="8"/>
      <c r="W136" s="97"/>
      <c r="X136" s="97"/>
      <c r="Y136" s="102"/>
      <c r="Z136" s="97"/>
      <c r="AA136" s="97"/>
      <c r="AB136" s="97"/>
      <c r="AC136" s="102"/>
    </row>
    <row r="137" spans="1:29" x14ac:dyDescent="0.3">
      <c r="A137" s="103"/>
      <c r="B137" s="185" t="s">
        <v>77</v>
      </c>
      <c r="C137" s="16" t="str">
        <f t="shared" si="37"/>
        <v/>
      </c>
      <c r="D137" s="16" t="str">
        <f t="shared" si="23"/>
        <v/>
      </c>
      <c r="E137" s="17" t="s">
        <v>86</v>
      </c>
      <c r="F137" s="262">
        <f>Decsheets!$V$9</f>
        <v>2</v>
      </c>
      <c r="G137" s="8"/>
      <c r="H137" s="8"/>
      <c r="I137" s="119" t="s">
        <v>103</v>
      </c>
      <c r="J137" s="14" t="str">
        <f t="shared" si="36"/>
        <v/>
      </c>
      <c r="K137" s="14" t="str">
        <f t="shared" si="36"/>
        <v/>
      </c>
      <c r="L137" s="14" t="str">
        <f t="shared" si="36"/>
        <v/>
      </c>
      <c r="M137" s="14" t="str">
        <f t="shared" si="36"/>
        <v/>
      </c>
      <c r="N137" s="14" t="str">
        <f t="shared" si="36"/>
        <v/>
      </c>
      <c r="O137" s="14" t="str">
        <f t="shared" si="36"/>
        <v/>
      </c>
      <c r="P137" s="14" t="str">
        <f t="shared" si="36"/>
        <v/>
      </c>
      <c r="Q137" s="14" t="str">
        <f t="shared" si="36"/>
        <v/>
      </c>
      <c r="R137" s="14"/>
      <c r="S137" s="8"/>
      <c r="W137" s="97"/>
      <c r="X137" s="97"/>
      <c r="Y137" s="102"/>
      <c r="Z137" s="97"/>
      <c r="AA137" s="97"/>
      <c r="AB137" s="97"/>
      <c r="AC137" s="102"/>
    </row>
    <row r="138" spans="1:29" x14ac:dyDescent="0.3">
      <c r="A138" s="103"/>
      <c r="B138" s="185" t="s">
        <v>78</v>
      </c>
      <c r="C138" s="16" t="str">
        <f t="shared" si="37"/>
        <v/>
      </c>
      <c r="D138" s="16" t="str">
        <f t="shared" si="23"/>
        <v/>
      </c>
      <c r="E138" s="17" t="s">
        <v>86</v>
      </c>
      <c r="F138" s="262">
        <f>Decsheets!$V$10</f>
        <v>1</v>
      </c>
      <c r="G138" s="8"/>
      <c r="H138" s="8"/>
      <c r="I138" s="18"/>
      <c r="J138" s="14" t="str">
        <f t="shared" si="36"/>
        <v/>
      </c>
      <c r="K138" s="14" t="str">
        <f t="shared" si="36"/>
        <v/>
      </c>
      <c r="L138" s="14" t="str">
        <f t="shared" si="36"/>
        <v/>
      </c>
      <c r="M138" s="14" t="str">
        <f t="shared" si="36"/>
        <v/>
      </c>
      <c r="N138" s="14" t="str">
        <f t="shared" si="36"/>
        <v/>
      </c>
      <c r="O138" s="14" t="str">
        <f t="shared" si="36"/>
        <v/>
      </c>
      <c r="P138" s="14" t="str">
        <f t="shared" si="36"/>
        <v/>
      </c>
      <c r="Q138" s="14" t="str">
        <f t="shared" si="36"/>
        <v/>
      </c>
      <c r="R138" s="14"/>
      <c r="S138" s="8"/>
      <c r="W138" s="97"/>
      <c r="X138" s="97"/>
      <c r="Y138" s="102"/>
      <c r="Z138" s="97"/>
      <c r="AA138" s="97"/>
      <c r="AB138" s="97"/>
      <c r="AC138" s="102"/>
    </row>
    <row r="139" spans="1:29" x14ac:dyDescent="0.3">
      <c r="A139" s="103"/>
      <c r="B139" s="185" t="s">
        <v>79</v>
      </c>
      <c r="C139" s="16" t="str">
        <f t="shared" si="37"/>
        <v/>
      </c>
      <c r="D139" s="16" t="str">
        <f t="shared" si="23"/>
        <v/>
      </c>
      <c r="E139" s="17" t="s">
        <v>86</v>
      </c>
      <c r="F139" s="262">
        <f>Decsheets!$V$11</f>
        <v>0</v>
      </c>
      <c r="G139" s="8"/>
      <c r="H139" s="8"/>
      <c r="I139" s="18"/>
      <c r="J139" s="14" t="str">
        <f t="shared" si="36"/>
        <v/>
      </c>
      <c r="K139" s="14" t="str">
        <f t="shared" si="36"/>
        <v/>
      </c>
      <c r="L139" s="14" t="str">
        <f t="shared" si="36"/>
        <v/>
      </c>
      <c r="M139" s="14" t="str">
        <f t="shared" si="36"/>
        <v/>
      </c>
      <c r="N139" s="14" t="str">
        <f t="shared" si="36"/>
        <v/>
      </c>
      <c r="O139" s="14" t="str">
        <f t="shared" si="36"/>
        <v/>
      </c>
      <c r="P139" s="14" t="str">
        <f t="shared" si="36"/>
        <v/>
      </c>
      <c r="Q139" s="14" t="str">
        <f t="shared" si="36"/>
        <v/>
      </c>
      <c r="R139" s="14">
        <f>SUM(Decsheets!$V$5:$V$12)-(SUM(J133:P139))</f>
        <v>21</v>
      </c>
      <c r="S139" s="8"/>
      <c r="W139" s="97"/>
      <c r="X139" s="97"/>
      <c r="Y139" s="102"/>
      <c r="Z139" s="97"/>
      <c r="AA139" s="97"/>
      <c r="AB139" s="97"/>
      <c r="AC139" s="102"/>
    </row>
    <row r="140" spans="1:29" x14ac:dyDescent="0.3">
      <c r="A140" s="105" t="s">
        <v>98</v>
      </c>
      <c r="B140" s="196"/>
      <c r="C140" s="19" t="s">
        <v>278</v>
      </c>
      <c r="D140" s="18"/>
      <c r="E140" s="7" t="s">
        <v>86</v>
      </c>
      <c r="F140" s="256"/>
      <c r="G140" s="8"/>
      <c r="H140" s="8"/>
      <c r="I140" s="8"/>
      <c r="J140" s="14"/>
      <c r="K140" s="14"/>
      <c r="L140" s="14"/>
      <c r="M140" s="14"/>
      <c r="N140" s="14"/>
      <c r="O140" s="14"/>
      <c r="P140" s="14"/>
      <c r="Q140" s="14"/>
      <c r="R140" s="14"/>
      <c r="S140" s="8" t="s">
        <v>104</v>
      </c>
      <c r="W140" s="97"/>
      <c r="X140" s="97"/>
      <c r="Y140" s="102"/>
      <c r="Z140" s="97"/>
      <c r="AA140" s="97"/>
      <c r="AB140" s="97"/>
      <c r="AC140" s="102"/>
    </row>
    <row r="141" spans="1:29" x14ac:dyDescent="0.3">
      <c r="A141" s="103"/>
      <c r="B141" s="185" t="s">
        <v>126</v>
      </c>
      <c r="C141" s="16" t="str">
        <f t="shared" ref="C141:C147" si="38">IF(A141="","",VLOOKUP($A$140,IF(LEN(A141)=2,U18MB,U18MA),VLOOKUP(LEFT(A141,1),club,6,FALSE),FALSE))</f>
        <v/>
      </c>
      <c r="D141" s="16" t="str">
        <f t="shared" si="23"/>
        <v/>
      </c>
      <c r="E141" s="17" t="s">
        <v>86</v>
      </c>
      <c r="F141" s="262">
        <f>Decsheets!$V$5</f>
        <v>6</v>
      </c>
      <c r="G141" s="8"/>
      <c r="H141" s="8"/>
      <c r="I141" s="208" t="str">
        <f>IFERROR(IF(E141=".","",IF(E141&gt;Records!E16,"LR",IF(E141=Records!E16,"=LR","-"))),"???")</f>
        <v/>
      </c>
      <c r="J141" s="14" t="str">
        <f t="shared" ref="J141:Q147" si="39">IF($A141="","",IF(LEFT($A141,1)=J$12,$F141,""))</f>
        <v/>
      </c>
      <c r="K141" s="14" t="str">
        <f t="shared" si="39"/>
        <v/>
      </c>
      <c r="L141" s="14" t="str">
        <f t="shared" si="39"/>
        <v/>
      </c>
      <c r="M141" s="14" t="str">
        <f t="shared" si="39"/>
        <v/>
      </c>
      <c r="N141" s="14" t="str">
        <f t="shared" si="39"/>
        <v/>
      </c>
      <c r="O141" s="14" t="str">
        <f t="shared" si="39"/>
        <v/>
      </c>
      <c r="P141" s="14" t="str">
        <f t="shared" si="39"/>
        <v/>
      </c>
      <c r="Q141" s="14" t="str">
        <f t="shared" si="39"/>
        <v/>
      </c>
      <c r="R141" s="14"/>
      <c r="S141" s="8"/>
      <c r="W141" s="97"/>
      <c r="X141" s="97"/>
      <c r="Y141" s="102"/>
      <c r="Z141" s="97"/>
      <c r="AA141" s="97"/>
      <c r="AB141" s="97"/>
      <c r="AC141" s="102"/>
    </row>
    <row r="142" spans="1:29" x14ac:dyDescent="0.3">
      <c r="A142" s="103"/>
      <c r="B142" s="185" t="s">
        <v>127</v>
      </c>
      <c r="C142" s="16" t="str">
        <f t="shared" si="38"/>
        <v/>
      </c>
      <c r="D142" s="16" t="str">
        <f t="shared" si="23"/>
        <v/>
      </c>
      <c r="E142" s="17" t="s">
        <v>86</v>
      </c>
      <c r="F142" s="262">
        <f>Decsheets!$V$6</f>
        <v>5</v>
      </c>
      <c r="G142" s="8"/>
      <c r="H142" s="8"/>
      <c r="I142" s="119" t="s">
        <v>100</v>
      </c>
      <c r="J142" s="14" t="str">
        <f t="shared" si="39"/>
        <v/>
      </c>
      <c r="K142" s="14" t="str">
        <f t="shared" si="39"/>
        <v/>
      </c>
      <c r="L142" s="14" t="str">
        <f t="shared" si="39"/>
        <v/>
      </c>
      <c r="M142" s="14" t="str">
        <f t="shared" si="39"/>
        <v/>
      </c>
      <c r="N142" s="14" t="str">
        <f t="shared" si="39"/>
        <v/>
      </c>
      <c r="O142" s="14" t="str">
        <f t="shared" si="39"/>
        <v/>
      </c>
      <c r="P142" s="14" t="str">
        <f t="shared" si="39"/>
        <v/>
      </c>
      <c r="Q142" s="14" t="str">
        <f t="shared" si="39"/>
        <v/>
      </c>
      <c r="R142" s="14"/>
      <c r="S142" s="8"/>
      <c r="W142" s="97"/>
      <c r="X142" s="97"/>
      <c r="Y142" s="102"/>
      <c r="Z142" s="97"/>
      <c r="AA142" s="97"/>
      <c r="AB142" s="97"/>
      <c r="AC142" s="102"/>
    </row>
    <row r="143" spans="1:29" x14ac:dyDescent="0.3">
      <c r="A143" s="103"/>
      <c r="B143" s="185" t="s">
        <v>128</v>
      </c>
      <c r="C143" s="16" t="str">
        <f t="shared" si="38"/>
        <v/>
      </c>
      <c r="D143" s="16" t="str">
        <f t="shared" si="23"/>
        <v/>
      </c>
      <c r="E143" s="17" t="s">
        <v>86</v>
      </c>
      <c r="F143" s="262">
        <f>Decsheets!$V$7</f>
        <v>4</v>
      </c>
      <c r="G143" s="8"/>
      <c r="H143" s="8"/>
      <c r="I143" s="119" t="s">
        <v>101</v>
      </c>
      <c r="J143" s="14" t="str">
        <f t="shared" si="39"/>
        <v/>
      </c>
      <c r="K143" s="14" t="str">
        <f t="shared" si="39"/>
        <v/>
      </c>
      <c r="L143" s="14" t="str">
        <f t="shared" si="39"/>
        <v/>
      </c>
      <c r="M143" s="14" t="str">
        <f t="shared" si="39"/>
        <v/>
      </c>
      <c r="N143" s="14" t="str">
        <f t="shared" si="39"/>
        <v/>
      </c>
      <c r="O143" s="14" t="str">
        <f t="shared" si="39"/>
        <v/>
      </c>
      <c r="P143" s="14" t="str">
        <f t="shared" si="39"/>
        <v/>
      </c>
      <c r="Q143" s="14" t="str">
        <f t="shared" si="39"/>
        <v/>
      </c>
      <c r="R143" s="14"/>
      <c r="S143" s="8"/>
      <c r="W143" s="97"/>
      <c r="X143" s="97"/>
      <c r="Y143" s="102"/>
      <c r="Z143" s="97"/>
      <c r="AA143" s="97"/>
      <c r="AB143" s="97"/>
      <c r="AC143" s="102"/>
    </row>
    <row r="144" spans="1:29" x14ac:dyDescent="0.3">
      <c r="A144" s="103"/>
      <c r="B144" s="185" t="s">
        <v>76</v>
      </c>
      <c r="C144" s="16" t="str">
        <f t="shared" si="38"/>
        <v/>
      </c>
      <c r="D144" s="16" t="str">
        <f t="shared" si="23"/>
        <v/>
      </c>
      <c r="E144" s="17" t="s">
        <v>86</v>
      </c>
      <c r="F144" s="262">
        <f>Decsheets!$V$8</f>
        <v>3</v>
      </c>
      <c r="G144" s="8"/>
      <c r="H144" s="8"/>
      <c r="I144" s="119" t="s">
        <v>102</v>
      </c>
      <c r="J144" s="14" t="str">
        <f t="shared" si="39"/>
        <v/>
      </c>
      <c r="K144" s="14" t="str">
        <f t="shared" si="39"/>
        <v/>
      </c>
      <c r="L144" s="14" t="str">
        <f t="shared" si="39"/>
        <v/>
      </c>
      <c r="M144" s="14" t="str">
        <f t="shared" si="39"/>
        <v/>
      </c>
      <c r="N144" s="14" t="str">
        <f t="shared" si="39"/>
        <v/>
      </c>
      <c r="O144" s="14" t="str">
        <f t="shared" si="39"/>
        <v/>
      </c>
      <c r="P144" s="14" t="str">
        <f t="shared" si="39"/>
        <v/>
      </c>
      <c r="Q144" s="14" t="str">
        <f t="shared" si="39"/>
        <v/>
      </c>
      <c r="R144" s="14"/>
      <c r="S144" s="8"/>
      <c r="W144" s="97"/>
      <c r="X144" s="97"/>
      <c r="Y144" s="102"/>
      <c r="Z144" s="97"/>
      <c r="AA144" s="97"/>
      <c r="AB144" s="97"/>
      <c r="AC144" s="102"/>
    </row>
    <row r="145" spans="1:29" x14ac:dyDescent="0.3">
      <c r="A145" s="103"/>
      <c r="B145" s="185" t="s">
        <v>77</v>
      </c>
      <c r="C145" s="16" t="str">
        <f t="shared" si="38"/>
        <v/>
      </c>
      <c r="D145" s="16" t="str">
        <f t="shared" si="23"/>
        <v/>
      </c>
      <c r="E145" s="17" t="s">
        <v>86</v>
      </c>
      <c r="F145" s="262">
        <f>Decsheets!$V$9</f>
        <v>2</v>
      </c>
      <c r="G145" s="8"/>
      <c r="H145" s="8"/>
      <c r="I145" s="119" t="s">
        <v>103</v>
      </c>
      <c r="J145" s="14" t="str">
        <f t="shared" si="39"/>
        <v/>
      </c>
      <c r="K145" s="14" t="str">
        <f t="shared" si="39"/>
        <v/>
      </c>
      <c r="L145" s="14" t="str">
        <f t="shared" si="39"/>
        <v/>
      </c>
      <c r="M145" s="14" t="str">
        <f t="shared" si="39"/>
        <v/>
      </c>
      <c r="N145" s="14" t="str">
        <f t="shared" si="39"/>
        <v/>
      </c>
      <c r="O145" s="14" t="str">
        <f t="shared" si="39"/>
        <v/>
      </c>
      <c r="P145" s="14" t="str">
        <f t="shared" si="39"/>
        <v/>
      </c>
      <c r="Q145" s="14" t="str">
        <f t="shared" si="39"/>
        <v/>
      </c>
      <c r="R145" s="14"/>
      <c r="S145" s="8"/>
      <c r="W145" s="97"/>
      <c r="X145" s="97"/>
      <c r="Y145" s="102"/>
      <c r="Z145" s="97"/>
      <c r="AA145" s="97"/>
      <c r="AB145" s="97"/>
      <c r="AC145" s="102"/>
    </row>
    <row r="146" spans="1:29" x14ac:dyDescent="0.3">
      <c r="A146" s="103"/>
      <c r="B146" s="185" t="s">
        <v>78</v>
      </c>
      <c r="C146" s="16" t="str">
        <f t="shared" si="38"/>
        <v/>
      </c>
      <c r="D146" s="16" t="str">
        <f t="shared" si="23"/>
        <v/>
      </c>
      <c r="E146" s="17" t="s">
        <v>86</v>
      </c>
      <c r="F146" s="262">
        <f>Decsheets!$V$10</f>
        <v>1</v>
      </c>
      <c r="G146" s="8"/>
      <c r="H146" s="8"/>
      <c r="I146" s="18"/>
      <c r="J146" s="14" t="str">
        <f t="shared" si="39"/>
        <v/>
      </c>
      <c r="K146" s="14" t="str">
        <f t="shared" si="39"/>
        <v/>
      </c>
      <c r="L146" s="14" t="str">
        <f t="shared" si="39"/>
        <v/>
      </c>
      <c r="M146" s="14" t="str">
        <f t="shared" si="39"/>
        <v/>
      </c>
      <c r="N146" s="14" t="str">
        <f t="shared" si="39"/>
        <v/>
      </c>
      <c r="O146" s="14" t="str">
        <f t="shared" si="39"/>
        <v/>
      </c>
      <c r="P146" s="14" t="str">
        <f t="shared" si="39"/>
        <v/>
      </c>
      <c r="Q146" s="14" t="str">
        <f t="shared" si="39"/>
        <v/>
      </c>
      <c r="R146" s="14"/>
      <c r="S146" s="8"/>
      <c r="W146" s="97"/>
      <c r="X146" s="97"/>
      <c r="Y146" s="102"/>
      <c r="Z146" s="97"/>
      <c r="AA146" s="97"/>
      <c r="AB146" s="97"/>
      <c r="AC146" s="102"/>
    </row>
    <row r="147" spans="1:29" x14ac:dyDescent="0.3">
      <c r="A147" s="103"/>
      <c r="B147" s="185" t="s">
        <v>79</v>
      </c>
      <c r="C147" s="16" t="str">
        <f t="shared" si="38"/>
        <v/>
      </c>
      <c r="D147" s="16" t="str">
        <f t="shared" si="23"/>
        <v/>
      </c>
      <c r="E147" s="17" t="s">
        <v>86</v>
      </c>
      <c r="F147" s="262">
        <f>Decsheets!$V$11</f>
        <v>0</v>
      </c>
      <c r="G147" s="8"/>
      <c r="H147" s="8"/>
      <c r="I147" s="18"/>
      <c r="J147" s="14" t="str">
        <f t="shared" si="39"/>
        <v/>
      </c>
      <c r="K147" s="14" t="str">
        <f t="shared" si="39"/>
        <v/>
      </c>
      <c r="L147" s="14" t="str">
        <f t="shared" si="39"/>
        <v/>
      </c>
      <c r="M147" s="14" t="str">
        <f t="shared" si="39"/>
        <v/>
      </c>
      <c r="N147" s="14" t="str">
        <f t="shared" si="39"/>
        <v/>
      </c>
      <c r="O147" s="14" t="str">
        <f t="shared" si="39"/>
        <v/>
      </c>
      <c r="P147" s="14" t="str">
        <f t="shared" si="39"/>
        <v/>
      </c>
      <c r="Q147" s="14" t="str">
        <f t="shared" si="39"/>
        <v/>
      </c>
      <c r="R147" s="14">
        <f>SUM(Decsheets!$V$5:$V$12)-(SUM(J141:P147))</f>
        <v>21</v>
      </c>
      <c r="S147" s="8"/>
      <c r="W147" s="97"/>
      <c r="X147" s="97"/>
      <c r="Y147" s="102"/>
      <c r="Z147" s="97"/>
      <c r="AA147" s="97"/>
      <c r="AB147" s="97"/>
      <c r="AC147" s="102"/>
    </row>
    <row r="148" spans="1:29" x14ac:dyDescent="0.3">
      <c r="A148" s="105" t="s">
        <v>105</v>
      </c>
      <c r="B148" s="196"/>
      <c r="C148" s="19" t="s">
        <v>279</v>
      </c>
      <c r="D148" s="18"/>
      <c r="E148" s="7" t="s">
        <v>86</v>
      </c>
      <c r="F148" s="256"/>
      <c r="H148" s="8"/>
      <c r="I148" s="8"/>
      <c r="J148" s="14"/>
      <c r="K148" s="14"/>
      <c r="L148" s="14"/>
      <c r="M148" s="14"/>
      <c r="N148" s="14"/>
      <c r="O148" s="14"/>
      <c r="P148" s="14"/>
      <c r="Q148" s="14"/>
      <c r="R148" s="14"/>
      <c r="S148" s="8" t="s">
        <v>106</v>
      </c>
      <c r="Y148" s="102"/>
    </row>
    <row r="149" spans="1:29" x14ac:dyDescent="0.3">
      <c r="A149" s="103"/>
      <c r="B149" s="185" t="s">
        <v>126</v>
      </c>
      <c r="C149" s="16" t="str">
        <f>IFERROR(IF(A149="","",VLOOKUP($A$148,IF(LEN(A149)=2,U18MB,U18MA),VLOOKUP(LEFT(A149,1),club,6,FALSE),FALSE)),"No athlete")</f>
        <v/>
      </c>
      <c r="D149" s="16" t="str">
        <f>IFERROR(IF(A149="","",VLOOKUP(LEFT(A149,1),club,2,FALSE)),"No club")</f>
        <v/>
      </c>
      <c r="E149" s="17" t="s">
        <v>86</v>
      </c>
      <c r="F149" s="261">
        <f>Decsheets!$V$5</f>
        <v>6</v>
      </c>
      <c r="H149" s="8"/>
      <c r="I149" s="208" t="str">
        <f>IFERROR(IF(E149=".","",IF(E149&gt;Records!E17,"LR",IF(E149=Records!E17,"=LR","-"))),"???")</f>
        <v/>
      </c>
      <c r="J149" s="14" t="str">
        <f t="shared" ref="J149:Q155" si="40">IF($A149="","",IF(LEFT($A149,1)=J$12,$F149,""))</f>
        <v/>
      </c>
      <c r="K149" s="14" t="str">
        <f t="shared" si="40"/>
        <v/>
      </c>
      <c r="L149" s="14" t="str">
        <f t="shared" si="40"/>
        <v/>
      </c>
      <c r="M149" s="14" t="str">
        <f t="shared" si="40"/>
        <v/>
      </c>
      <c r="N149" s="14" t="str">
        <f t="shared" si="40"/>
        <v/>
      </c>
      <c r="O149" s="14" t="str">
        <f t="shared" si="40"/>
        <v/>
      </c>
      <c r="P149" s="14" t="str">
        <f t="shared" si="40"/>
        <v/>
      </c>
      <c r="Q149" s="14" t="str">
        <f t="shared" si="40"/>
        <v/>
      </c>
      <c r="R149" s="14"/>
      <c r="S149" s="8"/>
    </row>
    <row r="150" spans="1:29" x14ac:dyDescent="0.3">
      <c r="A150" s="103"/>
      <c r="B150" s="185" t="s">
        <v>127</v>
      </c>
      <c r="C150" s="16" t="str">
        <f t="shared" ref="C150:C155" si="41">IF(A150="","",VLOOKUP($A$148,IF(LEN(A150)=2,U18MB,U18MA),VLOOKUP(LEFT(A150,1),club,6,FALSE),FALSE))</f>
        <v/>
      </c>
      <c r="D150" s="16" t="str">
        <f t="shared" si="23"/>
        <v/>
      </c>
      <c r="E150" s="17" t="s">
        <v>86</v>
      </c>
      <c r="F150" s="261">
        <f>Decsheets!$V$6</f>
        <v>5</v>
      </c>
      <c r="H150" s="8"/>
      <c r="I150" s="18"/>
      <c r="J150" s="14" t="str">
        <f t="shared" si="40"/>
        <v/>
      </c>
      <c r="K150" s="14" t="str">
        <f t="shared" si="40"/>
        <v/>
      </c>
      <c r="L150" s="14" t="str">
        <f t="shared" si="40"/>
        <v/>
      </c>
      <c r="M150" s="14" t="str">
        <f t="shared" si="40"/>
        <v/>
      </c>
      <c r="N150" s="14" t="str">
        <f t="shared" si="40"/>
        <v/>
      </c>
      <c r="O150" s="14" t="str">
        <f t="shared" si="40"/>
        <v/>
      </c>
      <c r="P150" s="14" t="str">
        <f t="shared" si="40"/>
        <v/>
      </c>
      <c r="Q150" s="14" t="str">
        <f t="shared" si="40"/>
        <v/>
      </c>
      <c r="R150" s="14"/>
      <c r="S150" s="8"/>
    </row>
    <row r="151" spans="1:29" x14ac:dyDescent="0.3">
      <c r="A151" s="103"/>
      <c r="B151" s="185" t="s">
        <v>128</v>
      </c>
      <c r="C151" s="16" t="str">
        <f t="shared" si="41"/>
        <v/>
      </c>
      <c r="D151" s="16" t="str">
        <f t="shared" si="23"/>
        <v/>
      </c>
      <c r="E151" s="17" t="s">
        <v>86</v>
      </c>
      <c r="F151" s="261">
        <f>Decsheets!$V$7</f>
        <v>4</v>
      </c>
      <c r="H151" s="8"/>
      <c r="I151" s="18"/>
      <c r="J151" s="14" t="str">
        <f t="shared" si="40"/>
        <v/>
      </c>
      <c r="K151" s="14" t="str">
        <f t="shared" si="40"/>
        <v/>
      </c>
      <c r="L151" s="14" t="str">
        <f t="shared" si="40"/>
        <v/>
      </c>
      <c r="M151" s="14" t="str">
        <f t="shared" si="40"/>
        <v/>
      </c>
      <c r="N151" s="14" t="str">
        <f t="shared" si="40"/>
        <v/>
      </c>
      <c r="O151" s="14" t="str">
        <f t="shared" si="40"/>
        <v/>
      </c>
      <c r="P151" s="14" t="str">
        <f t="shared" si="40"/>
        <v/>
      </c>
      <c r="Q151" s="14" t="str">
        <f t="shared" si="40"/>
        <v/>
      </c>
      <c r="R151" s="14"/>
      <c r="S151" s="8"/>
    </row>
    <row r="152" spans="1:29" x14ac:dyDescent="0.3">
      <c r="A152" s="103"/>
      <c r="B152" s="185" t="s">
        <v>76</v>
      </c>
      <c r="C152" s="16" t="str">
        <f t="shared" si="41"/>
        <v/>
      </c>
      <c r="D152" s="16" t="str">
        <f t="shared" si="23"/>
        <v/>
      </c>
      <c r="E152" s="17" t="s">
        <v>86</v>
      </c>
      <c r="F152" s="261">
        <f>Decsheets!$V$8</f>
        <v>3</v>
      </c>
      <c r="H152" s="8"/>
      <c r="I152" s="18"/>
      <c r="J152" s="14" t="str">
        <f t="shared" si="40"/>
        <v/>
      </c>
      <c r="K152" s="14" t="str">
        <f t="shared" si="40"/>
        <v/>
      </c>
      <c r="L152" s="14" t="str">
        <f t="shared" si="40"/>
        <v/>
      </c>
      <c r="M152" s="14" t="str">
        <f t="shared" si="40"/>
        <v/>
      </c>
      <c r="N152" s="14" t="str">
        <f t="shared" si="40"/>
        <v/>
      </c>
      <c r="O152" s="14" t="str">
        <f t="shared" si="40"/>
        <v/>
      </c>
      <c r="P152" s="14" t="str">
        <f t="shared" si="40"/>
        <v/>
      </c>
      <c r="Q152" s="14" t="str">
        <f t="shared" si="40"/>
        <v/>
      </c>
      <c r="R152" s="14"/>
      <c r="S152" s="8"/>
    </row>
    <row r="153" spans="1:29" x14ac:dyDescent="0.3">
      <c r="A153" s="103"/>
      <c r="B153" s="185" t="s">
        <v>77</v>
      </c>
      <c r="C153" s="16" t="str">
        <f t="shared" si="41"/>
        <v/>
      </c>
      <c r="D153" s="16" t="str">
        <f t="shared" si="23"/>
        <v/>
      </c>
      <c r="E153" s="17" t="s">
        <v>86</v>
      </c>
      <c r="F153" s="261">
        <f>Decsheets!$V$9</f>
        <v>2</v>
      </c>
      <c r="H153" s="8"/>
      <c r="I153" s="18"/>
      <c r="J153" s="14" t="str">
        <f t="shared" si="40"/>
        <v/>
      </c>
      <c r="K153" s="14" t="str">
        <f t="shared" si="40"/>
        <v/>
      </c>
      <c r="L153" s="14" t="str">
        <f t="shared" si="40"/>
        <v/>
      </c>
      <c r="M153" s="14" t="str">
        <f t="shared" si="40"/>
        <v/>
      </c>
      <c r="N153" s="14" t="str">
        <f t="shared" si="40"/>
        <v/>
      </c>
      <c r="O153" s="14" t="str">
        <f t="shared" si="40"/>
        <v/>
      </c>
      <c r="P153" s="14" t="str">
        <f t="shared" si="40"/>
        <v/>
      </c>
      <c r="Q153" s="14" t="str">
        <f t="shared" si="40"/>
        <v/>
      </c>
      <c r="R153" s="14"/>
      <c r="S153" s="8"/>
    </row>
    <row r="154" spans="1:29" x14ac:dyDescent="0.3">
      <c r="A154" s="103"/>
      <c r="B154" s="185" t="s">
        <v>78</v>
      </c>
      <c r="C154" s="16" t="str">
        <f t="shared" si="41"/>
        <v/>
      </c>
      <c r="D154" s="16" t="str">
        <f t="shared" si="23"/>
        <v/>
      </c>
      <c r="E154" s="17" t="s">
        <v>86</v>
      </c>
      <c r="F154" s="261">
        <f>Decsheets!$V$10</f>
        <v>1</v>
      </c>
      <c r="H154" s="8"/>
      <c r="I154" s="18"/>
      <c r="J154" s="14" t="str">
        <f t="shared" si="40"/>
        <v/>
      </c>
      <c r="K154" s="14" t="str">
        <f t="shared" si="40"/>
        <v/>
      </c>
      <c r="L154" s="14" t="str">
        <f t="shared" si="40"/>
        <v/>
      </c>
      <c r="M154" s="14" t="str">
        <f t="shared" si="40"/>
        <v/>
      </c>
      <c r="N154" s="14" t="str">
        <f t="shared" si="40"/>
        <v/>
      </c>
      <c r="O154" s="14" t="str">
        <f t="shared" si="40"/>
        <v/>
      </c>
      <c r="P154" s="14" t="str">
        <f t="shared" si="40"/>
        <v/>
      </c>
      <c r="Q154" s="14" t="str">
        <f t="shared" si="40"/>
        <v/>
      </c>
      <c r="R154" s="14"/>
      <c r="S154" s="8"/>
    </row>
    <row r="155" spans="1:29" x14ac:dyDescent="0.3">
      <c r="A155" s="103"/>
      <c r="B155" s="185" t="s">
        <v>79</v>
      </c>
      <c r="C155" s="16" t="str">
        <f t="shared" si="41"/>
        <v/>
      </c>
      <c r="D155" s="16" t="str">
        <f t="shared" si="23"/>
        <v/>
      </c>
      <c r="E155" s="17" t="s">
        <v>86</v>
      </c>
      <c r="F155" s="261">
        <f>Decsheets!$V$11</f>
        <v>0</v>
      </c>
      <c r="H155" s="8"/>
      <c r="I155" s="18"/>
      <c r="J155" s="14" t="str">
        <f t="shared" si="40"/>
        <v/>
      </c>
      <c r="K155" s="14" t="str">
        <f t="shared" si="40"/>
        <v/>
      </c>
      <c r="L155" s="14" t="str">
        <f t="shared" si="40"/>
        <v/>
      </c>
      <c r="M155" s="14" t="str">
        <f t="shared" si="40"/>
        <v/>
      </c>
      <c r="N155" s="14" t="str">
        <f t="shared" si="40"/>
        <v/>
      </c>
      <c r="O155" s="14" t="str">
        <f t="shared" si="40"/>
        <v/>
      </c>
      <c r="P155" s="14" t="str">
        <f t="shared" si="40"/>
        <v/>
      </c>
      <c r="Q155" s="14" t="str">
        <f t="shared" si="40"/>
        <v/>
      </c>
      <c r="R155" s="14">
        <f>SUM(Decsheets!$V$5:$V$12)-(SUM(J149:P155))</f>
        <v>21</v>
      </c>
      <c r="S155" s="8"/>
    </row>
    <row r="156" spans="1:29" x14ac:dyDescent="0.3">
      <c r="A156" s="105" t="s">
        <v>105</v>
      </c>
      <c r="B156" s="196"/>
      <c r="C156" s="19" t="s">
        <v>280</v>
      </c>
      <c r="D156" s="18"/>
      <c r="E156" s="7" t="s">
        <v>86</v>
      </c>
      <c r="F156" s="256"/>
      <c r="H156" s="8"/>
      <c r="I156" s="8"/>
      <c r="J156" s="14"/>
      <c r="K156" s="14"/>
      <c r="L156" s="14"/>
      <c r="M156" s="14"/>
      <c r="N156" s="14"/>
      <c r="O156" s="14"/>
      <c r="P156" s="14"/>
      <c r="Q156" s="14"/>
      <c r="R156" s="14"/>
      <c r="S156" s="8" t="s">
        <v>107</v>
      </c>
    </row>
    <row r="157" spans="1:29" x14ac:dyDescent="0.3">
      <c r="A157" s="103"/>
      <c r="B157" s="185" t="s">
        <v>126</v>
      </c>
      <c r="C157" s="16" t="str">
        <f t="shared" ref="C157:C163" si="42">IF(A157="","",VLOOKUP($A$156,IF(LEN(A157)=2,U18MB,U18MA),VLOOKUP(LEFT(A157,1),club,6,FALSE),FALSE))</f>
        <v/>
      </c>
      <c r="D157" s="16" t="str">
        <f t="shared" si="23"/>
        <v/>
      </c>
      <c r="E157" s="17" t="s">
        <v>86</v>
      </c>
      <c r="F157" s="261">
        <f>Decsheets!$V$5</f>
        <v>6</v>
      </c>
      <c r="H157" s="8"/>
      <c r="I157" s="208" t="str">
        <f>IFERROR(IF(E157=".","",IF(E157&gt;Records!E17,"LR",IF(E157=Records!E17,"=LR","-"))),"???")</f>
        <v/>
      </c>
      <c r="J157" s="14" t="str">
        <f t="shared" ref="J157:Q163" si="43">IF($A157="","",IF(LEFT($A157,1)=J$12,$F157,""))</f>
        <v/>
      </c>
      <c r="K157" s="14" t="str">
        <f t="shared" si="43"/>
        <v/>
      </c>
      <c r="L157" s="14" t="str">
        <f t="shared" si="43"/>
        <v/>
      </c>
      <c r="M157" s="14" t="str">
        <f t="shared" si="43"/>
        <v/>
      </c>
      <c r="N157" s="14" t="str">
        <f t="shared" si="43"/>
        <v/>
      </c>
      <c r="O157" s="14" t="str">
        <f t="shared" si="43"/>
        <v/>
      </c>
      <c r="P157" s="14" t="str">
        <f t="shared" si="43"/>
        <v/>
      </c>
      <c r="Q157" s="14" t="str">
        <f t="shared" si="43"/>
        <v/>
      </c>
      <c r="R157" s="14"/>
      <c r="S157" s="8"/>
    </row>
    <row r="158" spans="1:29" x14ac:dyDescent="0.3">
      <c r="A158" s="103"/>
      <c r="B158" s="185" t="s">
        <v>127</v>
      </c>
      <c r="C158" s="16" t="str">
        <f t="shared" si="42"/>
        <v/>
      </c>
      <c r="D158" s="16" t="str">
        <f t="shared" si="23"/>
        <v/>
      </c>
      <c r="E158" s="17" t="s">
        <v>86</v>
      </c>
      <c r="F158" s="261">
        <f>Decsheets!$V$6</f>
        <v>5</v>
      </c>
      <c r="H158" s="8"/>
      <c r="I158" s="18"/>
      <c r="J158" s="14" t="str">
        <f t="shared" si="43"/>
        <v/>
      </c>
      <c r="K158" s="14" t="str">
        <f t="shared" si="43"/>
        <v/>
      </c>
      <c r="L158" s="14" t="str">
        <f t="shared" si="43"/>
        <v/>
      </c>
      <c r="M158" s="14" t="str">
        <f t="shared" si="43"/>
        <v/>
      </c>
      <c r="N158" s="14" t="str">
        <f t="shared" si="43"/>
        <v/>
      </c>
      <c r="O158" s="14" t="str">
        <f t="shared" si="43"/>
        <v/>
      </c>
      <c r="P158" s="14" t="str">
        <f t="shared" si="43"/>
        <v/>
      </c>
      <c r="Q158" s="14" t="str">
        <f t="shared" si="43"/>
        <v/>
      </c>
      <c r="R158" s="14"/>
      <c r="S158" s="8"/>
    </row>
    <row r="159" spans="1:29" x14ac:dyDescent="0.3">
      <c r="A159" s="103"/>
      <c r="B159" s="185" t="s">
        <v>128</v>
      </c>
      <c r="C159" s="16" t="str">
        <f t="shared" si="42"/>
        <v/>
      </c>
      <c r="D159" s="16" t="str">
        <f t="shared" si="23"/>
        <v/>
      </c>
      <c r="E159" s="17" t="s">
        <v>86</v>
      </c>
      <c r="F159" s="261">
        <f>Decsheets!$V$7</f>
        <v>4</v>
      </c>
      <c r="H159" s="8"/>
      <c r="I159" s="18"/>
      <c r="J159" s="14" t="str">
        <f t="shared" si="43"/>
        <v/>
      </c>
      <c r="K159" s="14" t="str">
        <f t="shared" si="43"/>
        <v/>
      </c>
      <c r="L159" s="14" t="str">
        <f t="shared" si="43"/>
        <v/>
      </c>
      <c r="M159" s="14" t="str">
        <f t="shared" si="43"/>
        <v/>
      </c>
      <c r="N159" s="14" t="str">
        <f t="shared" si="43"/>
        <v/>
      </c>
      <c r="O159" s="14" t="str">
        <f t="shared" si="43"/>
        <v/>
      </c>
      <c r="P159" s="14" t="str">
        <f t="shared" si="43"/>
        <v/>
      </c>
      <c r="Q159" s="14" t="str">
        <f t="shared" si="43"/>
        <v/>
      </c>
      <c r="R159" s="14"/>
      <c r="S159" s="8"/>
    </row>
    <row r="160" spans="1:29" x14ac:dyDescent="0.3">
      <c r="A160" s="103"/>
      <c r="B160" s="185" t="s">
        <v>76</v>
      </c>
      <c r="C160" s="16" t="str">
        <f t="shared" si="42"/>
        <v/>
      </c>
      <c r="D160" s="16" t="str">
        <f t="shared" si="23"/>
        <v/>
      </c>
      <c r="E160" s="17" t="s">
        <v>86</v>
      </c>
      <c r="F160" s="261">
        <f>Decsheets!$V$8</f>
        <v>3</v>
      </c>
      <c r="H160" s="8"/>
      <c r="I160" s="18"/>
      <c r="J160" s="14" t="str">
        <f t="shared" si="43"/>
        <v/>
      </c>
      <c r="K160" s="14" t="str">
        <f t="shared" si="43"/>
        <v/>
      </c>
      <c r="L160" s="14" t="str">
        <f t="shared" si="43"/>
        <v/>
      </c>
      <c r="M160" s="14" t="str">
        <f t="shared" si="43"/>
        <v/>
      </c>
      <c r="N160" s="14" t="str">
        <f t="shared" si="43"/>
        <v/>
      </c>
      <c r="O160" s="14" t="str">
        <f t="shared" si="43"/>
        <v/>
      </c>
      <c r="P160" s="14" t="str">
        <f t="shared" si="43"/>
        <v/>
      </c>
      <c r="Q160" s="14" t="str">
        <f t="shared" si="43"/>
        <v/>
      </c>
      <c r="R160" s="14"/>
      <c r="S160" s="8"/>
    </row>
    <row r="161" spans="1:19" x14ac:dyDescent="0.3">
      <c r="A161" s="103"/>
      <c r="B161" s="185" t="s">
        <v>77</v>
      </c>
      <c r="C161" s="16" t="str">
        <f t="shared" si="42"/>
        <v/>
      </c>
      <c r="D161" s="16" t="str">
        <f t="shared" si="23"/>
        <v/>
      </c>
      <c r="E161" s="17" t="s">
        <v>86</v>
      </c>
      <c r="F161" s="261">
        <f>Decsheets!$V$9</f>
        <v>2</v>
      </c>
      <c r="H161" s="8"/>
      <c r="I161" s="18"/>
      <c r="J161" s="14" t="str">
        <f t="shared" si="43"/>
        <v/>
      </c>
      <c r="K161" s="14" t="str">
        <f t="shared" si="43"/>
        <v/>
      </c>
      <c r="L161" s="14" t="str">
        <f t="shared" si="43"/>
        <v/>
      </c>
      <c r="M161" s="14" t="str">
        <f t="shared" si="43"/>
        <v/>
      </c>
      <c r="N161" s="14" t="str">
        <f t="shared" si="43"/>
        <v/>
      </c>
      <c r="O161" s="14" t="str">
        <f t="shared" si="43"/>
        <v/>
      </c>
      <c r="P161" s="14" t="str">
        <f t="shared" si="43"/>
        <v/>
      </c>
      <c r="Q161" s="14" t="str">
        <f t="shared" si="43"/>
        <v/>
      </c>
      <c r="R161" s="14"/>
      <c r="S161" s="8"/>
    </row>
    <row r="162" spans="1:19" x14ac:dyDescent="0.3">
      <c r="A162" s="103"/>
      <c r="B162" s="185" t="s">
        <v>78</v>
      </c>
      <c r="C162" s="16" t="str">
        <f t="shared" si="42"/>
        <v/>
      </c>
      <c r="D162" s="16" t="str">
        <f t="shared" si="23"/>
        <v/>
      </c>
      <c r="E162" s="17" t="s">
        <v>86</v>
      </c>
      <c r="F162" s="261">
        <f>Decsheets!$V$10</f>
        <v>1</v>
      </c>
      <c r="H162" s="8"/>
      <c r="I162" s="18"/>
      <c r="J162" s="14" t="str">
        <f t="shared" si="43"/>
        <v/>
      </c>
      <c r="K162" s="14" t="str">
        <f t="shared" si="43"/>
        <v/>
      </c>
      <c r="L162" s="14" t="str">
        <f t="shared" si="43"/>
        <v/>
      </c>
      <c r="M162" s="14" t="str">
        <f t="shared" si="43"/>
        <v/>
      </c>
      <c r="N162" s="14" t="str">
        <f t="shared" si="43"/>
        <v/>
      </c>
      <c r="O162" s="14" t="str">
        <f t="shared" si="43"/>
        <v/>
      </c>
      <c r="P162" s="14" t="str">
        <f t="shared" si="43"/>
        <v/>
      </c>
      <c r="Q162" s="14" t="str">
        <f t="shared" si="43"/>
        <v/>
      </c>
      <c r="R162" s="14"/>
      <c r="S162" s="8"/>
    </row>
    <row r="163" spans="1:19" x14ac:dyDescent="0.3">
      <c r="A163" s="103"/>
      <c r="B163" s="185" t="s">
        <v>79</v>
      </c>
      <c r="C163" s="16" t="str">
        <f t="shared" si="42"/>
        <v/>
      </c>
      <c r="D163" s="16" t="str">
        <f t="shared" si="23"/>
        <v/>
      </c>
      <c r="E163" s="17" t="s">
        <v>86</v>
      </c>
      <c r="F163" s="261">
        <f>Decsheets!$V$11</f>
        <v>0</v>
      </c>
      <c r="H163" s="8"/>
      <c r="I163" s="18"/>
      <c r="J163" s="14" t="str">
        <f t="shared" si="43"/>
        <v/>
      </c>
      <c r="K163" s="14" t="str">
        <f t="shared" si="43"/>
        <v/>
      </c>
      <c r="L163" s="14" t="str">
        <f t="shared" si="43"/>
        <v/>
      </c>
      <c r="M163" s="14" t="str">
        <f t="shared" si="43"/>
        <v/>
      </c>
      <c r="N163" s="14" t="str">
        <f t="shared" si="43"/>
        <v/>
      </c>
      <c r="O163" s="14" t="str">
        <f t="shared" si="43"/>
        <v/>
      </c>
      <c r="P163" s="14" t="str">
        <f t="shared" si="43"/>
        <v/>
      </c>
      <c r="Q163" s="14" t="str">
        <f t="shared" si="43"/>
        <v/>
      </c>
      <c r="R163" s="14">
        <f>SUM(Decsheets!$V$5:$V$12)-(SUM(J157:P163))</f>
        <v>21</v>
      </c>
      <c r="S163" s="8"/>
    </row>
    <row r="164" spans="1:19" x14ac:dyDescent="0.3">
      <c r="A164" s="105" t="s">
        <v>134</v>
      </c>
      <c r="B164" s="196"/>
      <c r="C164" s="19" t="s">
        <v>281</v>
      </c>
      <c r="D164" s="18"/>
      <c r="E164" s="7" t="s">
        <v>86</v>
      </c>
      <c r="F164" s="256"/>
      <c r="H164" s="8"/>
      <c r="I164" s="8"/>
      <c r="J164" s="14"/>
      <c r="K164" s="14"/>
      <c r="L164" s="14"/>
      <c r="M164" s="14"/>
      <c r="N164" s="14"/>
      <c r="O164" s="14"/>
      <c r="P164" s="14"/>
      <c r="Q164" s="14"/>
      <c r="R164" s="14"/>
      <c r="S164" s="8" t="s">
        <v>135</v>
      </c>
    </row>
    <row r="165" spans="1:19" x14ac:dyDescent="0.3">
      <c r="A165" s="103"/>
      <c r="B165" s="185" t="s">
        <v>126</v>
      </c>
      <c r="C165" s="16" t="str">
        <f>IFERROR(IF(A165="","",VLOOKUP($A$164,IF(LEN(A165)=2,U18MB,U18MA),VLOOKUP(LEFT(A165,1),club,6,FALSE),FALSE)),"No athlete")</f>
        <v/>
      </c>
      <c r="D165" s="16" t="str">
        <f>IFERROR(IF(A165="","",VLOOKUP(LEFT(A165,1),club,2,FALSE)),"No club")</f>
        <v/>
      </c>
      <c r="E165" s="17" t="s">
        <v>86</v>
      </c>
      <c r="F165" s="261">
        <f>Decsheets!$V$5</f>
        <v>6</v>
      </c>
      <c r="H165" s="8"/>
      <c r="I165" s="208" t="str">
        <f>IFERROR(IF(E165=".","",IF(E165&gt;Records!E19,"LR",IF(E165=Records!E19,"=LR","-"))),"???")</f>
        <v/>
      </c>
      <c r="J165" s="14" t="str">
        <f t="shared" ref="J165:Q171" si="44">IF($A165="","",IF(LEFT($A165,1)=J$12,$F165,""))</f>
        <v/>
      </c>
      <c r="K165" s="14" t="str">
        <f t="shared" si="44"/>
        <v/>
      </c>
      <c r="L165" s="14" t="str">
        <f t="shared" si="44"/>
        <v/>
      </c>
      <c r="M165" s="14" t="str">
        <f t="shared" si="44"/>
        <v/>
      </c>
      <c r="N165" s="14" t="str">
        <f t="shared" si="44"/>
        <v/>
      </c>
      <c r="O165" s="14" t="str">
        <f t="shared" si="44"/>
        <v/>
      </c>
      <c r="P165" s="14" t="str">
        <f t="shared" si="44"/>
        <v/>
      </c>
      <c r="Q165" s="14" t="str">
        <f t="shared" si="44"/>
        <v/>
      </c>
      <c r="R165" s="14"/>
      <c r="S165" s="8"/>
    </row>
    <row r="166" spans="1:19" x14ac:dyDescent="0.3">
      <c r="A166" s="103"/>
      <c r="B166" s="185" t="s">
        <v>127</v>
      </c>
      <c r="C166" s="16" t="str">
        <f t="shared" ref="C166:C171" si="45">IF(A166="","",VLOOKUP($A$164,IF(LEN(A166)=2,U18MB,U18MA),VLOOKUP(LEFT(A166,1),club,6,FALSE),FALSE))</f>
        <v/>
      </c>
      <c r="D166" s="16" t="str">
        <f t="shared" ref="D166:D171" si="46">IF(A166="","",VLOOKUP(LEFT(A166,1),club,2,FALSE))</f>
        <v/>
      </c>
      <c r="E166" s="17" t="s">
        <v>86</v>
      </c>
      <c r="F166" s="261">
        <f>Decsheets!$V$6</f>
        <v>5</v>
      </c>
      <c r="H166" s="8"/>
      <c r="I166" s="18"/>
      <c r="J166" s="14" t="str">
        <f t="shared" si="44"/>
        <v/>
      </c>
      <c r="K166" s="14" t="str">
        <f t="shared" si="44"/>
        <v/>
      </c>
      <c r="L166" s="14" t="str">
        <f t="shared" si="44"/>
        <v/>
      </c>
      <c r="M166" s="14" t="str">
        <f t="shared" si="44"/>
        <v/>
      </c>
      <c r="N166" s="14" t="str">
        <f t="shared" si="44"/>
        <v/>
      </c>
      <c r="O166" s="14" t="str">
        <f t="shared" si="44"/>
        <v/>
      </c>
      <c r="P166" s="14" t="str">
        <f t="shared" si="44"/>
        <v/>
      </c>
      <c r="Q166" s="14" t="str">
        <f t="shared" si="44"/>
        <v/>
      </c>
      <c r="R166" s="14"/>
      <c r="S166" s="8"/>
    </row>
    <row r="167" spans="1:19" x14ac:dyDescent="0.3">
      <c r="A167" s="103"/>
      <c r="B167" s="185" t="s">
        <v>128</v>
      </c>
      <c r="C167" s="16" t="str">
        <f t="shared" si="45"/>
        <v/>
      </c>
      <c r="D167" s="16" t="str">
        <f t="shared" si="46"/>
        <v/>
      </c>
      <c r="E167" s="17" t="s">
        <v>86</v>
      </c>
      <c r="F167" s="261">
        <f>Decsheets!$V$7</f>
        <v>4</v>
      </c>
      <c r="H167" s="8"/>
      <c r="I167" s="18"/>
      <c r="J167" s="14" t="str">
        <f t="shared" si="44"/>
        <v/>
      </c>
      <c r="K167" s="14" t="str">
        <f t="shared" si="44"/>
        <v/>
      </c>
      <c r="L167" s="14" t="str">
        <f t="shared" si="44"/>
        <v/>
      </c>
      <c r="M167" s="14" t="str">
        <f t="shared" si="44"/>
        <v/>
      </c>
      <c r="N167" s="14" t="str">
        <f t="shared" si="44"/>
        <v/>
      </c>
      <c r="O167" s="14" t="str">
        <f t="shared" si="44"/>
        <v/>
      </c>
      <c r="P167" s="14" t="str">
        <f t="shared" si="44"/>
        <v/>
      </c>
      <c r="Q167" s="14" t="str">
        <f t="shared" si="44"/>
        <v/>
      </c>
      <c r="R167" s="14"/>
      <c r="S167" s="8"/>
    </row>
    <row r="168" spans="1:19" x14ac:dyDescent="0.3">
      <c r="A168" s="103"/>
      <c r="B168" s="185" t="s">
        <v>76</v>
      </c>
      <c r="C168" s="16" t="str">
        <f t="shared" si="45"/>
        <v/>
      </c>
      <c r="D168" s="16" t="str">
        <f t="shared" si="46"/>
        <v/>
      </c>
      <c r="E168" s="17" t="s">
        <v>86</v>
      </c>
      <c r="F168" s="261">
        <f>Decsheets!$V$8</f>
        <v>3</v>
      </c>
      <c r="H168" s="8"/>
      <c r="I168" s="18"/>
      <c r="J168" s="14" t="str">
        <f t="shared" si="44"/>
        <v/>
      </c>
      <c r="K168" s="14" t="str">
        <f t="shared" si="44"/>
        <v/>
      </c>
      <c r="L168" s="14" t="str">
        <f t="shared" si="44"/>
        <v/>
      </c>
      <c r="M168" s="14" t="str">
        <f t="shared" si="44"/>
        <v/>
      </c>
      <c r="N168" s="14" t="str">
        <f t="shared" si="44"/>
        <v/>
      </c>
      <c r="O168" s="14" t="str">
        <f t="shared" si="44"/>
        <v/>
      </c>
      <c r="P168" s="14" t="str">
        <f t="shared" si="44"/>
        <v/>
      </c>
      <c r="Q168" s="14" t="str">
        <f t="shared" si="44"/>
        <v/>
      </c>
      <c r="R168" s="14"/>
      <c r="S168" s="8"/>
    </row>
    <row r="169" spans="1:19" x14ac:dyDescent="0.3">
      <c r="A169" s="103"/>
      <c r="B169" s="185" t="s">
        <v>77</v>
      </c>
      <c r="C169" s="16" t="str">
        <f t="shared" si="45"/>
        <v/>
      </c>
      <c r="D169" s="16" t="str">
        <f t="shared" si="46"/>
        <v/>
      </c>
      <c r="E169" s="17" t="s">
        <v>86</v>
      </c>
      <c r="F169" s="261">
        <f>Decsheets!$V$9</f>
        <v>2</v>
      </c>
      <c r="H169" s="8"/>
      <c r="I169" s="18"/>
      <c r="J169" s="14" t="str">
        <f t="shared" si="44"/>
        <v/>
      </c>
      <c r="K169" s="14" t="str">
        <f t="shared" si="44"/>
        <v/>
      </c>
      <c r="L169" s="14" t="str">
        <f t="shared" si="44"/>
        <v/>
      </c>
      <c r="M169" s="14" t="str">
        <f t="shared" si="44"/>
        <v/>
      </c>
      <c r="N169" s="14" t="str">
        <f t="shared" si="44"/>
        <v/>
      </c>
      <c r="O169" s="14" t="str">
        <f t="shared" si="44"/>
        <v/>
      </c>
      <c r="P169" s="14" t="str">
        <f t="shared" si="44"/>
        <v/>
      </c>
      <c r="Q169" s="14" t="str">
        <f t="shared" si="44"/>
        <v/>
      </c>
      <c r="R169" s="14"/>
      <c r="S169" s="8"/>
    </row>
    <row r="170" spans="1:19" x14ac:dyDescent="0.3">
      <c r="A170" s="103"/>
      <c r="B170" s="185" t="s">
        <v>78</v>
      </c>
      <c r="C170" s="16" t="str">
        <f t="shared" si="45"/>
        <v/>
      </c>
      <c r="D170" s="16" t="str">
        <f t="shared" si="46"/>
        <v/>
      </c>
      <c r="E170" s="17" t="s">
        <v>86</v>
      </c>
      <c r="F170" s="261">
        <f>Decsheets!$V$10</f>
        <v>1</v>
      </c>
      <c r="H170" s="8"/>
      <c r="I170" s="18"/>
      <c r="J170" s="14" t="str">
        <f t="shared" si="44"/>
        <v/>
      </c>
      <c r="K170" s="14" t="str">
        <f t="shared" si="44"/>
        <v/>
      </c>
      <c r="L170" s="14" t="str">
        <f t="shared" si="44"/>
        <v/>
      </c>
      <c r="M170" s="14" t="str">
        <f t="shared" si="44"/>
        <v/>
      </c>
      <c r="N170" s="14" t="str">
        <f t="shared" si="44"/>
        <v/>
      </c>
      <c r="O170" s="14" t="str">
        <f t="shared" si="44"/>
        <v/>
      </c>
      <c r="P170" s="14" t="str">
        <f t="shared" si="44"/>
        <v/>
      </c>
      <c r="Q170" s="14" t="str">
        <f t="shared" si="44"/>
        <v/>
      </c>
      <c r="R170" s="14"/>
      <c r="S170" s="8"/>
    </row>
    <row r="171" spans="1:19" x14ac:dyDescent="0.3">
      <c r="A171" s="103"/>
      <c r="B171" s="185" t="s">
        <v>79</v>
      </c>
      <c r="C171" s="16" t="str">
        <f t="shared" si="45"/>
        <v/>
      </c>
      <c r="D171" s="16" t="str">
        <f t="shared" si="46"/>
        <v/>
      </c>
      <c r="E171" s="17" t="s">
        <v>86</v>
      </c>
      <c r="F171" s="261">
        <f>Decsheets!$V$11</f>
        <v>0</v>
      </c>
      <c r="H171" s="8"/>
      <c r="I171" s="18"/>
      <c r="J171" s="14" t="str">
        <f t="shared" si="44"/>
        <v/>
      </c>
      <c r="K171" s="14" t="str">
        <f t="shared" si="44"/>
        <v/>
      </c>
      <c r="L171" s="14" t="str">
        <f t="shared" si="44"/>
        <v/>
      </c>
      <c r="M171" s="14" t="str">
        <f t="shared" si="44"/>
        <v/>
      </c>
      <c r="N171" s="14" t="str">
        <f t="shared" si="44"/>
        <v/>
      </c>
      <c r="O171" s="14" t="str">
        <f t="shared" si="44"/>
        <v/>
      </c>
      <c r="P171" s="14" t="str">
        <f t="shared" si="44"/>
        <v/>
      </c>
      <c r="Q171" s="14" t="str">
        <f t="shared" si="44"/>
        <v/>
      </c>
      <c r="R171" s="14">
        <f>SUM(Decsheets!$V$5:$V$12)-(SUM(J165:P171))</f>
        <v>21</v>
      </c>
      <c r="S171" s="8"/>
    </row>
    <row r="172" spans="1:19" x14ac:dyDescent="0.3">
      <c r="A172" s="105" t="s">
        <v>108</v>
      </c>
      <c r="B172" s="196"/>
      <c r="C172" s="19" t="s">
        <v>282</v>
      </c>
      <c r="D172" s="18"/>
      <c r="E172" s="7" t="s">
        <v>86</v>
      </c>
      <c r="F172" s="256"/>
      <c r="G172" s="8"/>
      <c r="H172" s="8"/>
      <c r="I172" s="8"/>
      <c r="J172" s="14"/>
      <c r="K172" s="14"/>
      <c r="L172" s="14"/>
      <c r="M172" s="14"/>
      <c r="N172" s="14"/>
      <c r="O172" s="14"/>
      <c r="P172" s="14"/>
      <c r="Q172" s="14"/>
      <c r="R172" s="14"/>
      <c r="S172" s="8" t="s">
        <v>109</v>
      </c>
    </row>
    <row r="173" spans="1:19" x14ac:dyDescent="0.3">
      <c r="A173" s="103"/>
      <c r="B173" s="185" t="s">
        <v>126</v>
      </c>
      <c r="C173" s="16" t="str">
        <f>IFERROR(IF(A173="","",VLOOKUP($A$172,IF(LEN(A173)=2,U18MB,U18MA),VLOOKUP(LEFT(A173,1),club,6,FALSE),FALSE)),"No athlete")</f>
        <v/>
      </c>
      <c r="D173" s="16" t="str">
        <f>IFERROR(IF(A173="","",VLOOKUP(LEFT(A173,1),club,2,FALSE)),"No club")</f>
        <v/>
      </c>
      <c r="E173" s="17" t="s">
        <v>86</v>
      </c>
      <c r="F173" s="261">
        <f>Decsheets!$V$5</f>
        <v>6</v>
      </c>
      <c r="G173" s="8"/>
      <c r="H173" s="8"/>
      <c r="I173" s="208" t="str">
        <f>IFERROR(IF(E173=".","",IF(E173&gt;Records!E23,"LR",IF(E173=Records!E23,"=LR","-"))),"???")</f>
        <v/>
      </c>
      <c r="J173" s="14" t="str">
        <f t="shared" ref="J173:Q179" si="47">IF($A173="","",IF(LEFT($A173,1)=J$12,$F173,""))</f>
        <v/>
      </c>
      <c r="K173" s="14" t="str">
        <f t="shared" si="47"/>
        <v/>
      </c>
      <c r="L173" s="14" t="str">
        <f t="shared" si="47"/>
        <v/>
      </c>
      <c r="M173" s="14" t="str">
        <f t="shared" si="47"/>
        <v/>
      </c>
      <c r="N173" s="14" t="str">
        <f t="shared" si="47"/>
        <v/>
      </c>
      <c r="O173" s="14" t="str">
        <f t="shared" si="47"/>
        <v/>
      </c>
      <c r="P173" s="14" t="str">
        <f t="shared" si="47"/>
        <v/>
      </c>
      <c r="Q173" s="14" t="str">
        <f t="shared" si="47"/>
        <v/>
      </c>
      <c r="R173" s="14"/>
      <c r="S173" s="8"/>
    </row>
    <row r="174" spans="1:19" x14ac:dyDescent="0.3">
      <c r="A174" s="103"/>
      <c r="B174" s="185" t="s">
        <v>127</v>
      </c>
      <c r="C174" s="16" t="str">
        <f t="shared" ref="C174:C179" si="48">IF(A174="","",VLOOKUP($A$172,IF(LEN(A174)=2,U18MB,U18MA),VLOOKUP(LEFT(A174,1),club,6,FALSE),FALSE))</f>
        <v/>
      </c>
      <c r="D174" s="16" t="str">
        <f t="shared" ref="D174:D221" si="49">IF(A174="","",VLOOKUP(LEFT(A174,1),club,2,FALSE))</f>
        <v/>
      </c>
      <c r="E174" s="17" t="s">
        <v>86</v>
      </c>
      <c r="F174" s="261">
        <f>Decsheets!$V$6</f>
        <v>5</v>
      </c>
      <c r="G174" s="8"/>
      <c r="H174" s="8"/>
      <c r="I174" s="18"/>
      <c r="J174" s="14" t="str">
        <f t="shared" si="47"/>
        <v/>
      </c>
      <c r="K174" s="14" t="str">
        <f t="shared" si="47"/>
        <v/>
      </c>
      <c r="L174" s="14" t="str">
        <f t="shared" si="47"/>
        <v/>
      </c>
      <c r="M174" s="14" t="str">
        <f t="shared" si="47"/>
        <v/>
      </c>
      <c r="N174" s="14" t="str">
        <f t="shared" si="47"/>
        <v/>
      </c>
      <c r="O174" s="14" t="str">
        <f t="shared" si="47"/>
        <v/>
      </c>
      <c r="P174" s="14" t="str">
        <f t="shared" si="47"/>
        <v/>
      </c>
      <c r="Q174" s="14" t="str">
        <f t="shared" si="47"/>
        <v/>
      </c>
      <c r="R174" s="14"/>
      <c r="S174" s="8"/>
    </row>
    <row r="175" spans="1:19" x14ac:dyDescent="0.3">
      <c r="A175" s="103"/>
      <c r="B175" s="185" t="s">
        <v>128</v>
      </c>
      <c r="C175" s="16" t="str">
        <f t="shared" si="48"/>
        <v/>
      </c>
      <c r="D175" s="16" t="str">
        <f t="shared" si="49"/>
        <v/>
      </c>
      <c r="E175" s="17" t="s">
        <v>86</v>
      </c>
      <c r="F175" s="261">
        <f>Decsheets!$V$7</f>
        <v>4</v>
      </c>
      <c r="G175" s="8"/>
      <c r="H175" s="8"/>
      <c r="I175" s="18"/>
      <c r="J175" s="14" t="str">
        <f t="shared" si="47"/>
        <v/>
      </c>
      <c r="K175" s="14" t="str">
        <f t="shared" si="47"/>
        <v/>
      </c>
      <c r="L175" s="14" t="str">
        <f t="shared" si="47"/>
        <v/>
      </c>
      <c r="M175" s="14" t="str">
        <f t="shared" si="47"/>
        <v/>
      </c>
      <c r="N175" s="14" t="str">
        <f t="shared" si="47"/>
        <v/>
      </c>
      <c r="O175" s="14" t="str">
        <f t="shared" si="47"/>
        <v/>
      </c>
      <c r="P175" s="14" t="str">
        <f t="shared" si="47"/>
        <v/>
      </c>
      <c r="Q175" s="14" t="str">
        <f t="shared" si="47"/>
        <v/>
      </c>
      <c r="R175" s="14"/>
      <c r="S175" s="8"/>
    </row>
    <row r="176" spans="1:19" x14ac:dyDescent="0.3">
      <c r="A176" s="103"/>
      <c r="B176" s="185" t="s">
        <v>76</v>
      </c>
      <c r="C176" s="16" t="str">
        <f t="shared" si="48"/>
        <v/>
      </c>
      <c r="D176" s="16" t="str">
        <f t="shared" si="49"/>
        <v/>
      </c>
      <c r="E176" s="17" t="s">
        <v>86</v>
      </c>
      <c r="F176" s="261">
        <f>Decsheets!$V$8</f>
        <v>3</v>
      </c>
      <c r="G176" s="8"/>
      <c r="H176" s="8"/>
      <c r="I176" s="18"/>
      <c r="J176" s="14" t="str">
        <f t="shared" si="47"/>
        <v/>
      </c>
      <c r="K176" s="14" t="str">
        <f t="shared" si="47"/>
        <v/>
      </c>
      <c r="L176" s="14" t="str">
        <f t="shared" si="47"/>
        <v/>
      </c>
      <c r="M176" s="14" t="str">
        <f t="shared" si="47"/>
        <v/>
      </c>
      <c r="N176" s="14" t="str">
        <f t="shared" si="47"/>
        <v/>
      </c>
      <c r="O176" s="14" t="str">
        <f t="shared" si="47"/>
        <v/>
      </c>
      <c r="P176" s="14" t="str">
        <f t="shared" si="47"/>
        <v/>
      </c>
      <c r="Q176" s="14" t="str">
        <f t="shared" si="47"/>
        <v/>
      </c>
      <c r="R176" s="14"/>
      <c r="S176" s="8"/>
    </row>
    <row r="177" spans="1:19" x14ac:dyDescent="0.3">
      <c r="A177" s="103"/>
      <c r="B177" s="185" t="s">
        <v>77</v>
      </c>
      <c r="C177" s="16" t="str">
        <f t="shared" si="48"/>
        <v/>
      </c>
      <c r="D177" s="16" t="str">
        <f t="shared" si="49"/>
        <v/>
      </c>
      <c r="E177" s="17" t="s">
        <v>86</v>
      </c>
      <c r="F177" s="261">
        <f>Decsheets!$V$9</f>
        <v>2</v>
      </c>
      <c r="G177" s="8"/>
      <c r="H177" s="8"/>
      <c r="I177" s="18"/>
      <c r="J177" s="14" t="str">
        <f t="shared" si="47"/>
        <v/>
      </c>
      <c r="K177" s="14" t="str">
        <f t="shared" si="47"/>
        <v/>
      </c>
      <c r="L177" s="14" t="str">
        <f t="shared" si="47"/>
        <v/>
      </c>
      <c r="M177" s="14" t="str">
        <f t="shared" si="47"/>
        <v/>
      </c>
      <c r="N177" s="14" t="str">
        <f t="shared" si="47"/>
        <v/>
      </c>
      <c r="O177" s="14" t="str">
        <f t="shared" si="47"/>
        <v/>
      </c>
      <c r="P177" s="14" t="str">
        <f t="shared" si="47"/>
        <v/>
      </c>
      <c r="Q177" s="14" t="str">
        <f t="shared" si="47"/>
        <v/>
      </c>
      <c r="R177" s="14"/>
      <c r="S177" s="8"/>
    </row>
    <row r="178" spans="1:19" x14ac:dyDescent="0.3">
      <c r="A178" s="103"/>
      <c r="B178" s="185" t="s">
        <v>78</v>
      </c>
      <c r="C178" s="16" t="str">
        <f t="shared" si="48"/>
        <v/>
      </c>
      <c r="D178" s="16" t="str">
        <f t="shared" si="49"/>
        <v/>
      </c>
      <c r="E178" s="17" t="s">
        <v>86</v>
      </c>
      <c r="F178" s="261">
        <f>Decsheets!$V$10</f>
        <v>1</v>
      </c>
      <c r="G178" s="8"/>
      <c r="H178" s="8"/>
      <c r="I178" s="18"/>
      <c r="J178" s="14" t="str">
        <f t="shared" si="47"/>
        <v/>
      </c>
      <c r="K178" s="14" t="str">
        <f t="shared" si="47"/>
        <v/>
      </c>
      <c r="L178" s="14" t="str">
        <f t="shared" si="47"/>
        <v/>
      </c>
      <c r="M178" s="14" t="str">
        <f t="shared" si="47"/>
        <v/>
      </c>
      <c r="N178" s="14" t="str">
        <f t="shared" si="47"/>
        <v/>
      </c>
      <c r="O178" s="14" t="str">
        <f t="shared" si="47"/>
        <v/>
      </c>
      <c r="P178" s="14" t="str">
        <f t="shared" si="47"/>
        <v/>
      </c>
      <c r="Q178" s="14" t="str">
        <f t="shared" si="47"/>
        <v/>
      </c>
      <c r="R178" s="14"/>
      <c r="S178" s="8"/>
    </row>
    <row r="179" spans="1:19" x14ac:dyDescent="0.3">
      <c r="A179" s="103"/>
      <c r="B179" s="185" t="s">
        <v>79</v>
      </c>
      <c r="C179" s="16" t="str">
        <f t="shared" si="48"/>
        <v/>
      </c>
      <c r="D179" s="16" t="str">
        <f t="shared" si="49"/>
        <v/>
      </c>
      <c r="E179" s="17" t="s">
        <v>86</v>
      </c>
      <c r="F179" s="261">
        <f>Decsheets!$V$11</f>
        <v>0</v>
      </c>
      <c r="G179" s="8"/>
      <c r="H179" s="8"/>
      <c r="I179" s="18"/>
      <c r="J179" s="14" t="str">
        <f t="shared" si="47"/>
        <v/>
      </c>
      <c r="K179" s="14" t="str">
        <f t="shared" si="47"/>
        <v/>
      </c>
      <c r="L179" s="14" t="str">
        <f t="shared" si="47"/>
        <v/>
      </c>
      <c r="M179" s="14" t="str">
        <f t="shared" si="47"/>
        <v/>
      </c>
      <c r="N179" s="14" t="str">
        <f t="shared" si="47"/>
        <v/>
      </c>
      <c r="O179" s="14" t="str">
        <f t="shared" si="47"/>
        <v/>
      </c>
      <c r="P179" s="14" t="str">
        <f t="shared" si="47"/>
        <v/>
      </c>
      <c r="Q179" s="14" t="str">
        <f t="shared" si="47"/>
        <v/>
      </c>
      <c r="R179" s="14">
        <f>SUM(Decsheets!$V$5:$V$12)-(SUM(J173:P179))</f>
        <v>21</v>
      </c>
      <c r="S179" s="8"/>
    </row>
    <row r="180" spans="1:19" x14ac:dyDescent="0.3">
      <c r="A180" s="105" t="s">
        <v>108</v>
      </c>
      <c r="B180" s="196"/>
      <c r="C180" s="19" t="s">
        <v>283</v>
      </c>
      <c r="D180" s="18"/>
      <c r="E180" s="7" t="s">
        <v>86</v>
      </c>
      <c r="F180" s="256"/>
      <c r="G180" s="8"/>
      <c r="H180" s="8"/>
      <c r="I180" s="8"/>
      <c r="J180" s="14"/>
      <c r="K180" s="14"/>
      <c r="L180" s="14"/>
      <c r="M180" s="14"/>
      <c r="N180" s="14"/>
      <c r="O180" s="14"/>
      <c r="P180" s="14"/>
      <c r="Q180" s="14"/>
      <c r="R180" s="14"/>
      <c r="S180" s="8" t="s">
        <v>110</v>
      </c>
    </row>
    <row r="181" spans="1:19" x14ac:dyDescent="0.3">
      <c r="A181" s="103"/>
      <c r="B181" s="185" t="s">
        <v>126</v>
      </c>
      <c r="C181" s="16" t="str">
        <f>IFERROR(IF(A181="","",VLOOKUP($A$180,IF(LEN(A181)=2,U18MB,U18MA),VLOOKUP(LEFT(A181,1),club,6,FALSE),FALSE)),"No athlete")</f>
        <v/>
      </c>
      <c r="D181" s="16" t="str">
        <f>IFERROR(IF(A181="","",VLOOKUP(LEFT(A181,1),club,2,FALSE)),"No club")</f>
        <v/>
      </c>
      <c r="E181" s="17" t="s">
        <v>86</v>
      </c>
      <c r="F181" s="261">
        <f>Decsheets!$V$5</f>
        <v>6</v>
      </c>
      <c r="G181" s="8"/>
      <c r="H181" s="8"/>
      <c r="I181" s="208" t="str">
        <f>IFERROR(IF(E181=".","",IF(E181&gt;Records!E23,"LR",IF(E181=Records!E23,"=LR","-"))),"???")</f>
        <v/>
      </c>
      <c r="J181" s="14" t="str">
        <f t="shared" ref="J181:Q187" si="50">IF($A181="","",IF(LEFT($A181,1)=J$12,$F181,""))</f>
        <v/>
      </c>
      <c r="K181" s="14" t="str">
        <f t="shared" si="50"/>
        <v/>
      </c>
      <c r="L181" s="14" t="str">
        <f t="shared" si="50"/>
        <v/>
      </c>
      <c r="M181" s="14" t="str">
        <f t="shared" si="50"/>
        <v/>
      </c>
      <c r="N181" s="14" t="str">
        <f t="shared" si="50"/>
        <v/>
      </c>
      <c r="O181" s="14" t="str">
        <f t="shared" si="50"/>
        <v/>
      </c>
      <c r="P181" s="14" t="str">
        <f t="shared" si="50"/>
        <v/>
      </c>
      <c r="Q181" s="14" t="str">
        <f t="shared" si="50"/>
        <v/>
      </c>
      <c r="R181" s="14"/>
      <c r="S181" s="8"/>
    </row>
    <row r="182" spans="1:19" x14ac:dyDescent="0.3">
      <c r="A182" s="103"/>
      <c r="B182" s="185" t="s">
        <v>127</v>
      </c>
      <c r="C182" s="16" t="str">
        <f t="shared" ref="C182:C187" si="51">IF(A182="","",VLOOKUP($A$180,IF(LEN(A182)=2,U18MB,U18MA),VLOOKUP(LEFT(A182,1),club,6,FALSE),FALSE))</f>
        <v/>
      </c>
      <c r="D182" s="16" t="str">
        <f t="shared" si="49"/>
        <v/>
      </c>
      <c r="E182" s="17" t="s">
        <v>86</v>
      </c>
      <c r="F182" s="261">
        <f>Decsheets!$V$6</f>
        <v>5</v>
      </c>
      <c r="G182" s="8"/>
      <c r="H182" s="8"/>
      <c r="I182" s="18"/>
      <c r="J182" s="14" t="str">
        <f t="shared" si="50"/>
        <v/>
      </c>
      <c r="K182" s="14" t="str">
        <f t="shared" si="50"/>
        <v/>
      </c>
      <c r="L182" s="14" t="str">
        <f t="shared" si="50"/>
        <v/>
      </c>
      <c r="M182" s="14" t="str">
        <f t="shared" si="50"/>
        <v/>
      </c>
      <c r="N182" s="14" t="str">
        <f t="shared" si="50"/>
        <v/>
      </c>
      <c r="O182" s="14" t="str">
        <f t="shared" si="50"/>
        <v/>
      </c>
      <c r="P182" s="14" t="str">
        <f t="shared" si="50"/>
        <v/>
      </c>
      <c r="Q182" s="14" t="str">
        <f t="shared" si="50"/>
        <v/>
      </c>
      <c r="R182" s="14"/>
      <c r="S182" s="8"/>
    </row>
    <row r="183" spans="1:19" x14ac:dyDescent="0.3">
      <c r="A183" s="103"/>
      <c r="B183" s="185" t="s">
        <v>128</v>
      </c>
      <c r="C183" s="16" t="str">
        <f t="shared" si="51"/>
        <v/>
      </c>
      <c r="D183" s="16" t="str">
        <f t="shared" si="49"/>
        <v/>
      </c>
      <c r="E183" s="17" t="s">
        <v>86</v>
      </c>
      <c r="F183" s="261">
        <f>Decsheets!$V$7</f>
        <v>4</v>
      </c>
      <c r="G183" s="8"/>
      <c r="H183" s="8"/>
      <c r="I183" s="18"/>
      <c r="J183" s="14" t="str">
        <f t="shared" si="50"/>
        <v/>
      </c>
      <c r="K183" s="14" t="str">
        <f t="shared" si="50"/>
        <v/>
      </c>
      <c r="L183" s="14" t="str">
        <f t="shared" si="50"/>
        <v/>
      </c>
      <c r="M183" s="14" t="str">
        <f t="shared" si="50"/>
        <v/>
      </c>
      <c r="N183" s="14" t="str">
        <f t="shared" si="50"/>
        <v/>
      </c>
      <c r="O183" s="14" t="str">
        <f t="shared" si="50"/>
        <v/>
      </c>
      <c r="P183" s="14" t="str">
        <f t="shared" si="50"/>
        <v/>
      </c>
      <c r="Q183" s="14" t="str">
        <f t="shared" si="50"/>
        <v/>
      </c>
      <c r="R183" s="14"/>
      <c r="S183" s="8"/>
    </row>
    <row r="184" spans="1:19" x14ac:dyDescent="0.3">
      <c r="A184" s="103"/>
      <c r="B184" s="185" t="s">
        <v>76</v>
      </c>
      <c r="C184" s="16" t="str">
        <f t="shared" si="51"/>
        <v/>
      </c>
      <c r="D184" s="16" t="str">
        <f t="shared" si="49"/>
        <v/>
      </c>
      <c r="E184" s="17" t="s">
        <v>86</v>
      </c>
      <c r="F184" s="261">
        <f>Decsheets!$V$8</f>
        <v>3</v>
      </c>
      <c r="G184" s="8"/>
      <c r="H184" s="8"/>
      <c r="I184" s="18"/>
      <c r="J184" s="14" t="str">
        <f t="shared" si="50"/>
        <v/>
      </c>
      <c r="K184" s="14" t="str">
        <f t="shared" si="50"/>
        <v/>
      </c>
      <c r="L184" s="14" t="str">
        <f t="shared" si="50"/>
        <v/>
      </c>
      <c r="M184" s="14" t="str">
        <f t="shared" si="50"/>
        <v/>
      </c>
      <c r="N184" s="14" t="str">
        <f t="shared" si="50"/>
        <v/>
      </c>
      <c r="O184" s="14" t="str">
        <f t="shared" si="50"/>
        <v/>
      </c>
      <c r="P184" s="14" t="str">
        <f t="shared" si="50"/>
        <v/>
      </c>
      <c r="Q184" s="14" t="str">
        <f t="shared" si="50"/>
        <v/>
      </c>
      <c r="R184" s="14"/>
      <c r="S184" s="8"/>
    </row>
    <row r="185" spans="1:19" x14ac:dyDescent="0.3">
      <c r="A185" s="103"/>
      <c r="B185" s="185" t="s">
        <v>77</v>
      </c>
      <c r="C185" s="16" t="str">
        <f t="shared" si="51"/>
        <v/>
      </c>
      <c r="D185" s="16" t="str">
        <f t="shared" si="49"/>
        <v/>
      </c>
      <c r="E185" s="17" t="s">
        <v>86</v>
      </c>
      <c r="F185" s="261">
        <f>Decsheets!$V$9</f>
        <v>2</v>
      </c>
      <c r="G185" s="8"/>
      <c r="H185" s="8"/>
      <c r="I185" s="18"/>
      <c r="J185" s="14" t="str">
        <f t="shared" si="50"/>
        <v/>
      </c>
      <c r="K185" s="14" t="str">
        <f t="shared" si="50"/>
        <v/>
      </c>
      <c r="L185" s="14" t="str">
        <f t="shared" si="50"/>
        <v/>
      </c>
      <c r="M185" s="14" t="str">
        <f t="shared" si="50"/>
        <v/>
      </c>
      <c r="N185" s="14" t="str">
        <f t="shared" si="50"/>
        <v/>
      </c>
      <c r="O185" s="14" t="str">
        <f t="shared" si="50"/>
        <v/>
      </c>
      <c r="P185" s="14" t="str">
        <f t="shared" si="50"/>
        <v/>
      </c>
      <c r="Q185" s="14" t="str">
        <f t="shared" si="50"/>
        <v/>
      </c>
      <c r="R185" s="14"/>
      <c r="S185" s="8"/>
    </row>
    <row r="186" spans="1:19" x14ac:dyDescent="0.3">
      <c r="A186" s="103"/>
      <c r="B186" s="185" t="s">
        <v>78</v>
      </c>
      <c r="C186" s="16" t="str">
        <f t="shared" si="51"/>
        <v/>
      </c>
      <c r="D186" s="16" t="str">
        <f t="shared" si="49"/>
        <v/>
      </c>
      <c r="E186" s="17" t="s">
        <v>86</v>
      </c>
      <c r="F186" s="261">
        <f>Decsheets!$V$10</f>
        <v>1</v>
      </c>
      <c r="G186" s="8"/>
      <c r="H186" s="8"/>
      <c r="I186" s="18"/>
      <c r="J186" s="14" t="str">
        <f t="shared" si="50"/>
        <v/>
      </c>
      <c r="K186" s="14" t="str">
        <f t="shared" si="50"/>
        <v/>
      </c>
      <c r="L186" s="14" t="str">
        <f t="shared" si="50"/>
        <v/>
      </c>
      <c r="M186" s="14" t="str">
        <f t="shared" si="50"/>
        <v/>
      </c>
      <c r="N186" s="14" t="str">
        <f t="shared" si="50"/>
        <v/>
      </c>
      <c r="O186" s="14" t="str">
        <f t="shared" si="50"/>
        <v/>
      </c>
      <c r="P186" s="14" t="str">
        <f t="shared" si="50"/>
        <v/>
      </c>
      <c r="Q186" s="14" t="str">
        <f t="shared" si="50"/>
        <v/>
      </c>
      <c r="R186" s="14"/>
      <c r="S186" s="8"/>
    </row>
    <row r="187" spans="1:19" x14ac:dyDescent="0.3">
      <c r="A187" s="103"/>
      <c r="B187" s="185" t="s">
        <v>79</v>
      </c>
      <c r="C187" s="16" t="str">
        <f t="shared" si="51"/>
        <v/>
      </c>
      <c r="D187" s="16" t="str">
        <f t="shared" si="49"/>
        <v/>
      </c>
      <c r="E187" s="17" t="s">
        <v>86</v>
      </c>
      <c r="F187" s="261">
        <f>Decsheets!$V$11</f>
        <v>0</v>
      </c>
      <c r="G187" s="8"/>
      <c r="H187" s="8"/>
      <c r="I187" s="18"/>
      <c r="J187" s="14" t="str">
        <f t="shared" si="50"/>
        <v/>
      </c>
      <c r="K187" s="14" t="str">
        <f t="shared" si="50"/>
        <v/>
      </c>
      <c r="L187" s="14" t="str">
        <f t="shared" si="50"/>
        <v/>
      </c>
      <c r="M187" s="14" t="str">
        <f t="shared" si="50"/>
        <v/>
      </c>
      <c r="N187" s="14" t="str">
        <f t="shared" si="50"/>
        <v/>
      </c>
      <c r="O187" s="14" t="str">
        <f t="shared" si="50"/>
        <v/>
      </c>
      <c r="P187" s="14" t="str">
        <f t="shared" si="50"/>
        <v/>
      </c>
      <c r="Q187" s="14" t="str">
        <f t="shared" si="50"/>
        <v/>
      </c>
      <c r="R187" s="14">
        <f>SUM(Decsheets!$V$5:$V$12)-(SUM(J181:P187))</f>
        <v>21</v>
      </c>
      <c r="S187" s="8"/>
    </row>
    <row r="188" spans="1:19" x14ac:dyDescent="0.3">
      <c r="A188" s="105" t="s">
        <v>111</v>
      </c>
      <c r="B188" s="196"/>
      <c r="C188" s="19" t="s">
        <v>284</v>
      </c>
      <c r="D188" s="18"/>
      <c r="E188" s="7" t="s">
        <v>86</v>
      </c>
      <c r="F188" s="256"/>
      <c r="G188" s="8"/>
      <c r="H188" s="8"/>
      <c r="I188" s="8"/>
      <c r="J188" s="14"/>
      <c r="K188" s="14"/>
      <c r="L188" s="14"/>
      <c r="M188" s="14"/>
      <c r="N188" s="14"/>
      <c r="O188" s="14"/>
      <c r="P188" s="14"/>
      <c r="Q188" s="14"/>
      <c r="R188" s="14"/>
      <c r="S188" s="8" t="s">
        <v>112</v>
      </c>
    </row>
    <row r="189" spans="1:19" x14ac:dyDescent="0.3">
      <c r="A189" s="103"/>
      <c r="B189" s="185" t="s">
        <v>126</v>
      </c>
      <c r="C189" s="16" t="str">
        <f>IFERROR(IF(A189="","",VLOOKUP($A$188,IF(LEN(A189)=2,U18MB,U18MA),VLOOKUP(LEFT(A189,1),club,6,FALSE),FALSE)),"No club")</f>
        <v/>
      </c>
      <c r="D189" s="16" t="str">
        <f>IFERROR(IF(A189="","",VLOOKUP(LEFT(A189,1),club,2,FALSE)),"No club")</f>
        <v/>
      </c>
      <c r="E189" s="17" t="s">
        <v>86</v>
      </c>
      <c r="F189" s="261">
        <f>Decsheets!$V$5</f>
        <v>6</v>
      </c>
      <c r="G189" s="8"/>
      <c r="H189" s="8"/>
      <c r="I189" s="208" t="str">
        <f>IFERROR(IF(E189=".","",IF(E189&gt;Records!E20,"LR",IF(E189=Records!E20,"=LR","-"))),"???")</f>
        <v/>
      </c>
      <c r="J189" s="14" t="str">
        <f t="shared" ref="J189:Q195" si="52">IF($A189="","",IF(LEFT($A189,1)=J$12,$F189,""))</f>
        <v/>
      </c>
      <c r="K189" s="14" t="str">
        <f t="shared" si="52"/>
        <v/>
      </c>
      <c r="L189" s="14" t="str">
        <f t="shared" si="52"/>
        <v/>
      </c>
      <c r="M189" s="14" t="str">
        <f t="shared" si="52"/>
        <v/>
      </c>
      <c r="N189" s="14" t="str">
        <f t="shared" si="52"/>
        <v/>
      </c>
      <c r="O189" s="14" t="str">
        <f t="shared" si="52"/>
        <v/>
      </c>
      <c r="P189" s="14" t="str">
        <f t="shared" si="52"/>
        <v/>
      </c>
      <c r="Q189" s="14" t="str">
        <f t="shared" si="52"/>
        <v/>
      </c>
      <c r="R189" s="14"/>
      <c r="S189" s="8"/>
    </row>
    <row r="190" spans="1:19" x14ac:dyDescent="0.3">
      <c r="A190" s="103"/>
      <c r="B190" s="185" t="s">
        <v>127</v>
      </c>
      <c r="C190" s="16" t="str">
        <f t="shared" ref="C190:C195" si="53">IF(A190="","",VLOOKUP($A$188,IF(LEN(A190)=2,U18MB,U18MA),VLOOKUP(LEFT(A190,1),club,6,FALSE),FALSE))</f>
        <v/>
      </c>
      <c r="D190" s="16" t="str">
        <f t="shared" si="49"/>
        <v/>
      </c>
      <c r="E190" s="17" t="s">
        <v>86</v>
      </c>
      <c r="F190" s="261">
        <f>Decsheets!$V$6</f>
        <v>5</v>
      </c>
      <c r="G190" s="8"/>
      <c r="H190" s="8"/>
      <c r="I190" s="18"/>
      <c r="J190" s="14" t="str">
        <f t="shared" si="52"/>
        <v/>
      </c>
      <c r="K190" s="14" t="str">
        <f t="shared" si="52"/>
        <v/>
      </c>
      <c r="L190" s="14" t="str">
        <f t="shared" si="52"/>
        <v/>
      </c>
      <c r="M190" s="14" t="str">
        <f t="shared" si="52"/>
        <v/>
      </c>
      <c r="N190" s="14" t="str">
        <f t="shared" si="52"/>
        <v/>
      </c>
      <c r="O190" s="14" t="str">
        <f t="shared" si="52"/>
        <v/>
      </c>
      <c r="P190" s="14" t="str">
        <f t="shared" si="52"/>
        <v/>
      </c>
      <c r="Q190" s="14" t="str">
        <f t="shared" si="52"/>
        <v/>
      </c>
      <c r="R190" s="14"/>
      <c r="S190" s="8"/>
    </row>
    <row r="191" spans="1:19" x14ac:dyDescent="0.3">
      <c r="A191" s="103"/>
      <c r="B191" s="185" t="s">
        <v>128</v>
      </c>
      <c r="C191" s="16" t="str">
        <f t="shared" si="53"/>
        <v/>
      </c>
      <c r="D191" s="16" t="str">
        <f t="shared" si="49"/>
        <v/>
      </c>
      <c r="E191" s="17" t="s">
        <v>86</v>
      </c>
      <c r="F191" s="261">
        <f>Decsheets!$V$7</f>
        <v>4</v>
      </c>
      <c r="G191" s="8"/>
      <c r="H191" s="8"/>
      <c r="I191" s="18"/>
      <c r="J191" s="14" t="str">
        <f t="shared" si="52"/>
        <v/>
      </c>
      <c r="K191" s="14" t="str">
        <f t="shared" si="52"/>
        <v/>
      </c>
      <c r="L191" s="14" t="str">
        <f t="shared" si="52"/>
        <v/>
      </c>
      <c r="M191" s="14" t="str">
        <f t="shared" si="52"/>
        <v/>
      </c>
      <c r="N191" s="14" t="str">
        <f t="shared" si="52"/>
        <v/>
      </c>
      <c r="O191" s="14" t="str">
        <f t="shared" si="52"/>
        <v/>
      </c>
      <c r="P191" s="14" t="str">
        <f t="shared" si="52"/>
        <v/>
      </c>
      <c r="Q191" s="14" t="str">
        <f t="shared" si="52"/>
        <v/>
      </c>
      <c r="R191" s="14"/>
      <c r="S191" s="8"/>
    </row>
    <row r="192" spans="1:19" x14ac:dyDescent="0.3">
      <c r="A192" s="103"/>
      <c r="B192" s="185" t="s">
        <v>76</v>
      </c>
      <c r="C192" s="16" t="str">
        <f t="shared" si="53"/>
        <v/>
      </c>
      <c r="D192" s="16" t="str">
        <f t="shared" si="49"/>
        <v/>
      </c>
      <c r="E192" s="17" t="s">
        <v>86</v>
      </c>
      <c r="F192" s="261">
        <f>Decsheets!$V$8</f>
        <v>3</v>
      </c>
      <c r="G192" s="8"/>
      <c r="H192" s="8"/>
      <c r="I192" s="18"/>
      <c r="J192" s="14" t="str">
        <f t="shared" si="52"/>
        <v/>
      </c>
      <c r="K192" s="14" t="str">
        <f t="shared" si="52"/>
        <v/>
      </c>
      <c r="L192" s="14" t="str">
        <f t="shared" si="52"/>
        <v/>
      </c>
      <c r="M192" s="14" t="str">
        <f t="shared" si="52"/>
        <v/>
      </c>
      <c r="N192" s="14" t="str">
        <f t="shared" si="52"/>
        <v/>
      </c>
      <c r="O192" s="14" t="str">
        <f t="shared" si="52"/>
        <v/>
      </c>
      <c r="P192" s="14" t="str">
        <f t="shared" si="52"/>
        <v/>
      </c>
      <c r="Q192" s="14" t="str">
        <f t="shared" si="52"/>
        <v/>
      </c>
      <c r="R192" s="14"/>
      <c r="S192" s="8"/>
    </row>
    <row r="193" spans="1:19" x14ac:dyDescent="0.3">
      <c r="A193" s="103"/>
      <c r="B193" s="185" t="s">
        <v>77</v>
      </c>
      <c r="C193" s="16" t="str">
        <f t="shared" si="53"/>
        <v/>
      </c>
      <c r="D193" s="16" t="str">
        <f t="shared" si="49"/>
        <v/>
      </c>
      <c r="E193" s="17" t="s">
        <v>86</v>
      </c>
      <c r="F193" s="261">
        <f>Decsheets!$V$9</f>
        <v>2</v>
      </c>
      <c r="G193" s="8"/>
      <c r="H193" s="8"/>
      <c r="I193" s="18"/>
      <c r="J193" s="14" t="str">
        <f t="shared" si="52"/>
        <v/>
      </c>
      <c r="K193" s="14" t="str">
        <f t="shared" si="52"/>
        <v/>
      </c>
      <c r="L193" s="14" t="str">
        <f t="shared" si="52"/>
        <v/>
      </c>
      <c r="M193" s="14" t="str">
        <f t="shared" si="52"/>
        <v/>
      </c>
      <c r="N193" s="14" t="str">
        <f t="shared" si="52"/>
        <v/>
      </c>
      <c r="O193" s="14" t="str">
        <f t="shared" si="52"/>
        <v/>
      </c>
      <c r="P193" s="14" t="str">
        <f t="shared" si="52"/>
        <v/>
      </c>
      <c r="Q193" s="14" t="str">
        <f t="shared" si="52"/>
        <v/>
      </c>
      <c r="R193" s="14"/>
      <c r="S193" s="8"/>
    </row>
    <row r="194" spans="1:19" x14ac:dyDescent="0.3">
      <c r="A194" s="103"/>
      <c r="B194" s="185" t="s">
        <v>78</v>
      </c>
      <c r="C194" s="16" t="str">
        <f t="shared" si="53"/>
        <v/>
      </c>
      <c r="D194" s="16" t="str">
        <f t="shared" si="49"/>
        <v/>
      </c>
      <c r="E194" s="17" t="s">
        <v>86</v>
      </c>
      <c r="F194" s="261">
        <f>Decsheets!$V$10</f>
        <v>1</v>
      </c>
      <c r="G194" s="8"/>
      <c r="H194" s="8"/>
      <c r="I194" s="18"/>
      <c r="J194" s="14" t="str">
        <f t="shared" si="52"/>
        <v/>
      </c>
      <c r="K194" s="14" t="str">
        <f t="shared" si="52"/>
        <v/>
      </c>
      <c r="L194" s="14" t="str">
        <f t="shared" si="52"/>
        <v/>
      </c>
      <c r="M194" s="14" t="str">
        <f t="shared" si="52"/>
        <v/>
      </c>
      <c r="N194" s="14" t="str">
        <f t="shared" si="52"/>
        <v/>
      </c>
      <c r="O194" s="14" t="str">
        <f t="shared" si="52"/>
        <v/>
      </c>
      <c r="P194" s="14" t="str">
        <f t="shared" si="52"/>
        <v/>
      </c>
      <c r="Q194" s="14" t="str">
        <f t="shared" si="52"/>
        <v/>
      </c>
      <c r="R194" s="14"/>
      <c r="S194" s="8"/>
    </row>
    <row r="195" spans="1:19" x14ac:dyDescent="0.3">
      <c r="A195" s="103"/>
      <c r="B195" s="185" t="s">
        <v>79</v>
      </c>
      <c r="C195" s="16" t="str">
        <f t="shared" si="53"/>
        <v/>
      </c>
      <c r="D195" s="16" t="str">
        <f t="shared" si="49"/>
        <v/>
      </c>
      <c r="E195" s="17" t="s">
        <v>86</v>
      </c>
      <c r="F195" s="261">
        <f>Decsheets!$V$11</f>
        <v>0</v>
      </c>
      <c r="G195" s="8"/>
      <c r="H195" s="8"/>
      <c r="I195" s="18"/>
      <c r="J195" s="14" t="str">
        <f t="shared" si="52"/>
        <v/>
      </c>
      <c r="K195" s="14" t="str">
        <f t="shared" si="52"/>
        <v/>
      </c>
      <c r="L195" s="14" t="str">
        <f t="shared" si="52"/>
        <v/>
      </c>
      <c r="M195" s="14" t="str">
        <f t="shared" si="52"/>
        <v/>
      </c>
      <c r="N195" s="14" t="str">
        <f t="shared" si="52"/>
        <v/>
      </c>
      <c r="O195" s="14" t="str">
        <f t="shared" si="52"/>
        <v/>
      </c>
      <c r="P195" s="14" t="str">
        <f t="shared" si="52"/>
        <v/>
      </c>
      <c r="Q195" s="14" t="str">
        <f t="shared" si="52"/>
        <v/>
      </c>
      <c r="R195" s="14">
        <f>SUM(Decsheets!$V$5:$V$12)-(SUM(J189:P195))</f>
        <v>21</v>
      </c>
      <c r="S195" s="8"/>
    </row>
    <row r="196" spans="1:19" x14ac:dyDescent="0.3">
      <c r="A196" s="105" t="s">
        <v>111</v>
      </c>
      <c r="B196" s="196"/>
      <c r="C196" s="19" t="s">
        <v>285</v>
      </c>
      <c r="D196" s="18"/>
      <c r="E196" s="7" t="s">
        <v>86</v>
      </c>
      <c r="F196" s="256"/>
      <c r="G196" s="8"/>
      <c r="H196" s="8"/>
      <c r="I196" s="18"/>
      <c r="J196" s="14"/>
      <c r="K196" s="14"/>
      <c r="L196" s="14"/>
      <c r="M196" s="14"/>
      <c r="N196" s="14"/>
      <c r="O196" s="14"/>
      <c r="P196" s="14"/>
      <c r="Q196" s="14"/>
      <c r="R196" s="14"/>
      <c r="S196" s="8" t="s">
        <v>113</v>
      </c>
    </row>
    <row r="197" spans="1:19" x14ac:dyDescent="0.3">
      <c r="A197" s="103"/>
      <c r="B197" s="185" t="s">
        <v>126</v>
      </c>
      <c r="C197" s="16" t="str">
        <f t="shared" ref="C197:C203" si="54">IF(A197="","",VLOOKUP($A$196,IF(LEN(A197)=2,U18MB,U18MA),VLOOKUP(LEFT(A197,1),club,6,FALSE),FALSE))</f>
        <v/>
      </c>
      <c r="D197" s="16" t="str">
        <f t="shared" si="49"/>
        <v/>
      </c>
      <c r="E197" s="17" t="s">
        <v>86</v>
      </c>
      <c r="F197" s="261">
        <f>Decsheets!$V$5</f>
        <v>6</v>
      </c>
      <c r="G197" s="8"/>
      <c r="H197" s="8"/>
      <c r="I197" s="208" t="str">
        <f>IFERROR(IF(E197=".","",IF(E197&gt;Records!E20,"LR",IF(E197=Records!E20,"=LR","-"))),"???")</f>
        <v/>
      </c>
      <c r="J197" s="14" t="str">
        <f t="shared" ref="J197:Q203" si="55">IF($A197="","",IF(LEFT($A197,1)=J$12,$F197,""))</f>
        <v/>
      </c>
      <c r="K197" s="14" t="str">
        <f t="shared" si="55"/>
        <v/>
      </c>
      <c r="L197" s="14" t="str">
        <f t="shared" si="55"/>
        <v/>
      </c>
      <c r="M197" s="14" t="str">
        <f t="shared" si="55"/>
        <v/>
      </c>
      <c r="N197" s="14" t="str">
        <f t="shared" si="55"/>
        <v/>
      </c>
      <c r="O197" s="14" t="str">
        <f t="shared" si="55"/>
        <v/>
      </c>
      <c r="P197" s="14" t="str">
        <f t="shared" si="55"/>
        <v/>
      </c>
      <c r="Q197" s="14" t="str">
        <f t="shared" si="55"/>
        <v/>
      </c>
      <c r="R197" s="14"/>
      <c r="S197" s="8"/>
    </row>
    <row r="198" spans="1:19" x14ac:dyDescent="0.3">
      <c r="A198" s="103"/>
      <c r="B198" s="185" t="s">
        <v>127</v>
      </c>
      <c r="C198" s="16" t="str">
        <f t="shared" si="54"/>
        <v/>
      </c>
      <c r="D198" s="16" t="str">
        <f t="shared" si="49"/>
        <v/>
      </c>
      <c r="E198" s="17" t="s">
        <v>86</v>
      </c>
      <c r="F198" s="261">
        <f>Decsheets!$V$6</f>
        <v>5</v>
      </c>
      <c r="G198" s="8"/>
      <c r="H198" s="8"/>
      <c r="I198" s="18"/>
      <c r="J198" s="14" t="str">
        <f t="shared" si="55"/>
        <v/>
      </c>
      <c r="K198" s="14" t="str">
        <f t="shared" si="55"/>
        <v/>
      </c>
      <c r="L198" s="14" t="str">
        <f t="shared" si="55"/>
        <v/>
      </c>
      <c r="M198" s="14" t="str">
        <f t="shared" si="55"/>
        <v/>
      </c>
      <c r="N198" s="14" t="str">
        <f t="shared" si="55"/>
        <v/>
      </c>
      <c r="O198" s="14" t="str">
        <f t="shared" si="55"/>
        <v/>
      </c>
      <c r="P198" s="14" t="str">
        <f t="shared" si="55"/>
        <v/>
      </c>
      <c r="Q198" s="14" t="str">
        <f t="shared" si="55"/>
        <v/>
      </c>
      <c r="R198" s="14"/>
      <c r="S198" s="8"/>
    </row>
    <row r="199" spans="1:19" x14ac:dyDescent="0.3">
      <c r="A199" s="103"/>
      <c r="B199" s="185" t="s">
        <v>128</v>
      </c>
      <c r="C199" s="16" t="str">
        <f t="shared" si="54"/>
        <v/>
      </c>
      <c r="D199" s="16" t="str">
        <f t="shared" si="49"/>
        <v/>
      </c>
      <c r="E199" s="17" t="s">
        <v>86</v>
      </c>
      <c r="F199" s="261">
        <f>Decsheets!$V$7</f>
        <v>4</v>
      </c>
      <c r="G199" s="8"/>
      <c r="H199" s="8"/>
      <c r="I199" s="18"/>
      <c r="J199" s="14" t="str">
        <f t="shared" si="55"/>
        <v/>
      </c>
      <c r="K199" s="14" t="str">
        <f t="shared" si="55"/>
        <v/>
      </c>
      <c r="L199" s="14" t="str">
        <f t="shared" si="55"/>
        <v/>
      </c>
      <c r="M199" s="14" t="str">
        <f t="shared" si="55"/>
        <v/>
      </c>
      <c r="N199" s="14" t="str">
        <f t="shared" si="55"/>
        <v/>
      </c>
      <c r="O199" s="14" t="str">
        <f t="shared" si="55"/>
        <v/>
      </c>
      <c r="P199" s="14" t="str">
        <f t="shared" si="55"/>
        <v/>
      </c>
      <c r="Q199" s="14" t="str">
        <f t="shared" si="55"/>
        <v/>
      </c>
      <c r="R199" s="14"/>
      <c r="S199" s="8"/>
    </row>
    <row r="200" spans="1:19" x14ac:dyDescent="0.3">
      <c r="A200" s="103"/>
      <c r="B200" s="185" t="s">
        <v>76</v>
      </c>
      <c r="C200" s="16" t="str">
        <f t="shared" si="54"/>
        <v/>
      </c>
      <c r="D200" s="16" t="str">
        <f t="shared" si="49"/>
        <v/>
      </c>
      <c r="E200" s="17" t="s">
        <v>86</v>
      </c>
      <c r="F200" s="261">
        <f>Decsheets!$V$8</f>
        <v>3</v>
      </c>
      <c r="G200" s="8"/>
      <c r="H200" s="8"/>
      <c r="I200" s="18"/>
      <c r="J200" s="14" t="str">
        <f t="shared" si="55"/>
        <v/>
      </c>
      <c r="K200" s="14" t="str">
        <f t="shared" si="55"/>
        <v/>
      </c>
      <c r="L200" s="14" t="str">
        <f t="shared" si="55"/>
        <v/>
      </c>
      <c r="M200" s="14" t="str">
        <f t="shared" si="55"/>
        <v/>
      </c>
      <c r="N200" s="14" t="str">
        <f t="shared" si="55"/>
        <v/>
      </c>
      <c r="O200" s="14" t="str">
        <f t="shared" si="55"/>
        <v/>
      </c>
      <c r="P200" s="14" t="str">
        <f t="shared" si="55"/>
        <v/>
      </c>
      <c r="Q200" s="14" t="str">
        <f t="shared" si="55"/>
        <v/>
      </c>
      <c r="R200" s="14"/>
      <c r="S200" s="8"/>
    </row>
    <row r="201" spans="1:19" x14ac:dyDescent="0.3">
      <c r="A201" s="103"/>
      <c r="B201" s="185" t="s">
        <v>77</v>
      </c>
      <c r="C201" s="16" t="str">
        <f t="shared" si="54"/>
        <v/>
      </c>
      <c r="D201" s="16" t="str">
        <f t="shared" si="49"/>
        <v/>
      </c>
      <c r="E201" s="17" t="s">
        <v>86</v>
      </c>
      <c r="F201" s="261">
        <f>Decsheets!$V$9</f>
        <v>2</v>
      </c>
      <c r="G201" s="8"/>
      <c r="H201" s="8"/>
      <c r="I201" s="18"/>
      <c r="J201" s="14" t="str">
        <f t="shared" si="55"/>
        <v/>
      </c>
      <c r="K201" s="14" t="str">
        <f t="shared" si="55"/>
        <v/>
      </c>
      <c r="L201" s="14" t="str">
        <f t="shared" si="55"/>
        <v/>
      </c>
      <c r="M201" s="14" t="str">
        <f t="shared" si="55"/>
        <v/>
      </c>
      <c r="N201" s="14" t="str">
        <f t="shared" si="55"/>
        <v/>
      </c>
      <c r="O201" s="14" t="str">
        <f t="shared" si="55"/>
        <v/>
      </c>
      <c r="P201" s="14" t="str">
        <f t="shared" si="55"/>
        <v/>
      </c>
      <c r="Q201" s="14" t="str">
        <f t="shared" si="55"/>
        <v/>
      </c>
      <c r="R201" s="14"/>
      <c r="S201" s="8"/>
    </row>
    <row r="202" spans="1:19" x14ac:dyDescent="0.3">
      <c r="A202" s="103"/>
      <c r="B202" s="185" t="s">
        <v>78</v>
      </c>
      <c r="C202" s="16" t="str">
        <f t="shared" si="54"/>
        <v/>
      </c>
      <c r="D202" s="16" t="str">
        <f t="shared" si="49"/>
        <v/>
      </c>
      <c r="E202" s="17" t="s">
        <v>86</v>
      </c>
      <c r="F202" s="261">
        <f>Decsheets!$V$10</f>
        <v>1</v>
      </c>
      <c r="G202" s="8"/>
      <c r="H202" s="8"/>
      <c r="I202" s="18"/>
      <c r="J202" s="14" t="str">
        <f t="shared" si="55"/>
        <v/>
      </c>
      <c r="K202" s="14" t="str">
        <f t="shared" si="55"/>
        <v/>
      </c>
      <c r="L202" s="14" t="str">
        <f t="shared" si="55"/>
        <v/>
      </c>
      <c r="M202" s="14" t="str">
        <f t="shared" si="55"/>
        <v/>
      </c>
      <c r="N202" s="14" t="str">
        <f t="shared" si="55"/>
        <v/>
      </c>
      <c r="O202" s="14" t="str">
        <f t="shared" si="55"/>
        <v/>
      </c>
      <c r="P202" s="14" t="str">
        <f t="shared" si="55"/>
        <v/>
      </c>
      <c r="Q202" s="14" t="str">
        <f t="shared" si="55"/>
        <v/>
      </c>
      <c r="R202" s="14"/>
      <c r="S202" s="8"/>
    </row>
    <row r="203" spans="1:19" x14ac:dyDescent="0.3">
      <c r="A203" s="103"/>
      <c r="B203" s="185" t="s">
        <v>79</v>
      </c>
      <c r="C203" s="16" t="str">
        <f t="shared" si="54"/>
        <v/>
      </c>
      <c r="D203" s="16" t="str">
        <f t="shared" si="49"/>
        <v/>
      </c>
      <c r="E203" s="17" t="s">
        <v>86</v>
      </c>
      <c r="F203" s="261">
        <f>Decsheets!$V$11</f>
        <v>0</v>
      </c>
      <c r="G203" s="8"/>
      <c r="H203" s="8"/>
      <c r="I203" s="18"/>
      <c r="J203" s="14" t="str">
        <f t="shared" si="55"/>
        <v/>
      </c>
      <c r="K203" s="14" t="str">
        <f t="shared" si="55"/>
        <v/>
      </c>
      <c r="L203" s="14" t="str">
        <f t="shared" si="55"/>
        <v/>
      </c>
      <c r="M203" s="14" t="str">
        <f t="shared" si="55"/>
        <v/>
      </c>
      <c r="N203" s="14" t="str">
        <f t="shared" si="55"/>
        <v/>
      </c>
      <c r="O203" s="14" t="str">
        <f t="shared" si="55"/>
        <v/>
      </c>
      <c r="P203" s="14" t="str">
        <f t="shared" si="55"/>
        <v/>
      </c>
      <c r="Q203" s="14" t="str">
        <f t="shared" si="55"/>
        <v/>
      </c>
      <c r="R203" s="14">
        <f>SUM(Decsheets!$V$5:$V$12)-(SUM(J197:P203))</f>
        <v>21</v>
      </c>
      <c r="S203" s="8"/>
    </row>
    <row r="204" spans="1:19" x14ac:dyDescent="0.3">
      <c r="A204" s="105" t="s">
        <v>129</v>
      </c>
      <c r="B204" s="196"/>
      <c r="C204" s="19" t="s">
        <v>286</v>
      </c>
      <c r="D204" s="18"/>
      <c r="E204" s="7" t="s">
        <v>86</v>
      </c>
      <c r="F204" s="256"/>
      <c r="G204" s="8"/>
      <c r="H204" s="8"/>
      <c r="I204" s="8"/>
      <c r="J204" s="14"/>
      <c r="K204" s="14"/>
      <c r="L204" s="14"/>
      <c r="M204" s="14"/>
      <c r="N204" s="14"/>
      <c r="O204" s="14"/>
      <c r="P204" s="14"/>
      <c r="Q204" s="14"/>
      <c r="R204" s="14"/>
      <c r="S204" s="8" t="s">
        <v>130</v>
      </c>
    </row>
    <row r="205" spans="1:19" x14ac:dyDescent="0.3">
      <c r="A205" s="103"/>
      <c r="B205" s="185" t="s">
        <v>126</v>
      </c>
      <c r="C205" s="16" t="str">
        <f>IFERROR(IF(A205="","",VLOOKUP($A$204,IF(LEN(A205)=2,U18MB,U18MA),VLOOKUP(LEFT(A205,1),club,6,FALSE),FALSE)),"No athlete")</f>
        <v/>
      </c>
      <c r="D205" s="16" t="str">
        <f>IFERROR(IF(A205="","",VLOOKUP(LEFT(A205,1),club,2,FALSE)),"No club")</f>
        <v/>
      </c>
      <c r="E205" s="17" t="s">
        <v>86</v>
      </c>
      <c r="F205" s="261">
        <f>Decsheets!$V$5</f>
        <v>6</v>
      </c>
      <c r="G205" s="8"/>
      <c r="H205" s="8"/>
      <c r="I205" s="208" t="str">
        <f>IFERROR(IF(E205=".","",IF(E205&gt;Records!E21,"LR",IF(E205=Records!E21,"=LR","-"))),"???")</f>
        <v/>
      </c>
      <c r="J205" s="14" t="str">
        <f t="shared" ref="J205:Q211" si="56">IF($A205="","",IF(LEFT($A205,1)=J$12,$F205,""))</f>
        <v/>
      </c>
      <c r="K205" s="14" t="str">
        <f t="shared" si="56"/>
        <v/>
      </c>
      <c r="L205" s="14" t="str">
        <f t="shared" si="56"/>
        <v/>
      </c>
      <c r="M205" s="14" t="str">
        <f t="shared" si="56"/>
        <v/>
      </c>
      <c r="N205" s="14" t="str">
        <f t="shared" si="56"/>
        <v/>
      </c>
      <c r="O205" s="14" t="str">
        <f t="shared" si="56"/>
        <v/>
      </c>
      <c r="P205" s="14" t="str">
        <f t="shared" si="56"/>
        <v/>
      </c>
      <c r="Q205" s="14" t="str">
        <f t="shared" si="56"/>
        <v/>
      </c>
      <c r="R205" s="14"/>
      <c r="S205" s="8"/>
    </row>
    <row r="206" spans="1:19" x14ac:dyDescent="0.3">
      <c r="A206" s="103"/>
      <c r="B206" s="185" t="s">
        <v>127</v>
      </c>
      <c r="C206" s="16" t="str">
        <f t="shared" ref="C206:C211" si="57">IF(A206="","",VLOOKUP($A$204,IF(LEN(A206)=2,U18MB,U18MA),VLOOKUP(LEFT(A206,1),club,6,FALSE),FALSE))</f>
        <v/>
      </c>
      <c r="D206" s="16" t="str">
        <f t="shared" si="49"/>
        <v/>
      </c>
      <c r="E206" s="17" t="s">
        <v>86</v>
      </c>
      <c r="F206" s="261">
        <f>Decsheets!$V$6</f>
        <v>5</v>
      </c>
      <c r="G206" s="8"/>
      <c r="H206" s="8"/>
      <c r="I206" s="18"/>
      <c r="J206" s="14" t="str">
        <f t="shared" si="56"/>
        <v/>
      </c>
      <c r="K206" s="14" t="str">
        <f t="shared" si="56"/>
        <v/>
      </c>
      <c r="L206" s="14" t="str">
        <f t="shared" si="56"/>
        <v/>
      </c>
      <c r="M206" s="14" t="str">
        <f t="shared" si="56"/>
        <v/>
      </c>
      <c r="N206" s="14" t="str">
        <f t="shared" si="56"/>
        <v/>
      </c>
      <c r="O206" s="14" t="str">
        <f t="shared" si="56"/>
        <v/>
      </c>
      <c r="P206" s="14" t="str">
        <f t="shared" si="56"/>
        <v/>
      </c>
      <c r="Q206" s="14" t="str">
        <f t="shared" si="56"/>
        <v/>
      </c>
      <c r="R206" s="14"/>
      <c r="S206" s="8"/>
    </row>
    <row r="207" spans="1:19" x14ac:dyDescent="0.3">
      <c r="A207" s="103"/>
      <c r="B207" s="185" t="s">
        <v>128</v>
      </c>
      <c r="C207" s="16" t="str">
        <f t="shared" si="57"/>
        <v/>
      </c>
      <c r="D207" s="16" t="str">
        <f t="shared" si="49"/>
        <v/>
      </c>
      <c r="E207" s="17" t="s">
        <v>86</v>
      </c>
      <c r="F207" s="261">
        <f>Decsheets!$V$7</f>
        <v>4</v>
      </c>
      <c r="G207" s="8"/>
      <c r="H207" s="8"/>
      <c r="I207" s="18"/>
      <c r="J207" s="14" t="str">
        <f t="shared" si="56"/>
        <v/>
      </c>
      <c r="K207" s="14" t="str">
        <f t="shared" si="56"/>
        <v/>
      </c>
      <c r="L207" s="14" t="str">
        <f t="shared" si="56"/>
        <v/>
      </c>
      <c r="M207" s="14" t="str">
        <f t="shared" si="56"/>
        <v/>
      </c>
      <c r="N207" s="14" t="str">
        <f t="shared" si="56"/>
        <v/>
      </c>
      <c r="O207" s="14" t="str">
        <f t="shared" si="56"/>
        <v/>
      </c>
      <c r="P207" s="14" t="str">
        <f t="shared" si="56"/>
        <v/>
      </c>
      <c r="Q207" s="14" t="str">
        <f t="shared" si="56"/>
        <v/>
      </c>
      <c r="R207" s="14"/>
      <c r="S207" s="8"/>
    </row>
    <row r="208" spans="1:19" x14ac:dyDescent="0.3">
      <c r="A208" s="103"/>
      <c r="B208" s="185" t="s">
        <v>76</v>
      </c>
      <c r="C208" s="16" t="str">
        <f t="shared" si="57"/>
        <v/>
      </c>
      <c r="D208" s="16" t="str">
        <f t="shared" si="49"/>
        <v/>
      </c>
      <c r="E208" s="17" t="s">
        <v>86</v>
      </c>
      <c r="F208" s="261">
        <f>Decsheets!$V$8</f>
        <v>3</v>
      </c>
      <c r="G208" s="8"/>
      <c r="H208" s="8"/>
      <c r="I208" s="18"/>
      <c r="J208" s="14" t="str">
        <f t="shared" si="56"/>
        <v/>
      </c>
      <c r="K208" s="14" t="str">
        <f t="shared" si="56"/>
        <v/>
      </c>
      <c r="L208" s="14" t="str">
        <f t="shared" si="56"/>
        <v/>
      </c>
      <c r="M208" s="14" t="str">
        <f t="shared" si="56"/>
        <v/>
      </c>
      <c r="N208" s="14" t="str">
        <f t="shared" si="56"/>
        <v/>
      </c>
      <c r="O208" s="14" t="str">
        <f t="shared" si="56"/>
        <v/>
      </c>
      <c r="P208" s="14" t="str">
        <f t="shared" si="56"/>
        <v/>
      </c>
      <c r="Q208" s="14" t="str">
        <f t="shared" si="56"/>
        <v/>
      </c>
      <c r="R208" s="14"/>
      <c r="S208" s="8"/>
    </row>
    <row r="209" spans="1:19" x14ac:dyDescent="0.3">
      <c r="A209" s="103"/>
      <c r="B209" s="185" t="s">
        <v>77</v>
      </c>
      <c r="C209" s="16" t="str">
        <f t="shared" si="57"/>
        <v/>
      </c>
      <c r="D209" s="16" t="str">
        <f t="shared" si="49"/>
        <v/>
      </c>
      <c r="E209" s="17" t="s">
        <v>86</v>
      </c>
      <c r="F209" s="261">
        <f>Decsheets!$V$9</f>
        <v>2</v>
      </c>
      <c r="G209" s="8"/>
      <c r="H209" s="8"/>
      <c r="I209" s="18"/>
      <c r="J209" s="14" t="str">
        <f t="shared" si="56"/>
        <v/>
      </c>
      <c r="K209" s="14" t="str">
        <f t="shared" si="56"/>
        <v/>
      </c>
      <c r="L209" s="14" t="str">
        <f t="shared" si="56"/>
        <v/>
      </c>
      <c r="M209" s="14" t="str">
        <f t="shared" si="56"/>
        <v/>
      </c>
      <c r="N209" s="14" t="str">
        <f t="shared" si="56"/>
        <v/>
      </c>
      <c r="O209" s="14" t="str">
        <f t="shared" si="56"/>
        <v/>
      </c>
      <c r="P209" s="14" t="str">
        <f t="shared" si="56"/>
        <v/>
      </c>
      <c r="Q209" s="14" t="str">
        <f t="shared" si="56"/>
        <v/>
      </c>
      <c r="R209" s="14"/>
      <c r="S209" s="8"/>
    </row>
    <row r="210" spans="1:19" x14ac:dyDescent="0.3">
      <c r="A210" s="103"/>
      <c r="B210" s="185" t="s">
        <v>78</v>
      </c>
      <c r="C210" s="16" t="str">
        <f t="shared" si="57"/>
        <v/>
      </c>
      <c r="D210" s="16" t="str">
        <f t="shared" si="49"/>
        <v/>
      </c>
      <c r="E210" s="17" t="s">
        <v>86</v>
      </c>
      <c r="F210" s="261">
        <f>Decsheets!$V$10</f>
        <v>1</v>
      </c>
      <c r="G210" s="8"/>
      <c r="H210" s="8"/>
      <c r="I210" s="18"/>
      <c r="J210" s="14" t="str">
        <f t="shared" si="56"/>
        <v/>
      </c>
      <c r="K210" s="14" t="str">
        <f t="shared" si="56"/>
        <v/>
      </c>
      <c r="L210" s="14" t="str">
        <f t="shared" si="56"/>
        <v/>
      </c>
      <c r="M210" s="14" t="str">
        <f t="shared" si="56"/>
        <v/>
      </c>
      <c r="N210" s="14" t="str">
        <f t="shared" si="56"/>
        <v/>
      </c>
      <c r="O210" s="14" t="str">
        <f t="shared" si="56"/>
        <v/>
      </c>
      <c r="P210" s="14" t="str">
        <f t="shared" si="56"/>
        <v/>
      </c>
      <c r="Q210" s="14" t="str">
        <f t="shared" si="56"/>
        <v/>
      </c>
      <c r="R210" s="14"/>
      <c r="S210" s="8"/>
    </row>
    <row r="211" spans="1:19" x14ac:dyDescent="0.3">
      <c r="A211" s="103"/>
      <c r="B211" s="185" t="s">
        <v>79</v>
      </c>
      <c r="C211" s="16" t="str">
        <f t="shared" si="57"/>
        <v/>
      </c>
      <c r="D211" s="16" t="str">
        <f t="shared" si="49"/>
        <v/>
      </c>
      <c r="E211" s="17" t="s">
        <v>86</v>
      </c>
      <c r="F211" s="261">
        <f>Decsheets!$V$11</f>
        <v>0</v>
      </c>
      <c r="G211" s="8"/>
      <c r="H211" s="8"/>
      <c r="I211" s="18"/>
      <c r="J211" s="14" t="str">
        <f t="shared" si="56"/>
        <v/>
      </c>
      <c r="K211" s="14" t="str">
        <f t="shared" si="56"/>
        <v/>
      </c>
      <c r="L211" s="14" t="str">
        <f t="shared" si="56"/>
        <v/>
      </c>
      <c r="M211" s="14" t="str">
        <f t="shared" si="56"/>
        <v/>
      </c>
      <c r="N211" s="14" t="str">
        <f t="shared" si="56"/>
        <v/>
      </c>
      <c r="O211" s="14" t="str">
        <f t="shared" si="56"/>
        <v/>
      </c>
      <c r="P211" s="14" t="str">
        <f t="shared" si="56"/>
        <v/>
      </c>
      <c r="Q211" s="14" t="str">
        <f t="shared" si="56"/>
        <v/>
      </c>
      <c r="R211" s="14">
        <f>SUM(Decsheets!$V$5:$V$12)-(SUM(J205:P211))</f>
        <v>21</v>
      </c>
      <c r="S211" s="8"/>
    </row>
    <row r="212" spans="1:19" x14ac:dyDescent="0.3">
      <c r="A212" s="105" t="s">
        <v>114</v>
      </c>
      <c r="B212" s="196"/>
      <c r="C212" s="19" t="s">
        <v>287</v>
      </c>
      <c r="D212" s="18"/>
      <c r="E212" s="7" t="s">
        <v>86</v>
      </c>
      <c r="F212" s="256"/>
      <c r="G212" s="8"/>
      <c r="H212" s="8"/>
      <c r="I212" s="8"/>
      <c r="J212" s="14"/>
      <c r="K212" s="14"/>
      <c r="L212" s="14"/>
      <c r="M212" s="14"/>
      <c r="N212" s="14"/>
      <c r="O212" s="14"/>
      <c r="P212" s="14"/>
      <c r="Q212" s="14"/>
      <c r="R212" s="14"/>
      <c r="S212" s="8" t="s">
        <v>115</v>
      </c>
    </row>
    <row r="213" spans="1:19" x14ac:dyDescent="0.3">
      <c r="A213" s="103"/>
      <c r="B213" s="185" t="s">
        <v>126</v>
      </c>
      <c r="C213" s="16" t="str">
        <f>IFERROR(IF(A213="","",VLOOKUP($A$212,IF(LEN(A213)=2,U18MB,U18MA),VLOOKUP(LEFT(A213,1),club,6,FALSE),FALSE)),"No athlete")</f>
        <v/>
      </c>
      <c r="D213" s="16" t="str">
        <f>IFERROR(IF(A213="","",VLOOKUP(LEFT(A213,1),club,2,FALSE)),"No club")</f>
        <v/>
      </c>
      <c r="E213" s="17" t="s">
        <v>86</v>
      </c>
      <c r="F213" s="261">
        <f>Decsheets!$V$5</f>
        <v>6</v>
      </c>
      <c r="G213" s="8"/>
      <c r="H213" s="8"/>
      <c r="I213" s="208" t="str">
        <f>IFERROR(IF(E213=".","",IF(E213&gt;Records!E22,"LR",IF(E213=Records!E22,"=LR","-"))),"???")</f>
        <v/>
      </c>
      <c r="J213" s="14" t="str">
        <f t="shared" ref="J213:Q219" si="58">IF($A213="","",IF(LEFT($A213,1)=J$12,$F213,""))</f>
        <v/>
      </c>
      <c r="K213" s="14" t="str">
        <f t="shared" si="58"/>
        <v/>
      </c>
      <c r="L213" s="14" t="str">
        <f t="shared" si="58"/>
        <v/>
      </c>
      <c r="M213" s="14" t="str">
        <f t="shared" si="58"/>
        <v/>
      </c>
      <c r="N213" s="14" t="str">
        <f t="shared" si="58"/>
        <v/>
      </c>
      <c r="O213" s="14" t="str">
        <f t="shared" si="58"/>
        <v/>
      </c>
      <c r="P213" s="14" t="str">
        <f t="shared" si="58"/>
        <v/>
      </c>
      <c r="Q213" s="14" t="str">
        <f t="shared" si="58"/>
        <v/>
      </c>
      <c r="R213" s="14"/>
      <c r="S213" s="8"/>
    </row>
    <row r="214" spans="1:19" x14ac:dyDescent="0.3">
      <c r="A214" s="103"/>
      <c r="B214" s="185" t="s">
        <v>127</v>
      </c>
      <c r="C214" s="16" t="str">
        <f t="shared" ref="C214:C219" si="59">IF(A214="","",VLOOKUP($A$212,IF(LEN(A214)=2,U18MB,U18MA),VLOOKUP(LEFT(A214,1),club,6,FALSE),FALSE))</f>
        <v/>
      </c>
      <c r="D214" s="16" t="str">
        <f t="shared" si="49"/>
        <v/>
      </c>
      <c r="E214" s="17" t="s">
        <v>86</v>
      </c>
      <c r="F214" s="261">
        <f>Decsheets!$V$6</f>
        <v>5</v>
      </c>
      <c r="G214" s="8"/>
      <c r="H214" s="8"/>
      <c r="I214" s="18"/>
      <c r="J214" s="14" t="str">
        <f t="shared" si="58"/>
        <v/>
      </c>
      <c r="K214" s="14" t="str">
        <f t="shared" si="58"/>
        <v/>
      </c>
      <c r="L214" s="14" t="str">
        <f t="shared" si="58"/>
        <v/>
      </c>
      <c r="M214" s="14" t="str">
        <f t="shared" si="58"/>
        <v/>
      </c>
      <c r="N214" s="14" t="str">
        <f t="shared" si="58"/>
        <v/>
      </c>
      <c r="O214" s="14" t="str">
        <f t="shared" si="58"/>
        <v/>
      </c>
      <c r="P214" s="14" t="str">
        <f t="shared" si="58"/>
        <v/>
      </c>
      <c r="Q214" s="14" t="str">
        <f t="shared" si="58"/>
        <v/>
      </c>
      <c r="R214" s="14"/>
      <c r="S214" s="8"/>
    </row>
    <row r="215" spans="1:19" x14ac:dyDescent="0.3">
      <c r="A215" s="103"/>
      <c r="B215" s="185" t="s">
        <v>128</v>
      </c>
      <c r="C215" s="16" t="str">
        <f t="shared" si="59"/>
        <v/>
      </c>
      <c r="D215" s="16" t="str">
        <f t="shared" si="49"/>
        <v/>
      </c>
      <c r="E215" s="17" t="s">
        <v>86</v>
      </c>
      <c r="F215" s="261">
        <f>Decsheets!$V$7</f>
        <v>4</v>
      </c>
      <c r="G215" s="8"/>
      <c r="H215" s="8"/>
      <c r="I215" s="18"/>
      <c r="J215" s="14" t="str">
        <f t="shared" si="58"/>
        <v/>
      </c>
      <c r="K215" s="14" t="str">
        <f t="shared" si="58"/>
        <v/>
      </c>
      <c r="L215" s="14" t="str">
        <f t="shared" si="58"/>
        <v/>
      </c>
      <c r="M215" s="14" t="str">
        <f t="shared" si="58"/>
        <v/>
      </c>
      <c r="N215" s="14" t="str">
        <f t="shared" si="58"/>
        <v/>
      </c>
      <c r="O215" s="14" t="str">
        <f t="shared" si="58"/>
        <v/>
      </c>
      <c r="P215" s="14" t="str">
        <f t="shared" si="58"/>
        <v/>
      </c>
      <c r="Q215" s="14" t="str">
        <f t="shared" si="58"/>
        <v/>
      </c>
      <c r="R215" s="14"/>
      <c r="S215" s="8"/>
    </row>
    <row r="216" spans="1:19" x14ac:dyDescent="0.3">
      <c r="A216" s="103"/>
      <c r="B216" s="185" t="s">
        <v>76</v>
      </c>
      <c r="C216" s="16" t="str">
        <f t="shared" si="59"/>
        <v/>
      </c>
      <c r="D216" s="16" t="str">
        <f t="shared" si="49"/>
        <v/>
      </c>
      <c r="E216" s="17" t="s">
        <v>86</v>
      </c>
      <c r="F216" s="261">
        <f>Decsheets!$V$8</f>
        <v>3</v>
      </c>
      <c r="G216" s="8"/>
      <c r="H216" s="8"/>
      <c r="I216" s="18"/>
      <c r="J216" s="14" t="str">
        <f t="shared" si="58"/>
        <v/>
      </c>
      <c r="K216" s="14" t="str">
        <f t="shared" si="58"/>
        <v/>
      </c>
      <c r="L216" s="14" t="str">
        <f t="shared" si="58"/>
        <v/>
      </c>
      <c r="M216" s="14" t="str">
        <f t="shared" si="58"/>
        <v/>
      </c>
      <c r="N216" s="14" t="str">
        <f t="shared" si="58"/>
        <v/>
      </c>
      <c r="O216" s="14" t="str">
        <f t="shared" si="58"/>
        <v/>
      </c>
      <c r="P216" s="14" t="str">
        <f t="shared" si="58"/>
        <v/>
      </c>
      <c r="Q216" s="14" t="str">
        <f t="shared" si="58"/>
        <v/>
      </c>
      <c r="R216" s="14"/>
      <c r="S216" s="8"/>
    </row>
    <row r="217" spans="1:19" x14ac:dyDescent="0.3">
      <c r="A217" s="103"/>
      <c r="B217" s="185" t="s">
        <v>77</v>
      </c>
      <c r="C217" s="16" t="str">
        <f t="shared" si="59"/>
        <v/>
      </c>
      <c r="D217" s="16" t="str">
        <f t="shared" si="49"/>
        <v/>
      </c>
      <c r="E217" s="17" t="s">
        <v>86</v>
      </c>
      <c r="F217" s="261">
        <f>Decsheets!$V$9</f>
        <v>2</v>
      </c>
      <c r="G217" s="8"/>
      <c r="H217" s="8"/>
      <c r="I217" s="18"/>
      <c r="J217" s="14" t="str">
        <f t="shared" si="58"/>
        <v/>
      </c>
      <c r="K217" s="14" t="str">
        <f t="shared" si="58"/>
        <v/>
      </c>
      <c r="L217" s="14" t="str">
        <f t="shared" si="58"/>
        <v/>
      </c>
      <c r="M217" s="14" t="str">
        <f t="shared" si="58"/>
        <v/>
      </c>
      <c r="N217" s="14" t="str">
        <f t="shared" si="58"/>
        <v/>
      </c>
      <c r="O217" s="14" t="str">
        <f t="shared" si="58"/>
        <v/>
      </c>
      <c r="P217" s="14" t="str">
        <f t="shared" si="58"/>
        <v/>
      </c>
      <c r="Q217" s="14" t="str">
        <f t="shared" si="58"/>
        <v/>
      </c>
      <c r="R217" s="14"/>
      <c r="S217" s="8"/>
    </row>
    <row r="218" spans="1:19" x14ac:dyDescent="0.3">
      <c r="A218" s="103"/>
      <c r="B218" s="185" t="s">
        <v>78</v>
      </c>
      <c r="C218" s="16" t="str">
        <f t="shared" si="59"/>
        <v/>
      </c>
      <c r="D218" s="16" t="str">
        <f t="shared" si="49"/>
        <v/>
      </c>
      <c r="E218" s="17" t="s">
        <v>86</v>
      </c>
      <c r="F218" s="261">
        <f>Decsheets!$V$10</f>
        <v>1</v>
      </c>
      <c r="G218" s="8"/>
      <c r="H218" s="8"/>
      <c r="I218" s="18"/>
      <c r="J218" s="14" t="str">
        <f t="shared" si="58"/>
        <v/>
      </c>
      <c r="K218" s="14" t="str">
        <f t="shared" si="58"/>
        <v/>
      </c>
      <c r="L218" s="14" t="str">
        <f t="shared" si="58"/>
        <v/>
      </c>
      <c r="M218" s="14" t="str">
        <f t="shared" si="58"/>
        <v/>
      </c>
      <c r="N218" s="14" t="str">
        <f t="shared" si="58"/>
        <v/>
      </c>
      <c r="O218" s="14" t="str">
        <f t="shared" si="58"/>
        <v/>
      </c>
      <c r="P218" s="14" t="str">
        <f t="shared" si="58"/>
        <v/>
      </c>
      <c r="Q218" s="14" t="str">
        <f t="shared" si="58"/>
        <v/>
      </c>
      <c r="R218" s="14"/>
      <c r="S218" s="8"/>
    </row>
    <row r="219" spans="1:19" x14ac:dyDescent="0.3">
      <c r="A219" s="103"/>
      <c r="B219" s="185" t="s">
        <v>79</v>
      </c>
      <c r="C219" s="16" t="str">
        <f t="shared" si="59"/>
        <v/>
      </c>
      <c r="D219" s="16" t="str">
        <f t="shared" si="49"/>
        <v/>
      </c>
      <c r="E219" s="17" t="s">
        <v>86</v>
      </c>
      <c r="F219" s="261">
        <f>Decsheets!$V$11</f>
        <v>0</v>
      </c>
      <c r="G219" s="8"/>
      <c r="H219" s="8"/>
      <c r="I219" s="18"/>
      <c r="J219" s="14" t="str">
        <f t="shared" si="58"/>
        <v/>
      </c>
      <c r="K219" s="14" t="str">
        <f t="shared" si="58"/>
        <v/>
      </c>
      <c r="L219" s="14" t="str">
        <f t="shared" si="58"/>
        <v/>
      </c>
      <c r="M219" s="14" t="str">
        <f t="shared" si="58"/>
        <v/>
      </c>
      <c r="N219" s="14" t="str">
        <f t="shared" si="58"/>
        <v/>
      </c>
      <c r="O219" s="14" t="str">
        <f t="shared" si="58"/>
        <v/>
      </c>
      <c r="P219" s="14" t="str">
        <f t="shared" si="58"/>
        <v/>
      </c>
      <c r="Q219" s="14" t="str">
        <f t="shared" si="58"/>
        <v/>
      </c>
      <c r="R219" s="14">
        <f>SUM(Decsheets!$V$5:$V$12)-(SUM(J213:P219))</f>
        <v>21</v>
      </c>
      <c r="S219" s="8"/>
    </row>
    <row r="220" spans="1:19" x14ac:dyDescent="0.3">
      <c r="A220" s="105" t="s">
        <v>114</v>
      </c>
      <c r="B220" s="196"/>
      <c r="C220" s="19" t="s">
        <v>288</v>
      </c>
      <c r="D220" s="18"/>
      <c r="E220" s="7" t="s">
        <v>86</v>
      </c>
      <c r="F220" s="256"/>
      <c r="G220" s="8"/>
      <c r="H220" s="8"/>
      <c r="I220" s="21"/>
      <c r="J220" s="14"/>
      <c r="K220" s="14"/>
      <c r="L220" s="14"/>
      <c r="M220" s="14"/>
      <c r="N220" s="14"/>
      <c r="O220" s="14"/>
      <c r="P220" s="14"/>
      <c r="Q220" s="14"/>
      <c r="R220" s="14"/>
      <c r="S220" s="8" t="s">
        <v>116</v>
      </c>
    </row>
    <row r="221" spans="1:19" x14ac:dyDescent="0.3">
      <c r="A221" s="103"/>
      <c r="B221" s="185" t="s">
        <v>126</v>
      </c>
      <c r="C221" s="16" t="str">
        <f t="shared" ref="C221:C227" si="60">IF(A221="","",VLOOKUP($A$220,IF(LEN(A221)=2,U18MB,U18MA),VLOOKUP(LEFT(A221,1),club,6,FALSE),FALSE))</f>
        <v/>
      </c>
      <c r="D221" s="16" t="str">
        <f t="shared" si="49"/>
        <v/>
      </c>
      <c r="E221" s="17" t="s">
        <v>86</v>
      </c>
      <c r="F221" s="261">
        <f>Decsheets!$V$5</f>
        <v>6</v>
      </c>
      <c r="G221" s="8"/>
      <c r="H221" s="8"/>
      <c r="I221" s="208" t="str">
        <f>IFERROR(IF(E221=".","",IF(E221&lt;Records!E22,"LR",IF(E221=Records!E22,"=LR","-"))),"???")</f>
        <v/>
      </c>
      <c r="J221" s="14" t="str">
        <f t="shared" ref="J221:Q227" si="61">IF($A221="","",IF(LEFT($A221,1)=J$12,$F221,""))</f>
        <v/>
      </c>
      <c r="K221" s="14" t="str">
        <f t="shared" si="61"/>
        <v/>
      </c>
      <c r="L221" s="14" t="str">
        <f t="shared" si="61"/>
        <v/>
      </c>
      <c r="M221" s="14" t="str">
        <f t="shared" si="61"/>
        <v/>
      </c>
      <c r="N221" s="14" t="str">
        <f t="shared" si="61"/>
        <v/>
      </c>
      <c r="O221" s="14" t="str">
        <f t="shared" si="61"/>
        <v/>
      </c>
      <c r="P221" s="14" t="str">
        <f t="shared" si="61"/>
        <v/>
      </c>
      <c r="Q221" s="14" t="str">
        <f t="shared" si="61"/>
        <v/>
      </c>
      <c r="R221" s="14"/>
      <c r="S221" s="8"/>
    </row>
    <row r="222" spans="1:19" x14ac:dyDescent="0.3">
      <c r="A222" s="103"/>
      <c r="B222" s="185" t="s">
        <v>127</v>
      </c>
      <c r="C222" s="16" t="str">
        <f t="shared" si="60"/>
        <v/>
      </c>
      <c r="D222" s="16" t="str">
        <f t="shared" ref="D222:D227" si="62">IF(A222="","",VLOOKUP(LEFT(A222,1),club,2,FALSE))</f>
        <v/>
      </c>
      <c r="E222" s="17" t="s">
        <v>86</v>
      </c>
      <c r="F222" s="261">
        <f>Decsheets!$V$6</f>
        <v>5</v>
      </c>
      <c r="G222" s="8"/>
      <c r="H222" s="8"/>
      <c r="I222" s="18"/>
      <c r="J222" s="14" t="str">
        <f t="shared" si="61"/>
        <v/>
      </c>
      <c r="K222" s="14" t="str">
        <f t="shared" si="61"/>
        <v/>
      </c>
      <c r="L222" s="14" t="str">
        <f t="shared" si="61"/>
        <v/>
      </c>
      <c r="M222" s="14" t="str">
        <f t="shared" si="61"/>
        <v/>
      </c>
      <c r="N222" s="14" t="str">
        <f t="shared" si="61"/>
        <v/>
      </c>
      <c r="O222" s="14" t="str">
        <f t="shared" si="61"/>
        <v/>
      </c>
      <c r="P222" s="14" t="str">
        <f t="shared" si="61"/>
        <v/>
      </c>
      <c r="Q222" s="14" t="str">
        <f t="shared" si="61"/>
        <v/>
      </c>
      <c r="R222" s="14"/>
      <c r="S222" s="8"/>
    </row>
    <row r="223" spans="1:19" x14ac:dyDescent="0.3">
      <c r="A223" s="103"/>
      <c r="B223" s="185" t="s">
        <v>128</v>
      </c>
      <c r="C223" s="16" t="str">
        <f t="shared" si="60"/>
        <v/>
      </c>
      <c r="D223" s="16" t="str">
        <f t="shared" si="62"/>
        <v/>
      </c>
      <c r="E223" s="89" t="s">
        <v>86</v>
      </c>
      <c r="F223" s="261">
        <f>Decsheets!$V$7</f>
        <v>4</v>
      </c>
      <c r="G223" s="8"/>
      <c r="H223" s="8"/>
      <c r="I223" s="18"/>
      <c r="J223" s="14" t="str">
        <f t="shared" si="61"/>
        <v/>
      </c>
      <c r="K223" s="14" t="str">
        <f t="shared" si="61"/>
        <v/>
      </c>
      <c r="L223" s="14" t="str">
        <f t="shared" si="61"/>
        <v/>
      </c>
      <c r="M223" s="14" t="str">
        <f t="shared" si="61"/>
        <v/>
      </c>
      <c r="N223" s="14" t="str">
        <f t="shared" si="61"/>
        <v/>
      </c>
      <c r="O223" s="14" t="str">
        <f t="shared" si="61"/>
        <v/>
      </c>
      <c r="P223" s="14" t="str">
        <f t="shared" si="61"/>
        <v/>
      </c>
      <c r="Q223" s="14" t="str">
        <f t="shared" si="61"/>
        <v/>
      </c>
      <c r="R223" s="14"/>
      <c r="S223" s="8"/>
    </row>
    <row r="224" spans="1:19" x14ac:dyDescent="0.3">
      <c r="A224" s="103"/>
      <c r="B224" s="185" t="s">
        <v>76</v>
      </c>
      <c r="C224" s="16" t="str">
        <f t="shared" si="60"/>
        <v/>
      </c>
      <c r="D224" s="16" t="str">
        <f t="shared" si="62"/>
        <v/>
      </c>
      <c r="E224" s="89" t="s">
        <v>86</v>
      </c>
      <c r="F224" s="261">
        <f>Decsheets!$V$8</f>
        <v>3</v>
      </c>
      <c r="G224" s="8"/>
      <c r="H224" s="8"/>
      <c r="I224" s="18"/>
      <c r="J224" s="14" t="str">
        <f t="shared" si="61"/>
        <v/>
      </c>
      <c r="K224" s="14" t="str">
        <f t="shared" si="61"/>
        <v/>
      </c>
      <c r="L224" s="14" t="str">
        <f t="shared" si="61"/>
        <v/>
      </c>
      <c r="M224" s="14" t="str">
        <f t="shared" si="61"/>
        <v/>
      </c>
      <c r="N224" s="14" t="str">
        <f t="shared" si="61"/>
        <v/>
      </c>
      <c r="O224" s="14" t="str">
        <f t="shared" si="61"/>
        <v/>
      </c>
      <c r="P224" s="14" t="str">
        <f t="shared" si="61"/>
        <v/>
      </c>
      <c r="Q224" s="14" t="str">
        <f t="shared" si="61"/>
        <v/>
      </c>
      <c r="R224" s="14"/>
      <c r="S224" s="8"/>
    </row>
    <row r="225" spans="1:19" x14ac:dyDescent="0.3">
      <c r="A225" s="103"/>
      <c r="B225" s="185" t="s">
        <v>77</v>
      </c>
      <c r="C225" s="16" t="str">
        <f t="shared" si="60"/>
        <v/>
      </c>
      <c r="D225" s="16" t="str">
        <f t="shared" si="62"/>
        <v/>
      </c>
      <c r="E225" s="89" t="s">
        <v>86</v>
      </c>
      <c r="F225" s="261">
        <f>Decsheets!$V$9</f>
        <v>2</v>
      </c>
      <c r="G225" s="8"/>
      <c r="H225" s="8"/>
      <c r="I225" s="18"/>
      <c r="J225" s="14" t="str">
        <f t="shared" si="61"/>
        <v/>
      </c>
      <c r="K225" s="14" t="str">
        <f t="shared" si="61"/>
        <v/>
      </c>
      <c r="L225" s="14" t="str">
        <f t="shared" si="61"/>
        <v/>
      </c>
      <c r="M225" s="14" t="str">
        <f t="shared" si="61"/>
        <v/>
      </c>
      <c r="N225" s="14" t="str">
        <f t="shared" si="61"/>
        <v/>
      </c>
      <c r="O225" s="14" t="str">
        <f t="shared" si="61"/>
        <v/>
      </c>
      <c r="P225" s="14" t="str">
        <f t="shared" si="61"/>
        <v/>
      </c>
      <c r="Q225" s="14" t="str">
        <f t="shared" si="61"/>
        <v/>
      </c>
      <c r="R225" s="14"/>
      <c r="S225" s="8"/>
    </row>
    <row r="226" spans="1:19" x14ac:dyDescent="0.3">
      <c r="A226" s="103"/>
      <c r="B226" s="185" t="s">
        <v>78</v>
      </c>
      <c r="C226" s="16" t="str">
        <f t="shared" si="60"/>
        <v/>
      </c>
      <c r="D226" s="16" t="str">
        <f t="shared" si="62"/>
        <v/>
      </c>
      <c r="E226" s="89" t="s">
        <v>86</v>
      </c>
      <c r="F226" s="261">
        <f>Decsheets!$V$10</f>
        <v>1</v>
      </c>
      <c r="G226" s="8"/>
      <c r="H226" s="8"/>
      <c r="I226" s="18"/>
      <c r="J226" s="14" t="str">
        <f t="shared" si="61"/>
        <v/>
      </c>
      <c r="K226" s="14" t="str">
        <f t="shared" si="61"/>
        <v/>
      </c>
      <c r="L226" s="14" t="str">
        <f t="shared" si="61"/>
        <v/>
      </c>
      <c r="M226" s="14" t="str">
        <f t="shared" si="61"/>
        <v/>
      </c>
      <c r="N226" s="14" t="str">
        <f t="shared" si="61"/>
        <v/>
      </c>
      <c r="O226" s="14" t="str">
        <f t="shared" si="61"/>
        <v/>
      </c>
      <c r="P226" s="14" t="str">
        <f t="shared" si="61"/>
        <v/>
      </c>
      <c r="Q226" s="14" t="str">
        <f t="shared" si="61"/>
        <v/>
      </c>
      <c r="R226" s="14"/>
      <c r="S226" s="8"/>
    </row>
    <row r="227" spans="1:19" x14ac:dyDescent="0.3">
      <c r="A227" s="103"/>
      <c r="B227" s="185" t="s">
        <v>79</v>
      </c>
      <c r="C227" s="16" t="str">
        <f t="shared" si="60"/>
        <v/>
      </c>
      <c r="D227" s="16" t="str">
        <f t="shared" si="62"/>
        <v/>
      </c>
      <c r="E227" s="89" t="s">
        <v>86</v>
      </c>
      <c r="F227" s="261">
        <f>Decsheets!$V$11</f>
        <v>0</v>
      </c>
      <c r="G227" s="8"/>
      <c r="H227" s="8"/>
      <c r="I227" s="18"/>
      <c r="J227" s="14" t="str">
        <f t="shared" si="61"/>
        <v/>
      </c>
      <c r="K227" s="14" t="str">
        <f t="shared" si="61"/>
        <v/>
      </c>
      <c r="L227" s="14" t="str">
        <f t="shared" si="61"/>
        <v/>
      </c>
      <c r="M227" s="14" t="str">
        <f t="shared" si="61"/>
        <v/>
      </c>
      <c r="N227" s="14" t="str">
        <f t="shared" si="61"/>
        <v/>
      </c>
      <c r="O227" s="14" t="str">
        <f t="shared" si="61"/>
        <v/>
      </c>
      <c r="P227" s="14" t="str">
        <f t="shared" si="61"/>
        <v/>
      </c>
      <c r="Q227" s="14" t="str">
        <f t="shared" si="61"/>
        <v/>
      </c>
      <c r="R227" s="14">
        <f>SUM(Decsheets!$V$5:$V$12)-(SUM(J221:P227))</f>
        <v>21</v>
      </c>
      <c r="S227" s="8"/>
    </row>
    <row r="228" spans="1:19" x14ac:dyDescent="0.3">
      <c r="A228" s="105" t="s">
        <v>117</v>
      </c>
      <c r="B228" s="196"/>
      <c r="C228" s="19" t="s">
        <v>351</v>
      </c>
      <c r="D228" s="258" t="s">
        <v>366</v>
      </c>
      <c r="E228" s="107" t="s">
        <v>86</v>
      </c>
      <c r="F228" s="256"/>
      <c r="G228" s="8"/>
      <c r="H228" s="8"/>
      <c r="I228" s="21"/>
      <c r="J228" s="14"/>
      <c r="K228" s="14"/>
      <c r="L228" s="14"/>
      <c r="M228" s="14"/>
      <c r="N228" s="14"/>
      <c r="O228" s="14"/>
      <c r="P228" s="14"/>
      <c r="Q228" s="14"/>
      <c r="R228" s="14"/>
      <c r="S228" s="8" t="s">
        <v>117</v>
      </c>
    </row>
    <row r="229" spans="1:19" x14ac:dyDescent="0.3">
      <c r="A229" s="103"/>
      <c r="B229" s="185" t="s">
        <v>126</v>
      </c>
      <c r="C229" s="16" t="str">
        <f>IFERROR(IF(A229="","",VLOOKUP($A$228,IF(LEN(A229)=2,U18MB,U18MA),VLOOKUP(LEFT(A229,1),club,6,FALSE),FALSE)),"No athlete")</f>
        <v/>
      </c>
      <c r="D229" s="16" t="str">
        <f>IFERROR(IF(A229="","",VLOOKUP(LEFT(A229,1),club,2,FALSE)),"No club")</f>
        <v/>
      </c>
      <c r="E229" s="17" t="s">
        <v>86</v>
      </c>
      <c r="F229" s="261">
        <f>Decsheets!$V$5</f>
        <v>6</v>
      </c>
      <c r="G229" s="8"/>
      <c r="H229" s="8"/>
      <c r="I229" s="208" t="str">
        <f>IFERROR(IF(E229=".","",IF(E229&lt;Records!E24,"LR",IF(E229=Records!E24,"=LR","-"))),"???")</f>
        <v/>
      </c>
      <c r="J229" s="14" t="str">
        <f t="shared" ref="J229:Q235" si="63">IF($A229="","",IF(LEFT($A229,1)=J$12,$F229,""))</f>
        <v/>
      </c>
      <c r="K229" s="14" t="str">
        <f t="shared" si="63"/>
        <v/>
      </c>
      <c r="L229" s="14" t="str">
        <f t="shared" si="63"/>
        <v/>
      </c>
      <c r="M229" s="14" t="str">
        <f t="shared" si="63"/>
        <v/>
      </c>
      <c r="N229" s="14" t="str">
        <f t="shared" si="63"/>
        <v/>
      </c>
      <c r="O229" s="14" t="str">
        <f t="shared" si="63"/>
        <v/>
      </c>
      <c r="P229" s="14" t="str">
        <f t="shared" si="63"/>
        <v/>
      </c>
      <c r="Q229" s="14" t="str">
        <f t="shared" si="63"/>
        <v/>
      </c>
      <c r="R229" s="14"/>
      <c r="S229" s="8"/>
    </row>
    <row r="230" spans="1:19" x14ac:dyDescent="0.3">
      <c r="A230" s="103"/>
      <c r="B230" s="185" t="s">
        <v>127</v>
      </c>
      <c r="C230" s="16" t="str">
        <f t="shared" ref="C230:C235" si="64">IF(A230="","",VLOOKUP($A$228,IF(LEN(A230)=2,U18MB,U18MA),VLOOKUP(LEFT(A230,1),club,6,FALSE),FALSE))</f>
        <v/>
      </c>
      <c r="D230" s="16" t="str">
        <f t="shared" ref="D230:D235" si="65">IF(A230="","",VLOOKUP(LEFT(A230,1),club,2,FALSE))</f>
        <v/>
      </c>
      <c r="E230" s="88" t="s">
        <v>86</v>
      </c>
      <c r="F230" s="261">
        <f>Decsheets!$V$6</f>
        <v>5</v>
      </c>
      <c r="G230" s="8"/>
      <c r="H230" s="8"/>
      <c r="I230" s="18"/>
      <c r="J230" s="14" t="str">
        <f t="shared" si="63"/>
        <v/>
      </c>
      <c r="K230" s="14" t="str">
        <f t="shared" si="63"/>
        <v/>
      </c>
      <c r="L230" s="14" t="str">
        <f t="shared" si="63"/>
        <v/>
      </c>
      <c r="M230" s="14" t="str">
        <f t="shared" si="63"/>
        <v/>
      </c>
      <c r="N230" s="14" t="str">
        <f t="shared" si="63"/>
        <v/>
      </c>
      <c r="O230" s="14" t="str">
        <f t="shared" si="63"/>
        <v/>
      </c>
      <c r="P230" s="14" t="str">
        <f t="shared" si="63"/>
        <v/>
      </c>
      <c r="Q230" s="14" t="str">
        <f t="shared" si="63"/>
        <v/>
      </c>
      <c r="R230" s="14"/>
      <c r="S230" s="8"/>
    </row>
    <row r="231" spans="1:19" x14ac:dyDescent="0.3">
      <c r="A231" s="103"/>
      <c r="B231" s="185" t="s">
        <v>128</v>
      </c>
      <c r="C231" s="16" t="str">
        <f t="shared" si="64"/>
        <v/>
      </c>
      <c r="D231" s="16" t="str">
        <f t="shared" si="65"/>
        <v/>
      </c>
      <c r="E231" s="88" t="s">
        <v>86</v>
      </c>
      <c r="F231" s="261">
        <f>Decsheets!$V$7</f>
        <v>4</v>
      </c>
      <c r="G231" s="8"/>
      <c r="H231" s="8"/>
      <c r="I231" s="18"/>
      <c r="J231" s="14" t="str">
        <f t="shared" si="63"/>
        <v/>
      </c>
      <c r="K231" s="14" t="str">
        <f t="shared" si="63"/>
        <v/>
      </c>
      <c r="L231" s="14" t="str">
        <f t="shared" si="63"/>
        <v/>
      </c>
      <c r="M231" s="14" t="str">
        <f t="shared" si="63"/>
        <v/>
      </c>
      <c r="N231" s="14" t="str">
        <f t="shared" si="63"/>
        <v/>
      </c>
      <c r="O231" s="14" t="str">
        <f t="shared" si="63"/>
        <v/>
      </c>
      <c r="P231" s="14" t="str">
        <f t="shared" si="63"/>
        <v/>
      </c>
      <c r="Q231" s="14" t="str">
        <f t="shared" si="63"/>
        <v/>
      </c>
      <c r="R231" s="14"/>
      <c r="S231" s="8"/>
    </row>
    <row r="232" spans="1:19" x14ac:dyDescent="0.3">
      <c r="A232" s="103"/>
      <c r="B232" s="185" t="s">
        <v>76</v>
      </c>
      <c r="C232" s="16" t="str">
        <f t="shared" si="64"/>
        <v/>
      </c>
      <c r="D232" s="16" t="str">
        <f t="shared" si="65"/>
        <v/>
      </c>
      <c r="E232" s="88" t="s">
        <v>86</v>
      </c>
      <c r="F232" s="261">
        <f>Decsheets!$V$8</f>
        <v>3</v>
      </c>
      <c r="G232" s="8"/>
      <c r="H232" s="8"/>
      <c r="I232" s="18"/>
      <c r="J232" s="14" t="str">
        <f t="shared" si="63"/>
        <v/>
      </c>
      <c r="K232" s="14" t="str">
        <f t="shared" si="63"/>
        <v/>
      </c>
      <c r="L232" s="14" t="str">
        <f t="shared" si="63"/>
        <v/>
      </c>
      <c r="M232" s="14" t="str">
        <f t="shared" si="63"/>
        <v/>
      </c>
      <c r="N232" s="14" t="str">
        <f t="shared" si="63"/>
        <v/>
      </c>
      <c r="O232" s="14" t="str">
        <f t="shared" si="63"/>
        <v/>
      </c>
      <c r="P232" s="14" t="str">
        <f t="shared" si="63"/>
        <v/>
      </c>
      <c r="Q232" s="14" t="str">
        <f t="shared" si="63"/>
        <v/>
      </c>
      <c r="R232" s="14"/>
      <c r="S232" s="8"/>
    </row>
    <row r="233" spans="1:19" x14ac:dyDescent="0.3">
      <c r="A233" s="103"/>
      <c r="B233" s="185" t="s">
        <v>77</v>
      </c>
      <c r="C233" s="16" t="str">
        <f t="shared" si="64"/>
        <v/>
      </c>
      <c r="D233" s="16" t="str">
        <f t="shared" si="65"/>
        <v/>
      </c>
      <c r="E233" s="88" t="s">
        <v>86</v>
      </c>
      <c r="F233" s="261">
        <f>Decsheets!$V$9</f>
        <v>2</v>
      </c>
      <c r="G233" s="8"/>
      <c r="H233" s="8"/>
      <c r="I233" s="18"/>
      <c r="J233" s="14" t="str">
        <f t="shared" si="63"/>
        <v/>
      </c>
      <c r="K233" s="14" t="str">
        <f t="shared" si="63"/>
        <v/>
      </c>
      <c r="L233" s="14" t="str">
        <f t="shared" si="63"/>
        <v/>
      </c>
      <c r="M233" s="14" t="str">
        <f t="shared" si="63"/>
        <v/>
      </c>
      <c r="N233" s="14" t="str">
        <f t="shared" si="63"/>
        <v/>
      </c>
      <c r="O233" s="14" t="str">
        <f t="shared" si="63"/>
        <v/>
      </c>
      <c r="P233" s="14" t="str">
        <f t="shared" si="63"/>
        <v/>
      </c>
      <c r="Q233" s="14" t="str">
        <f t="shared" si="63"/>
        <v/>
      </c>
      <c r="R233" s="14"/>
      <c r="S233" s="8"/>
    </row>
    <row r="234" spans="1:19" x14ac:dyDescent="0.3">
      <c r="A234" s="103"/>
      <c r="B234" s="185" t="s">
        <v>78</v>
      </c>
      <c r="C234" s="16" t="str">
        <f t="shared" si="64"/>
        <v/>
      </c>
      <c r="D234" s="16" t="str">
        <f t="shared" si="65"/>
        <v/>
      </c>
      <c r="E234" s="88" t="s">
        <v>86</v>
      </c>
      <c r="F234" s="261">
        <f>Decsheets!$V$10</f>
        <v>1</v>
      </c>
      <c r="G234" s="8"/>
      <c r="H234" s="8"/>
      <c r="I234" s="18"/>
      <c r="J234" s="14" t="str">
        <f t="shared" si="63"/>
        <v/>
      </c>
      <c r="K234" s="14" t="str">
        <f t="shared" si="63"/>
        <v/>
      </c>
      <c r="L234" s="14" t="str">
        <f t="shared" si="63"/>
        <v/>
      </c>
      <c r="M234" s="14" t="str">
        <f t="shared" si="63"/>
        <v/>
      </c>
      <c r="N234" s="14" t="str">
        <f t="shared" si="63"/>
        <v/>
      </c>
      <c r="O234" s="14" t="str">
        <f t="shared" si="63"/>
        <v/>
      </c>
      <c r="P234" s="14" t="str">
        <f t="shared" si="63"/>
        <v/>
      </c>
      <c r="Q234" s="14" t="str">
        <f t="shared" si="63"/>
        <v/>
      </c>
      <c r="R234" s="14"/>
      <c r="S234" s="8"/>
    </row>
    <row r="235" spans="1:19" x14ac:dyDescent="0.3">
      <c r="A235" s="103"/>
      <c r="B235" s="185" t="s">
        <v>79</v>
      </c>
      <c r="C235" s="16" t="str">
        <f t="shared" si="64"/>
        <v/>
      </c>
      <c r="D235" s="16" t="str">
        <f t="shared" si="65"/>
        <v/>
      </c>
      <c r="E235" s="88" t="s">
        <v>86</v>
      </c>
      <c r="F235" s="261">
        <f>Decsheets!$V$11</f>
        <v>0</v>
      </c>
      <c r="G235" s="8"/>
      <c r="H235" s="8"/>
      <c r="I235" s="18"/>
      <c r="J235" s="14" t="str">
        <f t="shared" si="63"/>
        <v/>
      </c>
      <c r="K235" s="14" t="str">
        <f t="shared" si="63"/>
        <v/>
      </c>
      <c r="L235" s="14" t="str">
        <f t="shared" si="63"/>
        <v/>
      </c>
      <c r="M235" s="14" t="str">
        <f t="shared" si="63"/>
        <v/>
      </c>
      <c r="N235" s="14" t="str">
        <f t="shared" si="63"/>
        <v/>
      </c>
      <c r="O235" s="14" t="str">
        <f t="shared" si="63"/>
        <v/>
      </c>
      <c r="P235" s="14" t="str">
        <f t="shared" si="63"/>
        <v/>
      </c>
      <c r="Q235" s="14" t="str">
        <f t="shared" si="63"/>
        <v/>
      </c>
      <c r="R235" s="14">
        <f>SUM(Decsheets!$V$5:$V$12)-(SUM(J229:P235))</f>
        <v>21</v>
      </c>
      <c r="S235" s="8"/>
    </row>
  </sheetData>
  <sheetProtection algorithmName="SHA-512" hashValue="TPRlh//LGX+ZKxAxBtAeMPz20d62fp5n7ad2ct6pPPHiu7AcqNBV2KHnQXFu3cBboin+aTPr2pWz/u6K2NOBMw==" saltValue="cbEtkyQhvueil8lFZTPN0A==" spinCount="100000" sheet="1" selectLockedCells="1"/>
  <mergeCells count="4">
    <mergeCell ref="P1:R1"/>
    <mergeCell ref="R10:R12"/>
    <mergeCell ref="A1:E1"/>
    <mergeCell ref="W1:AB1"/>
  </mergeCells>
  <printOptions horizontalCentered="1" verticalCentered="1"/>
  <pageMargins left="0.51181102362204722" right="0.51181102362204722" top="0.43307086614173229" bottom="0.43307086614173229" header="0.39370078740157483" footer="0"/>
  <pageSetup paperSize="9" scale="72" fitToHeight="2" orientation="portrait" r:id="rId1"/>
  <headerFooter>
    <oddHeader>&amp;RUnder 17 men Page &amp;P of &amp;N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Y311"/>
  <sheetViews>
    <sheetView tabSelected="1" workbookViewId="0">
      <selection activeCell="B24" sqref="B24"/>
    </sheetView>
  </sheetViews>
  <sheetFormatPr defaultRowHeight="15.6" x14ac:dyDescent="0.3"/>
  <cols>
    <col min="1" max="1" width="16.21875" style="134" customWidth="1"/>
    <col min="2" max="2" width="23.77734375" style="142" customWidth="1"/>
    <col min="3" max="3" width="5.21875" style="142" hidden="1" customWidth="1"/>
    <col min="4" max="4" width="23.77734375" style="142" customWidth="1"/>
    <col min="5" max="5" width="5.77734375" style="142" hidden="1" customWidth="1"/>
    <col min="6" max="6" width="23.77734375" style="142" customWidth="1"/>
    <col min="7" max="7" width="5" style="142" hidden="1" customWidth="1"/>
    <col min="8" max="8" width="23.77734375" style="142" customWidth="1"/>
    <col min="9" max="9" width="6" style="142" hidden="1" customWidth="1"/>
    <col min="10" max="10" width="23.77734375" style="142" customWidth="1"/>
    <col min="11" max="11" width="4.77734375" style="142" hidden="1" customWidth="1"/>
    <col min="12" max="12" width="23.77734375" style="142" customWidth="1"/>
    <col min="13" max="13" width="5.21875" style="142" hidden="1" customWidth="1"/>
    <col min="14" max="14" width="23.77734375" style="142" customWidth="1"/>
    <col min="15" max="15" width="2.77734375" hidden="1" customWidth="1"/>
    <col min="16" max="16" width="22.5546875" hidden="1" customWidth="1"/>
    <col min="17" max="17" width="3.21875" hidden="1" customWidth="1"/>
    <col min="18" max="18" width="10.77734375" customWidth="1"/>
    <col min="19" max="19" width="17.77734375" customWidth="1"/>
  </cols>
  <sheetData>
    <row r="1" spans="1:25" ht="18" x14ac:dyDescent="0.35">
      <c r="B1" s="141" t="s">
        <v>143</v>
      </c>
    </row>
    <row r="3" spans="1:25" ht="18.600000000000001" customHeight="1" x14ac:dyDescent="0.3">
      <c r="D3" s="143"/>
    </row>
    <row r="4" spans="1:25" x14ac:dyDescent="0.3">
      <c r="S4" s="44" t="s">
        <v>3</v>
      </c>
      <c r="T4" s="44" t="s">
        <v>144</v>
      </c>
      <c r="U4" s="44"/>
      <c r="V4" s="44" t="s">
        <v>32</v>
      </c>
      <c r="W4" s="44"/>
      <c r="X4" s="44"/>
      <c r="Y4" s="44"/>
    </row>
    <row r="5" spans="1:25" x14ac:dyDescent="0.3">
      <c r="S5" s="44" t="str">
        <f>Overallresults!$D3</f>
        <v>-</v>
      </c>
      <c r="T5" s="45" t="str">
        <f>Overallresults!$C3</f>
        <v>-</v>
      </c>
      <c r="U5" s="46"/>
      <c r="V5" s="44">
        <f>Overallresults!$D14</f>
        <v>6</v>
      </c>
      <c r="W5" s="44"/>
      <c r="X5" s="44">
        <v>2</v>
      </c>
      <c r="Y5" s="44">
        <v>3</v>
      </c>
    </row>
    <row r="6" spans="1:25" x14ac:dyDescent="0.3">
      <c r="S6" s="44" t="str">
        <f>Overallresults!$D4</f>
        <v>-</v>
      </c>
      <c r="T6" s="46" t="str">
        <f>Overallresults!$C4</f>
        <v>-</v>
      </c>
      <c r="U6" s="46"/>
      <c r="V6" s="44">
        <f>Overallresults!$D15</f>
        <v>5</v>
      </c>
      <c r="W6" s="44"/>
      <c r="X6" s="44">
        <v>4</v>
      </c>
      <c r="Y6" s="44">
        <v>5</v>
      </c>
    </row>
    <row r="7" spans="1:25" x14ac:dyDescent="0.3">
      <c r="S7" s="44" t="str">
        <f>Overallresults!$D5</f>
        <v>-</v>
      </c>
      <c r="T7" s="46" t="str">
        <f>Overallresults!$C5</f>
        <v>-</v>
      </c>
      <c r="U7" s="46"/>
      <c r="V7" s="44">
        <f>Overallresults!$D16</f>
        <v>4</v>
      </c>
      <c r="W7" s="44"/>
      <c r="X7" s="44">
        <v>6</v>
      </c>
      <c r="Y7" s="44">
        <v>7</v>
      </c>
    </row>
    <row r="8" spans="1:25" x14ac:dyDescent="0.3">
      <c r="S8" s="44" t="str">
        <f>Overallresults!$D6</f>
        <v>-</v>
      </c>
      <c r="T8" s="46" t="str">
        <f>Overallresults!$C6</f>
        <v>-</v>
      </c>
      <c r="U8" s="46"/>
      <c r="V8" s="44">
        <f>Overallresults!$D17</f>
        <v>3</v>
      </c>
      <c r="W8" s="44"/>
      <c r="X8" s="44">
        <v>8</v>
      </c>
      <c r="Y8" s="44">
        <v>9</v>
      </c>
    </row>
    <row r="9" spans="1:25" x14ac:dyDescent="0.3">
      <c r="S9" s="44" t="str">
        <f>Overallresults!$D7</f>
        <v>-</v>
      </c>
      <c r="T9" s="46" t="str">
        <f>Overallresults!$C7</f>
        <v>-</v>
      </c>
      <c r="U9" s="46"/>
      <c r="V9" s="44">
        <f>Overallresults!$D18</f>
        <v>2</v>
      </c>
      <c r="W9" s="44"/>
      <c r="X9" s="44">
        <v>10</v>
      </c>
      <c r="Y9" s="44">
        <v>11</v>
      </c>
    </row>
    <row r="10" spans="1:25" x14ac:dyDescent="0.3">
      <c r="S10" s="44" t="str">
        <f>Overallresults!$D8</f>
        <v>-</v>
      </c>
      <c r="T10" s="46" t="str">
        <f>Overallresults!$C8</f>
        <v>-</v>
      </c>
      <c r="U10" s="46"/>
      <c r="V10" s="44">
        <f>Overallresults!$D19</f>
        <v>1</v>
      </c>
      <c r="W10" s="44"/>
      <c r="X10" s="44">
        <v>12</v>
      </c>
      <c r="Y10" s="44">
        <v>13</v>
      </c>
    </row>
    <row r="11" spans="1:25" x14ac:dyDescent="0.3">
      <c r="S11" s="44" t="str">
        <f>Overallresults!$D9</f>
        <v>-</v>
      </c>
      <c r="T11" s="46" t="str">
        <f>Overallresults!$C9</f>
        <v>-</v>
      </c>
      <c r="U11" s="46"/>
      <c r="V11" s="44">
        <f>Overallresults!$D20</f>
        <v>0</v>
      </c>
      <c r="W11" s="44"/>
      <c r="X11" s="44">
        <v>14</v>
      </c>
      <c r="Y11" s="44">
        <v>15</v>
      </c>
    </row>
    <row r="12" spans="1:25" x14ac:dyDescent="0.3">
      <c r="S12" s="44" t="str">
        <f>Overallresults!$D10</f>
        <v>-</v>
      </c>
      <c r="T12" s="46" t="str">
        <f>Overallresults!$C10</f>
        <v>-</v>
      </c>
      <c r="U12" s="46"/>
      <c r="V12" s="44">
        <f>Overallresults!$D21</f>
        <v>0</v>
      </c>
      <c r="W12" s="44"/>
      <c r="X12" s="44">
        <v>16</v>
      </c>
      <c r="Y12" s="44">
        <v>17</v>
      </c>
    </row>
    <row r="13" spans="1:25" s="80" customFormat="1" ht="18" x14ac:dyDescent="0.35">
      <c r="A13" s="134"/>
      <c r="B13" s="144" t="str">
        <f>$S$5</f>
        <v>-</v>
      </c>
      <c r="C13" s="144"/>
      <c r="D13" s="144" t="str">
        <f>$S$6</f>
        <v>-</v>
      </c>
      <c r="E13" s="144"/>
      <c r="F13" s="144" t="str">
        <f>$S$7</f>
        <v>-</v>
      </c>
      <c r="G13" s="144"/>
      <c r="H13" s="144" t="str">
        <f>$S$8</f>
        <v>-</v>
      </c>
      <c r="I13" s="144"/>
      <c r="J13" s="144" t="str">
        <f>$S$9</f>
        <v>-</v>
      </c>
      <c r="K13" s="144"/>
      <c r="L13" s="144" t="str">
        <f>$S$10</f>
        <v>-</v>
      </c>
      <c r="M13" s="144"/>
      <c r="N13" s="144" t="str">
        <f>$S11</f>
        <v>-</v>
      </c>
    </row>
    <row r="14" spans="1:25" ht="17.399999999999999" x14ac:dyDescent="0.3">
      <c r="A14" s="135"/>
      <c r="B14" s="145" t="str">
        <f>$T$5</f>
        <v>-</v>
      </c>
      <c r="C14" s="145"/>
      <c r="D14" s="145" t="str">
        <f>$T$6</f>
        <v>-</v>
      </c>
      <c r="E14" s="145"/>
      <c r="F14" s="145" t="str">
        <f>$T$7</f>
        <v>-</v>
      </c>
      <c r="G14" s="145"/>
      <c r="H14" s="145" t="str">
        <f>$T$8</f>
        <v>-</v>
      </c>
      <c r="I14" s="145"/>
      <c r="J14" s="145" t="str">
        <f>$T$9</f>
        <v>-</v>
      </c>
      <c r="K14" s="145"/>
      <c r="L14" s="145" t="str">
        <f>$T$10</f>
        <v>-</v>
      </c>
      <c r="M14" s="145"/>
      <c r="N14" s="145" t="str">
        <f>$T$11</f>
        <v>-</v>
      </c>
      <c r="O14" s="4"/>
      <c r="Q14" s="4"/>
    </row>
    <row r="15" spans="1:25" x14ac:dyDescent="0.3">
      <c r="A15" s="136" t="s">
        <v>162</v>
      </c>
      <c r="B15" s="146" t="str">
        <f>$T$5</f>
        <v>-</v>
      </c>
      <c r="C15" s="146"/>
      <c r="D15" s="146" t="str">
        <f>$T$6</f>
        <v>-</v>
      </c>
      <c r="E15" s="146"/>
      <c r="F15" s="146" t="str">
        <f>$T$7</f>
        <v>-</v>
      </c>
      <c r="G15" s="146"/>
      <c r="H15" s="146" t="str">
        <f>$T$8</f>
        <v>-</v>
      </c>
      <c r="I15" s="146"/>
      <c r="J15" s="146" t="str">
        <f>$T$9</f>
        <v>-</v>
      </c>
      <c r="K15" s="146"/>
      <c r="L15" s="146" t="str">
        <f>$T$10</f>
        <v>-</v>
      </c>
      <c r="M15" s="146"/>
      <c r="N15" s="146" t="str">
        <f>$T$11</f>
        <v>-</v>
      </c>
      <c r="O15" s="2"/>
      <c r="P15" s="1" t="str">
        <f>$T$12</f>
        <v>-</v>
      </c>
      <c r="Q15" s="2"/>
      <c r="S15" s="136" t="s">
        <v>162</v>
      </c>
    </row>
    <row r="16" spans="1:25" x14ac:dyDescent="0.3">
      <c r="A16" s="135" t="s">
        <v>84</v>
      </c>
      <c r="B16" s="147" t="s">
        <v>86</v>
      </c>
      <c r="C16" s="147" t="s">
        <v>86</v>
      </c>
      <c r="D16" s="147" t="s">
        <v>86</v>
      </c>
      <c r="E16" s="147" t="s">
        <v>86</v>
      </c>
      <c r="F16" s="147" t="s">
        <v>86</v>
      </c>
      <c r="G16" s="147" t="s">
        <v>86</v>
      </c>
      <c r="H16" s="147" t="s">
        <v>86</v>
      </c>
      <c r="I16" s="147" t="s">
        <v>86</v>
      </c>
      <c r="J16" s="147" t="s">
        <v>86</v>
      </c>
      <c r="K16" s="147" t="s">
        <v>86</v>
      </c>
      <c r="L16" s="147" t="s">
        <v>86</v>
      </c>
      <c r="M16" s="147" t="s">
        <v>86</v>
      </c>
      <c r="N16" s="147" t="s">
        <v>86</v>
      </c>
      <c r="O16" s="123"/>
      <c r="P16" s="122" t="s">
        <v>6</v>
      </c>
      <c r="Q16" s="123"/>
      <c r="R16" t="s">
        <v>290</v>
      </c>
      <c r="S16" s="135" t="s">
        <v>84</v>
      </c>
    </row>
    <row r="17" spans="1:19" x14ac:dyDescent="0.3">
      <c r="A17" s="135" t="s">
        <v>89</v>
      </c>
      <c r="B17" s="147" t="s">
        <v>86</v>
      </c>
      <c r="C17" s="147" t="s">
        <v>86</v>
      </c>
      <c r="D17" s="147" t="s">
        <v>86</v>
      </c>
      <c r="E17" s="147" t="s">
        <v>86</v>
      </c>
      <c r="F17" s="147" t="s">
        <v>86</v>
      </c>
      <c r="G17" s="147" t="s">
        <v>86</v>
      </c>
      <c r="H17" s="147" t="s">
        <v>86</v>
      </c>
      <c r="I17" s="147" t="s">
        <v>86</v>
      </c>
      <c r="J17" s="147" t="s">
        <v>86</v>
      </c>
      <c r="K17" s="147" t="s">
        <v>86</v>
      </c>
      <c r="L17" s="147" t="s">
        <v>86</v>
      </c>
      <c r="M17" s="147" t="s">
        <v>86</v>
      </c>
      <c r="N17" s="147" t="s">
        <v>86</v>
      </c>
      <c r="O17" s="123"/>
      <c r="P17" s="122" t="s">
        <v>6</v>
      </c>
      <c r="Q17" s="123"/>
      <c r="S17" s="135" t="s">
        <v>89</v>
      </c>
    </row>
    <row r="18" spans="1:19" x14ac:dyDescent="0.3">
      <c r="A18" s="135" t="s">
        <v>136</v>
      </c>
      <c r="B18" s="147" t="s">
        <v>86</v>
      </c>
      <c r="C18" s="147" t="s">
        <v>86</v>
      </c>
      <c r="D18" s="147" t="s">
        <v>86</v>
      </c>
      <c r="E18" s="147" t="s">
        <v>86</v>
      </c>
      <c r="F18" s="147" t="s">
        <v>86</v>
      </c>
      <c r="G18" s="147" t="s">
        <v>86</v>
      </c>
      <c r="H18" s="147" t="s">
        <v>86</v>
      </c>
      <c r="I18" s="147" t="s">
        <v>86</v>
      </c>
      <c r="J18" s="147" t="s">
        <v>86</v>
      </c>
      <c r="K18" s="147" t="s">
        <v>86</v>
      </c>
      <c r="L18" s="147" t="s">
        <v>86</v>
      </c>
      <c r="M18" s="147" t="s">
        <v>86</v>
      </c>
      <c r="N18" s="147" t="s">
        <v>86</v>
      </c>
      <c r="O18" s="123"/>
      <c r="P18" s="122" t="s">
        <v>6</v>
      </c>
      <c r="Q18" s="123"/>
      <c r="S18" s="135" t="s">
        <v>136</v>
      </c>
    </row>
    <row r="19" spans="1:19" x14ac:dyDescent="0.3">
      <c r="A19" s="135" t="s">
        <v>92</v>
      </c>
      <c r="B19" s="147" t="s">
        <v>86</v>
      </c>
      <c r="C19" s="147" t="s">
        <v>86</v>
      </c>
      <c r="D19" s="147" t="s">
        <v>86</v>
      </c>
      <c r="E19" s="147" t="s">
        <v>86</v>
      </c>
      <c r="F19" s="147" t="s">
        <v>86</v>
      </c>
      <c r="G19" s="147" t="s">
        <v>86</v>
      </c>
      <c r="H19" s="147" t="s">
        <v>86</v>
      </c>
      <c r="I19" s="147" t="s">
        <v>86</v>
      </c>
      <c r="J19" s="147" t="s">
        <v>86</v>
      </c>
      <c r="K19" s="147" t="s">
        <v>86</v>
      </c>
      <c r="L19" s="147" t="s">
        <v>86</v>
      </c>
      <c r="M19" s="147" t="s">
        <v>86</v>
      </c>
      <c r="N19" s="147" t="s">
        <v>86</v>
      </c>
      <c r="O19" s="123"/>
      <c r="P19" s="122" t="s">
        <v>6</v>
      </c>
      <c r="Q19" s="123"/>
      <c r="S19" s="135" t="s">
        <v>92</v>
      </c>
    </row>
    <row r="20" spans="1:19" x14ac:dyDescent="0.3">
      <c r="A20" s="135" t="s">
        <v>95</v>
      </c>
      <c r="B20" s="147" t="s">
        <v>86</v>
      </c>
      <c r="C20" s="147" t="s">
        <v>86</v>
      </c>
      <c r="D20" s="147" t="s">
        <v>86</v>
      </c>
      <c r="E20" s="147" t="s">
        <v>86</v>
      </c>
      <c r="F20" s="147" t="s">
        <v>86</v>
      </c>
      <c r="G20" s="147" t="s">
        <v>86</v>
      </c>
      <c r="H20" s="147" t="s">
        <v>86</v>
      </c>
      <c r="I20" s="147" t="s">
        <v>86</v>
      </c>
      <c r="J20" s="147" t="s">
        <v>86</v>
      </c>
      <c r="K20" s="147" t="s">
        <v>86</v>
      </c>
      <c r="L20" s="147" t="s">
        <v>86</v>
      </c>
      <c r="M20" s="147" t="s">
        <v>86</v>
      </c>
      <c r="N20" s="147" t="s">
        <v>86</v>
      </c>
      <c r="O20" s="123"/>
      <c r="P20" s="122" t="s">
        <v>6</v>
      </c>
      <c r="Q20" s="123"/>
      <c r="S20" s="135" t="s">
        <v>95</v>
      </c>
    </row>
    <row r="21" spans="1:19" x14ac:dyDescent="0.3">
      <c r="A21" s="135" t="s">
        <v>298</v>
      </c>
      <c r="B21" s="147" t="s">
        <v>86</v>
      </c>
      <c r="C21" s="147" t="s">
        <v>86</v>
      </c>
      <c r="D21" s="147" t="s">
        <v>86</v>
      </c>
      <c r="E21" s="147" t="s">
        <v>86</v>
      </c>
      <c r="F21" s="147" t="s">
        <v>86</v>
      </c>
      <c r="G21" s="147" t="s">
        <v>86</v>
      </c>
      <c r="H21" s="147" t="s">
        <v>86</v>
      </c>
      <c r="I21" s="147" t="s">
        <v>86</v>
      </c>
      <c r="J21" s="147" t="s">
        <v>86</v>
      </c>
      <c r="K21" s="147" t="s">
        <v>86</v>
      </c>
      <c r="L21" s="147" t="s">
        <v>86</v>
      </c>
      <c r="M21" s="147" t="s">
        <v>86</v>
      </c>
      <c r="N21" s="147" t="s">
        <v>86</v>
      </c>
      <c r="O21" s="123"/>
      <c r="P21" s="122" t="s">
        <v>6</v>
      </c>
      <c r="Q21" s="123"/>
      <c r="S21" s="135" t="s">
        <v>298</v>
      </c>
    </row>
    <row r="22" spans="1:19" hidden="1" x14ac:dyDescent="0.3">
      <c r="A22" s="135" t="s">
        <v>344</v>
      </c>
      <c r="B22" s="147" t="s">
        <v>86</v>
      </c>
      <c r="C22" s="147"/>
      <c r="D22" s="147" t="s">
        <v>86</v>
      </c>
      <c r="E22" s="147"/>
      <c r="F22" s="147" t="s">
        <v>86</v>
      </c>
      <c r="G22" s="147"/>
      <c r="H22" s="147" t="s">
        <v>86</v>
      </c>
      <c r="I22" s="147"/>
      <c r="J22" s="147" t="s">
        <v>86</v>
      </c>
      <c r="K22" s="147"/>
      <c r="L22" s="147" t="s">
        <v>86</v>
      </c>
      <c r="M22" s="147"/>
      <c r="N22" s="147" t="s">
        <v>86</v>
      </c>
      <c r="O22" s="123"/>
      <c r="P22" s="122"/>
      <c r="Q22" s="123"/>
      <c r="S22" s="135" t="s">
        <v>344</v>
      </c>
    </row>
    <row r="23" spans="1:19" x14ac:dyDescent="0.3">
      <c r="A23" s="134" t="s">
        <v>124</v>
      </c>
      <c r="B23" s="147" t="s">
        <v>86</v>
      </c>
      <c r="C23" s="147" t="s">
        <v>86</v>
      </c>
      <c r="D23" s="147" t="s">
        <v>86</v>
      </c>
      <c r="E23" s="147" t="s">
        <v>86</v>
      </c>
      <c r="F23" s="147" t="s">
        <v>86</v>
      </c>
      <c r="G23" s="147" t="s">
        <v>86</v>
      </c>
      <c r="H23" s="147" t="s">
        <v>86</v>
      </c>
      <c r="I23" s="147" t="s">
        <v>86</v>
      </c>
      <c r="J23" s="147" t="s">
        <v>86</v>
      </c>
      <c r="K23" s="147" t="s">
        <v>86</v>
      </c>
      <c r="L23" s="147" t="s">
        <v>86</v>
      </c>
      <c r="M23" s="147" t="s">
        <v>86</v>
      </c>
      <c r="N23" s="147" t="s">
        <v>86</v>
      </c>
      <c r="O23" s="123"/>
      <c r="P23" s="122" t="s">
        <v>6</v>
      </c>
      <c r="Q23" s="123"/>
      <c r="S23" s="134" t="s">
        <v>124</v>
      </c>
    </row>
    <row r="24" spans="1:19" x14ac:dyDescent="0.3">
      <c r="A24" s="134" t="s">
        <v>98</v>
      </c>
      <c r="B24" s="147" t="s">
        <v>86</v>
      </c>
      <c r="C24" s="147" t="s">
        <v>86</v>
      </c>
      <c r="D24" s="147" t="s">
        <v>86</v>
      </c>
      <c r="E24" s="147" t="s">
        <v>86</v>
      </c>
      <c r="F24" s="147" t="s">
        <v>86</v>
      </c>
      <c r="G24" s="147" t="s">
        <v>86</v>
      </c>
      <c r="H24" s="147" t="s">
        <v>86</v>
      </c>
      <c r="I24" s="147" t="s">
        <v>86</v>
      </c>
      <c r="J24" s="147" t="s">
        <v>86</v>
      </c>
      <c r="K24" s="147" t="s">
        <v>86</v>
      </c>
      <c r="L24" s="147" t="s">
        <v>86</v>
      </c>
      <c r="M24" s="147" t="s">
        <v>86</v>
      </c>
      <c r="N24" s="147" t="s">
        <v>86</v>
      </c>
      <c r="O24" s="123"/>
      <c r="P24" s="122" t="s">
        <v>6</v>
      </c>
      <c r="Q24" s="123"/>
      <c r="S24" s="134" t="s">
        <v>98</v>
      </c>
    </row>
    <row r="25" spans="1:19" x14ac:dyDescent="0.3">
      <c r="A25" s="134" t="s">
        <v>105</v>
      </c>
      <c r="B25" s="147" t="s">
        <v>86</v>
      </c>
      <c r="C25" s="147" t="s">
        <v>86</v>
      </c>
      <c r="D25" s="147" t="s">
        <v>86</v>
      </c>
      <c r="E25" s="147" t="s">
        <v>86</v>
      </c>
      <c r="F25" s="147" t="s">
        <v>86</v>
      </c>
      <c r="G25" s="147" t="s">
        <v>86</v>
      </c>
      <c r="H25" s="147" t="s">
        <v>86</v>
      </c>
      <c r="I25" s="147" t="s">
        <v>86</v>
      </c>
      <c r="J25" s="147" t="s">
        <v>86</v>
      </c>
      <c r="K25" s="147" t="s">
        <v>86</v>
      </c>
      <c r="L25" s="147" t="s">
        <v>86</v>
      </c>
      <c r="M25" s="147" t="s">
        <v>86</v>
      </c>
      <c r="N25" s="147" t="s">
        <v>86</v>
      </c>
      <c r="O25" s="123"/>
      <c r="P25" s="122" t="s">
        <v>6</v>
      </c>
      <c r="Q25" s="123"/>
      <c r="S25" s="134" t="s">
        <v>105</v>
      </c>
    </row>
    <row r="26" spans="1:19" x14ac:dyDescent="0.3">
      <c r="A26" s="134" t="s">
        <v>134</v>
      </c>
      <c r="B26" s="147" t="s">
        <v>86</v>
      </c>
      <c r="C26" s="147" t="s">
        <v>86</v>
      </c>
      <c r="D26" s="147" t="s">
        <v>86</v>
      </c>
      <c r="E26" s="147" t="s">
        <v>86</v>
      </c>
      <c r="F26" s="147" t="s">
        <v>86</v>
      </c>
      <c r="G26" s="147" t="s">
        <v>86</v>
      </c>
      <c r="H26" s="147" t="s">
        <v>86</v>
      </c>
      <c r="I26" s="147" t="s">
        <v>86</v>
      </c>
      <c r="J26" s="147" t="s">
        <v>86</v>
      </c>
      <c r="K26" s="147" t="s">
        <v>86</v>
      </c>
      <c r="L26" s="147" t="s">
        <v>86</v>
      </c>
      <c r="M26" s="147" t="s">
        <v>86</v>
      </c>
      <c r="N26" s="147" t="s">
        <v>86</v>
      </c>
      <c r="O26" s="123"/>
      <c r="P26" s="122" t="s">
        <v>6</v>
      </c>
      <c r="Q26" s="123"/>
      <c r="S26" s="134" t="s">
        <v>134</v>
      </c>
    </row>
    <row r="27" spans="1:19" x14ac:dyDescent="0.3">
      <c r="A27" s="134" t="s">
        <v>108</v>
      </c>
      <c r="B27" s="147" t="s">
        <v>86</v>
      </c>
      <c r="C27" s="147" t="s">
        <v>86</v>
      </c>
      <c r="D27" s="147" t="s">
        <v>86</v>
      </c>
      <c r="E27" s="147" t="s">
        <v>86</v>
      </c>
      <c r="F27" s="147" t="s">
        <v>86</v>
      </c>
      <c r="G27" s="147" t="s">
        <v>86</v>
      </c>
      <c r="H27" s="147" t="s">
        <v>86</v>
      </c>
      <c r="I27" s="147" t="s">
        <v>86</v>
      </c>
      <c r="J27" s="147" t="s">
        <v>86</v>
      </c>
      <c r="K27" s="147" t="s">
        <v>86</v>
      </c>
      <c r="L27" s="147" t="s">
        <v>86</v>
      </c>
      <c r="M27" s="147" t="s">
        <v>86</v>
      </c>
      <c r="N27" s="147" t="s">
        <v>86</v>
      </c>
      <c r="O27" s="123"/>
      <c r="P27" s="122" t="s">
        <v>6</v>
      </c>
      <c r="Q27" s="123"/>
      <c r="S27" s="134" t="s">
        <v>108</v>
      </c>
    </row>
    <row r="28" spans="1:19" x14ac:dyDescent="0.3">
      <c r="A28" s="134" t="s">
        <v>111</v>
      </c>
      <c r="B28" s="147" t="s">
        <v>86</v>
      </c>
      <c r="C28" s="147" t="s">
        <v>86</v>
      </c>
      <c r="D28" s="147" t="s">
        <v>86</v>
      </c>
      <c r="E28" s="147" t="s">
        <v>86</v>
      </c>
      <c r="F28" s="147" t="s">
        <v>86</v>
      </c>
      <c r="G28" s="147" t="s">
        <v>86</v>
      </c>
      <c r="H28" s="147" t="s">
        <v>86</v>
      </c>
      <c r="I28" s="147" t="s">
        <v>86</v>
      </c>
      <c r="J28" s="147" t="s">
        <v>86</v>
      </c>
      <c r="K28" s="147" t="s">
        <v>86</v>
      </c>
      <c r="L28" s="147" t="s">
        <v>86</v>
      </c>
      <c r="M28" s="147" t="s">
        <v>86</v>
      </c>
      <c r="N28" s="147" t="s">
        <v>86</v>
      </c>
      <c r="O28" s="123"/>
      <c r="P28" s="122" t="s">
        <v>6</v>
      </c>
      <c r="Q28" s="123"/>
      <c r="S28" s="134" t="s">
        <v>111</v>
      </c>
    </row>
    <row r="29" spans="1:19" x14ac:dyDescent="0.3">
      <c r="A29" s="134" t="s">
        <v>129</v>
      </c>
      <c r="B29" s="147" t="s">
        <v>86</v>
      </c>
      <c r="C29" s="147" t="s">
        <v>86</v>
      </c>
      <c r="D29" s="147" t="s">
        <v>86</v>
      </c>
      <c r="E29" s="147" t="s">
        <v>86</v>
      </c>
      <c r="F29" s="147" t="s">
        <v>86</v>
      </c>
      <c r="G29" s="147" t="s">
        <v>86</v>
      </c>
      <c r="H29" s="147" t="s">
        <v>86</v>
      </c>
      <c r="I29" s="147" t="s">
        <v>86</v>
      </c>
      <c r="J29" s="147" t="s">
        <v>86</v>
      </c>
      <c r="K29" s="147" t="s">
        <v>86</v>
      </c>
      <c r="L29" s="147" t="s">
        <v>86</v>
      </c>
      <c r="M29" s="147" t="s">
        <v>86</v>
      </c>
      <c r="N29" s="147" t="s">
        <v>86</v>
      </c>
      <c r="O29" s="123"/>
      <c r="P29" s="122" t="s">
        <v>6</v>
      </c>
      <c r="Q29" s="123"/>
      <c r="S29" s="134" t="s">
        <v>129</v>
      </c>
    </row>
    <row r="30" spans="1:19" x14ac:dyDescent="0.3">
      <c r="A30" s="134" t="s">
        <v>114</v>
      </c>
      <c r="B30" s="147" t="s">
        <v>86</v>
      </c>
      <c r="C30" s="147" t="s">
        <v>86</v>
      </c>
      <c r="D30" s="147" t="s">
        <v>86</v>
      </c>
      <c r="E30" s="147" t="s">
        <v>86</v>
      </c>
      <c r="F30" s="147" t="s">
        <v>86</v>
      </c>
      <c r="G30" s="147" t="s">
        <v>86</v>
      </c>
      <c r="H30" s="147" t="s">
        <v>86</v>
      </c>
      <c r="I30" s="147" t="s">
        <v>86</v>
      </c>
      <c r="J30" s="147" t="s">
        <v>86</v>
      </c>
      <c r="K30" s="147" t="s">
        <v>86</v>
      </c>
      <c r="L30" s="147" t="s">
        <v>86</v>
      </c>
      <c r="M30" s="147" t="s">
        <v>86</v>
      </c>
      <c r="N30" s="147" t="s">
        <v>86</v>
      </c>
      <c r="O30" s="123"/>
      <c r="P30" s="122" t="s">
        <v>6</v>
      </c>
      <c r="Q30" s="123"/>
      <c r="S30" s="134" t="s">
        <v>114</v>
      </c>
    </row>
    <row r="31" spans="1:19" x14ac:dyDescent="0.3">
      <c r="A31" s="134" t="s">
        <v>117</v>
      </c>
      <c r="B31" s="148" t="str">
        <f>$T$5</f>
        <v>-</v>
      </c>
      <c r="C31" s="148"/>
      <c r="D31" s="148" t="str">
        <f>$T$6</f>
        <v>-</v>
      </c>
      <c r="E31" s="148"/>
      <c r="F31" s="148" t="str">
        <f>$T$7</f>
        <v>-</v>
      </c>
      <c r="G31" s="148"/>
      <c r="H31" s="148" t="str">
        <f>$T$8</f>
        <v>-</v>
      </c>
      <c r="I31" s="148"/>
      <c r="J31" s="148" t="str">
        <f>$T$9</f>
        <v>-</v>
      </c>
      <c r="K31" s="148"/>
      <c r="L31" s="148" t="str">
        <f>$T$10</f>
        <v>-</v>
      </c>
      <c r="M31" s="148"/>
      <c r="N31" s="148" t="str">
        <f>$T$11</f>
        <v>-</v>
      </c>
      <c r="O31" s="2"/>
      <c r="P31" s="1" t="str">
        <f>$T$12</f>
        <v>-</v>
      </c>
      <c r="Q31" s="4"/>
      <c r="S31" s="134" t="s">
        <v>117</v>
      </c>
    </row>
    <row r="32" spans="1:19" x14ac:dyDescent="0.3">
      <c r="B32" s="146" t="s">
        <v>145</v>
      </c>
      <c r="D32" s="146" t="s">
        <v>145</v>
      </c>
      <c r="F32" s="146" t="s">
        <v>145</v>
      </c>
      <c r="H32" s="146" t="s">
        <v>145</v>
      </c>
      <c r="J32" s="146" t="s">
        <v>145</v>
      </c>
      <c r="L32" s="146" t="s">
        <v>145</v>
      </c>
      <c r="N32" s="146" t="s">
        <v>145</v>
      </c>
      <c r="O32" s="4"/>
      <c r="P32" s="1" t="s">
        <v>145</v>
      </c>
      <c r="Q32" s="4"/>
      <c r="R32" t="s">
        <v>289</v>
      </c>
      <c r="S32" s="134"/>
    </row>
    <row r="33" spans="1:19" x14ac:dyDescent="0.3">
      <c r="A33" s="135" t="s">
        <v>84</v>
      </c>
      <c r="B33" s="147" t="s">
        <v>86</v>
      </c>
      <c r="C33" s="147" t="s">
        <v>86</v>
      </c>
      <c r="D33" s="147" t="s">
        <v>86</v>
      </c>
      <c r="E33" s="147" t="s">
        <v>86</v>
      </c>
      <c r="F33" s="147" t="s">
        <v>86</v>
      </c>
      <c r="G33" s="147" t="s">
        <v>86</v>
      </c>
      <c r="H33" s="147" t="s">
        <v>86</v>
      </c>
      <c r="I33" s="147" t="s">
        <v>86</v>
      </c>
      <c r="J33" s="147" t="s">
        <v>86</v>
      </c>
      <c r="K33" s="147" t="s">
        <v>86</v>
      </c>
      <c r="L33" s="147" t="s">
        <v>86</v>
      </c>
      <c r="M33" s="147" t="s">
        <v>86</v>
      </c>
      <c r="N33" s="147" t="s">
        <v>86</v>
      </c>
      <c r="O33" s="123"/>
      <c r="P33" s="122" t="s">
        <v>6</v>
      </c>
      <c r="Q33" s="123"/>
      <c r="S33" s="135" t="s">
        <v>84</v>
      </c>
    </row>
    <row r="34" spans="1:19" x14ac:dyDescent="0.3">
      <c r="A34" s="135" t="s">
        <v>89</v>
      </c>
      <c r="B34" s="147" t="s">
        <v>86</v>
      </c>
      <c r="C34" s="147" t="s">
        <v>86</v>
      </c>
      <c r="D34" s="147" t="s">
        <v>86</v>
      </c>
      <c r="E34" s="147" t="s">
        <v>86</v>
      </c>
      <c r="F34" s="147" t="s">
        <v>86</v>
      </c>
      <c r="G34" s="147" t="s">
        <v>86</v>
      </c>
      <c r="H34" s="147" t="s">
        <v>86</v>
      </c>
      <c r="I34" s="147" t="s">
        <v>86</v>
      </c>
      <c r="J34" s="147" t="s">
        <v>86</v>
      </c>
      <c r="K34" s="147" t="s">
        <v>86</v>
      </c>
      <c r="L34" s="147" t="s">
        <v>86</v>
      </c>
      <c r="M34" s="147" t="s">
        <v>86</v>
      </c>
      <c r="N34" s="147" t="s">
        <v>86</v>
      </c>
      <c r="O34" s="123"/>
      <c r="P34" s="122" t="s">
        <v>6</v>
      </c>
      <c r="Q34" s="123"/>
      <c r="S34" s="135" t="s">
        <v>89</v>
      </c>
    </row>
    <row r="35" spans="1:19" x14ac:dyDescent="0.3">
      <c r="A35" s="135" t="s">
        <v>136</v>
      </c>
      <c r="B35" s="147" t="s">
        <v>86</v>
      </c>
      <c r="C35" s="147" t="s">
        <v>86</v>
      </c>
      <c r="D35" s="147" t="s">
        <v>86</v>
      </c>
      <c r="E35" s="147" t="s">
        <v>86</v>
      </c>
      <c r="F35" s="147" t="s">
        <v>86</v>
      </c>
      <c r="G35" s="147" t="s">
        <v>86</v>
      </c>
      <c r="H35" s="147" t="s">
        <v>86</v>
      </c>
      <c r="I35" s="147" t="s">
        <v>86</v>
      </c>
      <c r="J35" s="147" t="s">
        <v>86</v>
      </c>
      <c r="K35" s="147" t="s">
        <v>86</v>
      </c>
      <c r="L35" s="147" t="s">
        <v>86</v>
      </c>
      <c r="M35" s="147" t="s">
        <v>86</v>
      </c>
      <c r="N35" s="147" t="s">
        <v>86</v>
      </c>
      <c r="O35" s="123"/>
      <c r="P35" s="122" t="s">
        <v>6</v>
      </c>
      <c r="Q35" s="123"/>
      <c r="S35" s="135" t="s">
        <v>136</v>
      </c>
    </row>
    <row r="36" spans="1:19" x14ac:dyDescent="0.3">
      <c r="A36" s="135" t="s">
        <v>92</v>
      </c>
      <c r="B36" s="147" t="s">
        <v>86</v>
      </c>
      <c r="C36" s="147" t="s">
        <v>86</v>
      </c>
      <c r="D36" s="147" t="s">
        <v>86</v>
      </c>
      <c r="E36" s="147" t="s">
        <v>86</v>
      </c>
      <c r="F36" s="147" t="s">
        <v>86</v>
      </c>
      <c r="G36" s="147" t="s">
        <v>86</v>
      </c>
      <c r="H36" s="147" t="s">
        <v>86</v>
      </c>
      <c r="I36" s="147" t="s">
        <v>86</v>
      </c>
      <c r="J36" s="147" t="s">
        <v>86</v>
      </c>
      <c r="K36" s="147" t="s">
        <v>86</v>
      </c>
      <c r="L36" s="147" t="s">
        <v>86</v>
      </c>
      <c r="M36" s="147" t="s">
        <v>86</v>
      </c>
      <c r="N36" s="147" t="s">
        <v>86</v>
      </c>
      <c r="O36" s="123"/>
      <c r="P36" s="122" t="s">
        <v>6</v>
      </c>
      <c r="Q36" s="123"/>
      <c r="S36" s="135" t="s">
        <v>92</v>
      </c>
    </row>
    <row r="37" spans="1:19" x14ac:dyDescent="0.3">
      <c r="A37" s="135" t="s">
        <v>95</v>
      </c>
      <c r="B37" s="147" t="s">
        <v>86</v>
      </c>
      <c r="C37" s="147" t="s">
        <v>86</v>
      </c>
      <c r="D37" s="147" t="s">
        <v>86</v>
      </c>
      <c r="E37" s="147" t="s">
        <v>86</v>
      </c>
      <c r="F37" s="147" t="s">
        <v>86</v>
      </c>
      <c r="G37" s="147" t="s">
        <v>86</v>
      </c>
      <c r="H37" s="147" t="s">
        <v>86</v>
      </c>
      <c r="I37" s="147" t="s">
        <v>86</v>
      </c>
      <c r="J37" s="147" t="s">
        <v>86</v>
      </c>
      <c r="K37" s="147" t="s">
        <v>86</v>
      </c>
      <c r="L37" s="147" t="s">
        <v>86</v>
      </c>
      <c r="M37" s="147" t="s">
        <v>86</v>
      </c>
      <c r="N37" s="147" t="s">
        <v>86</v>
      </c>
      <c r="O37" s="123"/>
      <c r="P37" s="122" t="s">
        <v>6</v>
      </c>
      <c r="Q37" s="123"/>
      <c r="S37" s="135" t="s">
        <v>95</v>
      </c>
    </row>
    <row r="38" spans="1:19" x14ac:dyDescent="0.3">
      <c r="A38" s="135" t="s">
        <v>298</v>
      </c>
      <c r="B38" s="147" t="s">
        <v>6</v>
      </c>
      <c r="C38" s="147" t="s">
        <v>86</v>
      </c>
      <c r="D38" s="147" t="s">
        <v>86</v>
      </c>
      <c r="E38" s="147" t="s">
        <v>86</v>
      </c>
      <c r="F38" s="147" t="s">
        <v>86</v>
      </c>
      <c r="G38" s="147" t="s">
        <v>86</v>
      </c>
      <c r="H38" s="147" t="s">
        <v>86</v>
      </c>
      <c r="I38" s="147" t="s">
        <v>86</v>
      </c>
      <c r="J38" s="147" t="s">
        <v>86</v>
      </c>
      <c r="K38" s="147" t="s">
        <v>86</v>
      </c>
      <c r="L38" s="147" t="s">
        <v>86</v>
      </c>
      <c r="M38" s="147" t="s">
        <v>86</v>
      </c>
      <c r="N38" s="147" t="s">
        <v>86</v>
      </c>
      <c r="O38" s="123"/>
      <c r="P38" s="122" t="s">
        <v>6</v>
      </c>
      <c r="Q38" s="123"/>
      <c r="S38" s="135" t="s">
        <v>298</v>
      </c>
    </row>
    <row r="39" spans="1:19" hidden="1" x14ac:dyDescent="0.3">
      <c r="A39" s="135" t="s">
        <v>344</v>
      </c>
      <c r="B39" s="147" t="s">
        <v>86</v>
      </c>
      <c r="C39" s="147"/>
      <c r="D39" s="147" t="s">
        <v>86</v>
      </c>
      <c r="E39" s="147"/>
      <c r="F39" s="147" t="s">
        <v>86</v>
      </c>
      <c r="G39" s="147"/>
      <c r="H39" s="147" t="s">
        <v>86</v>
      </c>
      <c r="I39" s="147"/>
      <c r="J39" s="147" t="s">
        <v>86</v>
      </c>
      <c r="K39" s="147"/>
      <c r="L39" s="147" t="s">
        <v>86</v>
      </c>
      <c r="M39" s="147"/>
      <c r="N39" s="147" t="s">
        <v>86</v>
      </c>
      <c r="O39" s="123"/>
      <c r="P39" s="122"/>
      <c r="Q39" s="123"/>
      <c r="S39" s="135" t="s">
        <v>344</v>
      </c>
    </row>
    <row r="40" spans="1:19" x14ac:dyDescent="0.3">
      <c r="A40" s="134" t="s">
        <v>124</v>
      </c>
      <c r="B40" s="147" t="s">
        <v>146</v>
      </c>
      <c r="C40" s="147" t="s">
        <v>146</v>
      </c>
      <c r="D40" s="147" t="s">
        <v>146</v>
      </c>
      <c r="E40" s="147" t="s">
        <v>146</v>
      </c>
      <c r="F40" s="147" t="s">
        <v>146</v>
      </c>
      <c r="G40" s="147" t="s">
        <v>146</v>
      </c>
      <c r="H40" s="147" t="s">
        <v>146</v>
      </c>
      <c r="I40" s="147" t="s">
        <v>146</v>
      </c>
      <c r="J40" s="147" t="s">
        <v>146</v>
      </c>
      <c r="K40" s="147" t="s">
        <v>146</v>
      </c>
      <c r="L40" s="147" t="s">
        <v>146</v>
      </c>
      <c r="M40" s="147" t="s">
        <v>146</v>
      </c>
      <c r="N40" s="147" t="s">
        <v>146</v>
      </c>
      <c r="O40" s="123"/>
      <c r="P40" s="122"/>
      <c r="Q40" s="123"/>
      <c r="S40" s="134" t="s">
        <v>124</v>
      </c>
    </row>
    <row r="41" spans="1:19" x14ac:dyDescent="0.3">
      <c r="A41" s="134" t="s">
        <v>98</v>
      </c>
      <c r="B41" s="147" t="s">
        <v>86</v>
      </c>
      <c r="C41" s="147" t="s">
        <v>86</v>
      </c>
      <c r="D41" s="147" t="s">
        <v>86</v>
      </c>
      <c r="E41" s="147" t="s">
        <v>86</v>
      </c>
      <c r="F41" s="147" t="s">
        <v>86</v>
      </c>
      <c r="G41" s="147" t="s">
        <v>86</v>
      </c>
      <c r="H41" s="147" t="s">
        <v>86</v>
      </c>
      <c r="I41" s="147" t="s">
        <v>86</v>
      </c>
      <c r="J41" s="147" t="s">
        <v>86</v>
      </c>
      <c r="K41" s="147" t="s">
        <v>86</v>
      </c>
      <c r="L41" s="147" t="s">
        <v>86</v>
      </c>
      <c r="M41" s="147" t="s">
        <v>86</v>
      </c>
      <c r="N41" s="147" t="s">
        <v>86</v>
      </c>
      <c r="O41" s="123"/>
      <c r="P41" s="122" t="s">
        <v>6</v>
      </c>
      <c r="Q41" s="123"/>
      <c r="S41" s="134" t="s">
        <v>98</v>
      </c>
    </row>
    <row r="42" spans="1:19" x14ac:dyDescent="0.3">
      <c r="A42" s="134" t="s">
        <v>105</v>
      </c>
      <c r="B42" s="147" t="s">
        <v>86</v>
      </c>
      <c r="C42" s="147" t="s">
        <v>86</v>
      </c>
      <c r="D42" s="147" t="s">
        <v>86</v>
      </c>
      <c r="E42" s="147" t="s">
        <v>86</v>
      </c>
      <c r="F42" s="147" t="s">
        <v>86</v>
      </c>
      <c r="G42" s="147" t="s">
        <v>86</v>
      </c>
      <c r="H42" s="147" t="s">
        <v>86</v>
      </c>
      <c r="I42" s="147" t="s">
        <v>86</v>
      </c>
      <c r="J42" s="147" t="s">
        <v>86</v>
      </c>
      <c r="K42" s="147" t="s">
        <v>86</v>
      </c>
      <c r="L42" s="147" t="s">
        <v>86</v>
      </c>
      <c r="M42" s="147" t="s">
        <v>86</v>
      </c>
      <c r="N42" s="147" t="s">
        <v>86</v>
      </c>
      <c r="O42" s="123"/>
      <c r="P42" s="122" t="s">
        <v>6</v>
      </c>
      <c r="Q42" s="123"/>
      <c r="S42" s="134" t="s">
        <v>105</v>
      </c>
    </row>
    <row r="43" spans="1:19" x14ac:dyDescent="0.3">
      <c r="A43" s="135" t="s">
        <v>134</v>
      </c>
      <c r="B43" s="147" t="s">
        <v>146</v>
      </c>
      <c r="C43" s="147" t="s">
        <v>146</v>
      </c>
      <c r="D43" s="147" t="s">
        <v>146</v>
      </c>
      <c r="E43" s="147" t="s">
        <v>146</v>
      </c>
      <c r="F43" s="147" t="s">
        <v>146</v>
      </c>
      <c r="G43" s="147" t="s">
        <v>146</v>
      </c>
      <c r="H43" s="147" t="s">
        <v>146</v>
      </c>
      <c r="I43" s="147" t="s">
        <v>146</v>
      </c>
      <c r="J43" s="147" t="s">
        <v>146</v>
      </c>
      <c r="K43" s="147" t="s">
        <v>146</v>
      </c>
      <c r="L43" s="147" t="s">
        <v>146</v>
      </c>
      <c r="M43" s="147" t="s">
        <v>146</v>
      </c>
      <c r="N43" s="147" t="s">
        <v>146</v>
      </c>
      <c r="O43" s="123"/>
      <c r="P43" s="122"/>
      <c r="Q43" s="123"/>
      <c r="S43" s="135" t="s">
        <v>134</v>
      </c>
    </row>
    <row r="44" spans="1:19" x14ac:dyDescent="0.3">
      <c r="A44" s="134" t="s">
        <v>108</v>
      </c>
      <c r="B44" s="147" t="s">
        <v>86</v>
      </c>
      <c r="C44" s="147" t="s">
        <v>86</v>
      </c>
      <c r="D44" s="147" t="s">
        <v>86</v>
      </c>
      <c r="E44" s="147" t="s">
        <v>86</v>
      </c>
      <c r="F44" s="147" t="s">
        <v>86</v>
      </c>
      <c r="G44" s="147" t="s">
        <v>86</v>
      </c>
      <c r="H44" s="147" t="s">
        <v>86</v>
      </c>
      <c r="I44" s="147" t="s">
        <v>86</v>
      </c>
      <c r="J44" s="147" t="s">
        <v>86</v>
      </c>
      <c r="K44" s="147" t="s">
        <v>86</v>
      </c>
      <c r="L44" s="147" t="s">
        <v>86</v>
      </c>
      <c r="M44" s="147" t="s">
        <v>86</v>
      </c>
      <c r="N44" s="147" t="s">
        <v>86</v>
      </c>
      <c r="O44" s="123"/>
      <c r="P44" s="122" t="s">
        <v>6</v>
      </c>
      <c r="Q44" s="123"/>
      <c r="S44" s="134" t="s">
        <v>108</v>
      </c>
    </row>
    <row r="45" spans="1:19" x14ac:dyDescent="0.3">
      <c r="A45" s="134" t="s">
        <v>111</v>
      </c>
      <c r="B45" s="147" t="s">
        <v>86</v>
      </c>
      <c r="C45" s="147" t="s">
        <v>86</v>
      </c>
      <c r="D45" s="147" t="s">
        <v>86</v>
      </c>
      <c r="E45" s="147" t="s">
        <v>86</v>
      </c>
      <c r="F45" s="147" t="s">
        <v>86</v>
      </c>
      <c r="G45" s="147" t="s">
        <v>86</v>
      </c>
      <c r="H45" s="147" t="s">
        <v>86</v>
      </c>
      <c r="I45" s="147" t="s">
        <v>86</v>
      </c>
      <c r="J45" s="147" t="s">
        <v>86</v>
      </c>
      <c r="K45" s="147" t="s">
        <v>86</v>
      </c>
      <c r="L45" s="147" t="s">
        <v>86</v>
      </c>
      <c r="M45" s="147" t="s">
        <v>86</v>
      </c>
      <c r="N45" s="147" t="s">
        <v>86</v>
      </c>
      <c r="O45" s="123"/>
      <c r="P45" s="122" t="s">
        <v>6</v>
      </c>
      <c r="Q45" s="123"/>
      <c r="S45" s="134" t="s">
        <v>111</v>
      </c>
    </row>
    <row r="46" spans="1:19" x14ac:dyDescent="0.3">
      <c r="A46" s="134" t="s">
        <v>129</v>
      </c>
      <c r="B46" s="147" t="s">
        <v>146</v>
      </c>
      <c r="C46" s="147"/>
      <c r="D46" s="147" t="s">
        <v>146</v>
      </c>
      <c r="E46" s="147" t="s">
        <v>146</v>
      </c>
      <c r="F46" s="147" t="s">
        <v>146</v>
      </c>
      <c r="G46" s="147" t="s">
        <v>146</v>
      </c>
      <c r="H46" s="147" t="s">
        <v>146</v>
      </c>
      <c r="I46" s="147" t="s">
        <v>146</v>
      </c>
      <c r="J46" s="147" t="s">
        <v>146</v>
      </c>
      <c r="K46" s="147" t="s">
        <v>146</v>
      </c>
      <c r="L46" s="147" t="s">
        <v>146</v>
      </c>
      <c r="M46" s="147" t="s">
        <v>146</v>
      </c>
      <c r="N46" s="147" t="s">
        <v>146</v>
      </c>
      <c r="O46" s="123"/>
      <c r="P46" s="122"/>
      <c r="Q46" s="123"/>
      <c r="S46" s="134" t="s">
        <v>129</v>
      </c>
    </row>
    <row r="47" spans="1:19" x14ac:dyDescent="0.3">
      <c r="A47" s="134" t="s">
        <v>114</v>
      </c>
      <c r="B47" s="147" t="s">
        <v>86</v>
      </c>
      <c r="C47" s="147" t="s">
        <v>86</v>
      </c>
      <c r="D47" s="147" t="s">
        <v>86</v>
      </c>
      <c r="E47" s="147" t="s">
        <v>86</v>
      </c>
      <c r="F47" s="147" t="s">
        <v>86</v>
      </c>
      <c r="G47" s="147" t="s">
        <v>86</v>
      </c>
      <c r="H47" s="147" t="s">
        <v>86</v>
      </c>
      <c r="I47" s="147" t="s">
        <v>86</v>
      </c>
      <c r="J47" s="147" t="s">
        <v>86</v>
      </c>
      <c r="K47" s="147" t="s">
        <v>86</v>
      </c>
      <c r="L47" s="147" t="s">
        <v>86</v>
      </c>
      <c r="M47" s="147" t="s">
        <v>86</v>
      </c>
      <c r="N47" s="147" t="s">
        <v>86</v>
      </c>
      <c r="O47" s="123"/>
      <c r="P47" s="122" t="s">
        <v>6</v>
      </c>
      <c r="Q47" s="123"/>
      <c r="S47" s="134" t="s">
        <v>114</v>
      </c>
    </row>
    <row r="48" spans="1:19" x14ac:dyDescent="0.3">
      <c r="A48" s="135"/>
      <c r="O48" s="4"/>
      <c r="Q48" s="4"/>
      <c r="S48" s="135"/>
    </row>
    <row r="49" spans="1:19" x14ac:dyDescent="0.3">
      <c r="A49" s="137" t="s">
        <v>262</v>
      </c>
      <c r="B49" s="146" t="str">
        <f>$T$5</f>
        <v>-</v>
      </c>
      <c r="C49" s="146"/>
      <c r="D49" s="146" t="str">
        <f>$T$6</f>
        <v>-</v>
      </c>
      <c r="E49" s="146"/>
      <c r="F49" s="146" t="str">
        <f>$T$7</f>
        <v>-</v>
      </c>
      <c r="G49" s="146"/>
      <c r="H49" s="146" t="str">
        <f>$T$8</f>
        <v>-</v>
      </c>
      <c r="I49" s="146"/>
      <c r="J49" s="146" t="str">
        <f>$T$9</f>
        <v>-</v>
      </c>
      <c r="K49" s="146"/>
      <c r="L49" s="146" t="str">
        <f>$T$10</f>
        <v>-</v>
      </c>
      <c r="M49" s="146"/>
      <c r="N49" s="146" t="str">
        <f>$T$11</f>
        <v>-</v>
      </c>
      <c r="O49" s="2"/>
      <c r="P49" s="1" t="str">
        <f>$T$12</f>
        <v>-</v>
      </c>
      <c r="Q49" s="2"/>
      <c r="S49" s="137" t="s">
        <v>262</v>
      </c>
    </row>
    <row r="50" spans="1:19" x14ac:dyDescent="0.3">
      <c r="A50" s="135" t="s">
        <v>84</v>
      </c>
      <c r="B50" s="149" t="s">
        <v>86</v>
      </c>
      <c r="C50" s="149" t="s">
        <v>86</v>
      </c>
      <c r="D50" s="149" t="s">
        <v>86</v>
      </c>
      <c r="E50" s="149" t="s">
        <v>86</v>
      </c>
      <c r="F50" s="149" t="s">
        <v>86</v>
      </c>
      <c r="G50" s="149" t="s">
        <v>86</v>
      </c>
      <c r="H50" s="149" t="s">
        <v>86</v>
      </c>
      <c r="I50" s="149" t="s">
        <v>86</v>
      </c>
      <c r="J50" s="149" t="s">
        <v>86</v>
      </c>
      <c r="K50" s="149" t="s">
        <v>86</v>
      </c>
      <c r="L50" s="149" t="s">
        <v>86</v>
      </c>
      <c r="M50" s="149" t="s">
        <v>86</v>
      </c>
      <c r="N50" s="149" t="s">
        <v>86</v>
      </c>
      <c r="O50" s="125"/>
      <c r="P50" s="124" t="s">
        <v>6</v>
      </c>
      <c r="Q50" s="125"/>
      <c r="R50" t="s">
        <v>263</v>
      </c>
      <c r="S50" s="135" t="s">
        <v>84</v>
      </c>
    </row>
    <row r="51" spans="1:19" x14ac:dyDescent="0.3">
      <c r="A51" s="135" t="s">
        <v>89</v>
      </c>
      <c r="B51" s="149" t="s">
        <v>86</v>
      </c>
      <c r="C51" s="149" t="s">
        <v>86</v>
      </c>
      <c r="D51" s="149" t="s">
        <v>86</v>
      </c>
      <c r="E51" s="149" t="s">
        <v>86</v>
      </c>
      <c r="F51" s="149" t="s">
        <v>86</v>
      </c>
      <c r="G51" s="149" t="s">
        <v>86</v>
      </c>
      <c r="H51" s="149" t="s">
        <v>86</v>
      </c>
      <c r="I51" s="149" t="s">
        <v>86</v>
      </c>
      <c r="J51" s="149" t="s">
        <v>86</v>
      </c>
      <c r="K51" s="149" t="s">
        <v>86</v>
      </c>
      <c r="L51" s="149" t="s">
        <v>86</v>
      </c>
      <c r="M51" s="149" t="s">
        <v>86</v>
      </c>
      <c r="N51" s="149" t="s">
        <v>86</v>
      </c>
      <c r="O51" s="125"/>
      <c r="P51" s="124" t="s">
        <v>6</v>
      </c>
      <c r="Q51" s="125"/>
      <c r="S51" s="135" t="s">
        <v>89</v>
      </c>
    </row>
    <row r="52" spans="1:19" x14ac:dyDescent="0.3">
      <c r="A52" s="135" t="s">
        <v>118</v>
      </c>
      <c r="B52" s="149" t="s">
        <v>86</v>
      </c>
      <c r="C52" s="149" t="s">
        <v>86</v>
      </c>
      <c r="D52" s="149" t="s">
        <v>86</v>
      </c>
      <c r="E52" s="149" t="s">
        <v>86</v>
      </c>
      <c r="F52" s="149" t="s">
        <v>86</v>
      </c>
      <c r="G52" s="149" t="s">
        <v>86</v>
      </c>
      <c r="H52" s="149" t="s">
        <v>86</v>
      </c>
      <c r="I52" s="149" t="s">
        <v>86</v>
      </c>
      <c r="J52" s="149" t="s">
        <v>86</v>
      </c>
      <c r="K52" s="149" t="s">
        <v>86</v>
      </c>
      <c r="L52" s="149" t="s">
        <v>86</v>
      </c>
      <c r="M52" s="149" t="s">
        <v>86</v>
      </c>
      <c r="N52" s="149" t="s">
        <v>86</v>
      </c>
      <c r="O52" s="125"/>
      <c r="P52" s="124" t="s">
        <v>6</v>
      </c>
      <c r="Q52" s="125"/>
      <c r="S52" s="135" t="s">
        <v>118</v>
      </c>
    </row>
    <row r="53" spans="1:19" x14ac:dyDescent="0.3">
      <c r="A53" s="135" t="s">
        <v>92</v>
      </c>
      <c r="B53" s="149" t="s">
        <v>86</v>
      </c>
      <c r="C53" s="149" t="s">
        <v>86</v>
      </c>
      <c r="D53" s="149" t="s">
        <v>86</v>
      </c>
      <c r="E53" s="149" t="s">
        <v>86</v>
      </c>
      <c r="F53" s="149" t="s">
        <v>86</v>
      </c>
      <c r="G53" s="149" t="s">
        <v>86</v>
      </c>
      <c r="H53" s="149" t="s">
        <v>86</v>
      </c>
      <c r="I53" s="149" t="s">
        <v>86</v>
      </c>
      <c r="J53" s="149" t="s">
        <v>86</v>
      </c>
      <c r="K53" s="149" t="s">
        <v>86</v>
      </c>
      <c r="L53" s="149" t="s">
        <v>86</v>
      </c>
      <c r="M53" s="149" t="s">
        <v>86</v>
      </c>
      <c r="N53" s="149" t="s">
        <v>86</v>
      </c>
      <c r="O53" s="125"/>
      <c r="P53" s="124" t="s">
        <v>6</v>
      </c>
      <c r="Q53" s="125"/>
      <c r="S53" s="135" t="s">
        <v>92</v>
      </c>
    </row>
    <row r="54" spans="1:19" x14ac:dyDescent="0.3">
      <c r="A54" s="135" t="s">
        <v>95</v>
      </c>
      <c r="B54" s="149" t="s">
        <v>86</v>
      </c>
      <c r="C54" s="149" t="s">
        <v>86</v>
      </c>
      <c r="D54" s="149" t="s">
        <v>86</v>
      </c>
      <c r="E54" s="149" t="s">
        <v>86</v>
      </c>
      <c r="F54" s="149" t="s">
        <v>86</v>
      </c>
      <c r="G54" s="149" t="s">
        <v>86</v>
      </c>
      <c r="H54" s="149" t="s">
        <v>86</v>
      </c>
      <c r="I54" s="149" t="s">
        <v>86</v>
      </c>
      <c r="J54" s="149" t="s">
        <v>86</v>
      </c>
      <c r="K54" s="149" t="s">
        <v>86</v>
      </c>
      <c r="L54" s="149" t="s">
        <v>86</v>
      </c>
      <c r="M54" s="149" t="s">
        <v>86</v>
      </c>
      <c r="N54" s="149" t="s">
        <v>86</v>
      </c>
      <c r="O54" s="125"/>
      <c r="P54" s="124" t="s">
        <v>6</v>
      </c>
      <c r="Q54" s="125"/>
      <c r="S54" s="135" t="s">
        <v>95</v>
      </c>
    </row>
    <row r="55" spans="1:19" x14ac:dyDescent="0.3">
      <c r="A55" s="135" t="s">
        <v>139</v>
      </c>
      <c r="B55" s="149" t="s">
        <v>6</v>
      </c>
      <c r="C55" s="149" t="s">
        <v>86</v>
      </c>
      <c r="D55" s="149" t="s">
        <v>86</v>
      </c>
      <c r="E55" s="149" t="s">
        <v>86</v>
      </c>
      <c r="F55" s="149" t="s">
        <v>86</v>
      </c>
      <c r="G55" s="149" t="s">
        <v>86</v>
      </c>
      <c r="H55" s="149" t="s">
        <v>86</v>
      </c>
      <c r="I55" s="149" t="s">
        <v>86</v>
      </c>
      <c r="J55" s="149" t="s">
        <v>86</v>
      </c>
      <c r="K55" s="149" t="s">
        <v>86</v>
      </c>
      <c r="L55" s="149" t="s">
        <v>86</v>
      </c>
      <c r="M55" s="149" t="s">
        <v>86</v>
      </c>
      <c r="N55" s="149" t="s">
        <v>86</v>
      </c>
      <c r="O55" s="125"/>
      <c r="P55" s="124" t="s">
        <v>6</v>
      </c>
      <c r="Q55" s="125"/>
      <c r="S55" s="135" t="s">
        <v>139</v>
      </c>
    </row>
    <row r="56" spans="1:19" hidden="1" x14ac:dyDescent="0.3">
      <c r="A56" s="135" t="s">
        <v>345</v>
      </c>
      <c r="B56" s="149" t="s">
        <v>86</v>
      </c>
      <c r="C56" s="149"/>
      <c r="D56" s="149" t="s">
        <v>86</v>
      </c>
      <c r="E56" s="149"/>
      <c r="F56" s="149" t="s">
        <v>86</v>
      </c>
      <c r="G56" s="149"/>
      <c r="H56" s="149" t="s">
        <v>86</v>
      </c>
      <c r="I56" s="149"/>
      <c r="J56" s="149" t="s">
        <v>86</v>
      </c>
      <c r="K56" s="149"/>
      <c r="L56" s="149" t="s">
        <v>86</v>
      </c>
      <c r="M56" s="149"/>
      <c r="N56" s="149" t="s">
        <v>86</v>
      </c>
      <c r="O56" s="125"/>
      <c r="P56" s="124"/>
      <c r="Q56" s="125"/>
      <c r="S56" s="135" t="s">
        <v>345</v>
      </c>
    </row>
    <row r="57" spans="1:19" ht="16.2" customHeight="1" x14ac:dyDescent="0.3">
      <c r="A57" s="134" t="s">
        <v>124</v>
      </c>
      <c r="B57" s="149" t="s">
        <v>86</v>
      </c>
      <c r="C57" s="149" t="s">
        <v>86</v>
      </c>
      <c r="D57" s="149" t="s">
        <v>86</v>
      </c>
      <c r="E57" s="149" t="s">
        <v>86</v>
      </c>
      <c r="F57" s="149" t="s">
        <v>86</v>
      </c>
      <c r="G57" s="149" t="s">
        <v>86</v>
      </c>
      <c r="H57" s="149" t="s">
        <v>86</v>
      </c>
      <c r="I57" s="149" t="s">
        <v>86</v>
      </c>
      <c r="J57" s="149" t="s">
        <v>86</v>
      </c>
      <c r="K57" s="149" t="s">
        <v>86</v>
      </c>
      <c r="L57" s="149" t="s">
        <v>86</v>
      </c>
      <c r="M57" s="149" t="s">
        <v>86</v>
      </c>
      <c r="N57" s="149" t="s">
        <v>86</v>
      </c>
      <c r="O57" s="125"/>
      <c r="P57" s="124" t="s">
        <v>6</v>
      </c>
      <c r="Q57" s="125"/>
      <c r="S57" s="134" t="s">
        <v>124</v>
      </c>
    </row>
    <row r="58" spans="1:19" x14ac:dyDescent="0.3">
      <c r="A58" s="134" t="s">
        <v>98</v>
      </c>
      <c r="B58" s="149" t="s">
        <v>86</v>
      </c>
      <c r="C58" s="149" t="s">
        <v>86</v>
      </c>
      <c r="D58" s="149" t="s">
        <v>86</v>
      </c>
      <c r="E58" s="149" t="s">
        <v>86</v>
      </c>
      <c r="F58" s="149" t="s">
        <v>86</v>
      </c>
      <c r="G58" s="149" t="s">
        <v>86</v>
      </c>
      <c r="H58" s="149" t="s">
        <v>86</v>
      </c>
      <c r="I58" s="149" t="s">
        <v>86</v>
      </c>
      <c r="J58" s="149" t="s">
        <v>86</v>
      </c>
      <c r="K58" s="149" t="s">
        <v>86</v>
      </c>
      <c r="L58" s="149" t="s">
        <v>86</v>
      </c>
      <c r="M58" s="149" t="s">
        <v>86</v>
      </c>
      <c r="N58" s="149" t="s">
        <v>86</v>
      </c>
      <c r="O58" s="125"/>
      <c r="P58" s="124" t="s">
        <v>6</v>
      </c>
      <c r="Q58" s="125"/>
      <c r="S58" s="134" t="s">
        <v>98</v>
      </c>
    </row>
    <row r="59" spans="1:19" x14ac:dyDescent="0.3">
      <c r="A59" s="134" t="s">
        <v>105</v>
      </c>
      <c r="B59" s="149" t="s">
        <v>86</v>
      </c>
      <c r="C59" s="149" t="s">
        <v>86</v>
      </c>
      <c r="D59" s="149" t="s">
        <v>86</v>
      </c>
      <c r="E59" s="149" t="s">
        <v>86</v>
      </c>
      <c r="F59" s="149" t="s">
        <v>86</v>
      </c>
      <c r="G59" s="149" t="s">
        <v>86</v>
      </c>
      <c r="H59" s="149" t="s">
        <v>86</v>
      </c>
      <c r="I59" s="149" t="s">
        <v>86</v>
      </c>
      <c r="J59" s="149" t="s">
        <v>86</v>
      </c>
      <c r="K59" s="149" t="s">
        <v>86</v>
      </c>
      <c r="L59" s="149" t="s">
        <v>86</v>
      </c>
      <c r="M59" s="149" t="s">
        <v>86</v>
      </c>
      <c r="N59" s="149" t="s">
        <v>86</v>
      </c>
      <c r="O59" s="125"/>
      <c r="P59" s="124" t="s">
        <v>6</v>
      </c>
      <c r="Q59" s="125"/>
      <c r="S59" s="134" t="s">
        <v>105</v>
      </c>
    </row>
    <row r="60" spans="1:19" x14ac:dyDescent="0.3">
      <c r="A60" s="134" t="s">
        <v>134</v>
      </c>
      <c r="B60" s="149" t="s">
        <v>86</v>
      </c>
      <c r="C60" s="149"/>
      <c r="D60" s="149" t="s">
        <v>86</v>
      </c>
      <c r="E60" s="149"/>
      <c r="F60" s="149" t="s">
        <v>86</v>
      </c>
      <c r="G60" s="149"/>
      <c r="H60" s="149" t="s">
        <v>86</v>
      </c>
      <c r="I60" s="149"/>
      <c r="J60" s="149" t="s">
        <v>86</v>
      </c>
      <c r="K60" s="149"/>
      <c r="L60" s="149" t="s">
        <v>86</v>
      </c>
      <c r="M60" s="149"/>
      <c r="N60" s="149" t="s">
        <v>86</v>
      </c>
      <c r="O60" s="125"/>
      <c r="P60" s="124"/>
      <c r="Q60" s="125"/>
      <c r="S60" s="135" t="s">
        <v>134</v>
      </c>
    </row>
    <row r="61" spans="1:19" x14ac:dyDescent="0.3">
      <c r="A61" s="134" t="s">
        <v>108</v>
      </c>
      <c r="B61" s="149" t="s">
        <v>86</v>
      </c>
      <c r="C61" s="149" t="s">
        <v>86</v>
      </c>
      <c r="D61" s="149" t="s">
        <v>86</v>
      </c>
      <c r="E61" s="149" t="s">
        <v>86</v>
      </c>
      <c r="F61" s="149" t="s">
        <v>86</v>
      </c>
      <c r="G61" s="149" t="s">
        <v>86</v>
      </c>
      <c r="H61" s="149" t="s">
        <v>86</v>
      </c>
      <c r="I61" s="149" t="s">
        <v>86</v>
      </c>
      <c r="J61" s="149" t="s">
        <v>86</v>
      </c>
      <c r="K61" s="149" t="s">
        <v>86</v>
      </c>
      <c r="L61" s="149" t="s">
        <v>86</v>
      </c>
      <c r="M61" s="149" t="s">
        <v>86</v>
      </c>
      <c r="N61" s="149" t="s">
        <v>86</v>
      </c>
      <c r="O61" s="125"/>
      <c r="P61" s="124" t="s">
        <v>6</v>
      </c>
      <c r="Q61" s="125"/>
      <c r="S61" s="134" t="s">
        <v>108</v>
      </c>
    </row>
    <row r="62" spans="1:19" x14ac:dyDescent="0.3">
      <c r="A62" s="134" t="s">
        <v>111</v>
      </c>
      <c r="B62" s="149" t="s">
        <v>86</v>
      </c>
      <c r="C62" s="149" t="s">
        <v>86</v>
      </c>
      <c r="D62" s="149" t="s">
        <v>86</v>
      </c>
      <c r="E62" s="149" t="s">
        <v>86</v>
      </c>
      <c r="F62" s="149" t="s">
        <v>86</v>
      </c>
      <c r="G62" s="149" t="s">
        <v>86</v>
      </c>
      <c r="H62" s="149" t="s">
        <v>86</v>
      </c>
      <c r="I62" s="149" t="s">
        <v>86</v>
      </c>
      <c r="J62" s="149" t="s">
        <v>86</v>
      </c>
      <c r="K62" s="149" t="s">
        <v>86</v>
      </c>
      <c r="L62" s="149" t="s">
        <v>86</v>
      </c>
      <c r="M62" s="149" t="s">
        <v>86</v>
      </c>
      <c r="N62" s="149" t="s">
        <v>86</v>
      </c>
      <c r="O62" s="125"/>
      <c r="P62" s="124" t="s">
        <v>6</v>
      </c>
      <c r="Q62" s="125"/>
      <c r="S62" s="134" t="s">
        <v>111</v>
      </c>
    </row>
    <row r="63" spans="1:19" x14ac:dyDescent="0.3">
      <c r="A63" s="134" t="s">
        <v>129</v>
      </c>
      <c r="B63" s="149" t="s">
        <v>86</v>
      </c>
      <c r="C63" s="149" t="s">
        <v>86</v>
      </c>
      <c r="D63" s="149" t="s">
        <v>86</v>
      </c>
      <c r="E63" s="149" t="s">
        <v>86</v>
      </c>
      <c r="F63" s="149" t="s">
        <v>86</v>
      </c>
      <c r="G63" s="149" t="s">
        <v>86</v>
      </c>
      <c r="H63" s="149" t="s">
        <v>86</v>
      </c>
      <c r="I63" s="149" t="s">
        <v>86</v>
      </c>
      <c r="J63" s="149" t="s">
        <v>86</v>
      </c>
      <c r="K63" s="149" t="s">
        <v>86</v>
      </c>
      <c r="L63" s="149" t="s">
        <v>86</v>
      </c>
      <c r="M63" s="149" t="s">
        <v>86</v>
      </c>
      <c r="N63" s="149" t="s">
        <v>86</v>
      </c>
      <c r="O63" s="125"/>
      <c r="P63" s="124" t="s">
        <v>6</v>
      </c>
      <c r="Q63" s="125"/>
      <c r="S63" s="134" t="s">
        <v>129</v>
      </c>
    </row>
    <row r="64" spans="1:19" x14ac:dyDescent="0.3">
      <c r="A64" s="134" t="s">
        <v>114</v>
      </c>
      <c r="B64" s="149" t="s">
        <v>86</v>
      </c>
      <c r="C64" s="149" t="s">
        <v>86</v>
      </c>
      <c r="D64" s="149" t="s">
        <v>86</v>
      </c>
      <c r="E64" s="149" t="s">
        <v>86</v>
      </c>
      <c r="F64" s="149" t="s">
        <v>86</v>
      </c>
      <c r="G64" s="149" t="s">
        <v>86</v>
      </c>
      <c r="H64" s="149" t="s">
        <v>86</v>
      </c>
      <c r="I64" s="149" t="s">
        <v>86</v>
      </c>
      <c r="J64" s="149" t="s">
        <v>86</v>
      </c>
      <c r="K64" s="149" t="s">
        <v>86</v>
      </c>
      <c r="L64" s="149" t="s">
        <v>86</v>
      </c>
      <c r="M64" s="149" t="s">
        <v>86</v>
      </c>
      <c r="N64" s="149" t="s">
        <v>86</v>
      </c>
      <c r="O64" s="125"/>
      <c r="P64" s="124" t="s">
        <v>6</v>
      </c>
      <c r="Q64" s="125"/>
      <c r="S64" s="134" t="s">
        <v>114</v>
      </c>
    </row>
    <row r="65" spans="1:19" x14ac:dyDescent="0.3">
      <c r="A65" s="134" t="s">
        <v>117</v>
      </c>
      <c r="B65" s="150" t="str">
        <f>$T$5</f>
        <v>-</v>
      </c>
      <c r="C65" s="151"/>
      <c r="D65" s="150" t="str">
        <f>$T$6</f>
        <v>-</v>
      </c>
      <c r="E65" s="151"/>
      <c r="F65" s="150" t="str">
        <f>$T$7</f>
        <v>-</v>
      </c>
      <c r="G65" s="151"/>
      <c r="H65" s="150" t="str">
        <f>$T$8</f>
        <v>-</v>
      </c>
      <c r="I65" s="151"/>
      <c r="J65" s="150" t="str">
        <f>$T$9</f>
        <v>-</v>
      </c>
      <c r="K65" s="151"/>
      <c r="L65" s="150" t="str">
        <f>$T$10</f>
        <v>-</v>
      </c>
      <c r="M65" s="151"/>
      <c r="N65" s="150" t="str">
        <f>$T$11</f>
        <v>-</v>
      </c>
      <c r="O65" s="125"/>
      <c r="P65" s="6" t="str">
        <f>$T$12</f>
        <v>-</v>
      </c>
      <c r="Q65" s="125"/>
      <c r="S65" s="134" t="s">
        <v>117</v>
      </c>
    </row>
    <row r="66" spans="1:19" x14ac:dyDescent="0.3">
      <c r="B66" s="146" t="s">
        <v>145</v>
      </c>
      <c r="D66" s="146" t="s">
        <v>145</v>
      </c>
      <c r="F66" s="146" t="s">
        <v>145</v>
      </c>
      <c r="H66" s="146" t="s">
        <v>145</v>
      </c>
      <c r="J66" s="146" t="s">
        <v>145</v>
      </c>
      <c r="L66" s="146" t="s">
        <v>145</v>
      </c>
      <c r="N66" s="146" t="s">
        <v>145</v>
      </c>
      <c r="O66" s="4"/>
      <c r="P66" s="1" t="s">
        <v>145</v>
      </c>
      <c r="Q66" s="4"/>
      <c r="S66" s="134"/>
    </row>
    <row r="67" spans="1:19" x14ac:dyDescent="0.3">
      <c r="A67" s="135" t="s">
        <v>84</v>
      </c>
      <c r="B67" s="149" t="s">
        <v>86</v>
      </c>
      <c r="C67" s="149" t="s">
        <v>86</v>
      </c>
      <c r="D67" s="149" t="s">
        <v>86</v>
      </c>
      <c r="E67" s="149" t="s">
        <v>86</v>
      </c>
      <c r="F67" s="149" t="s">
        <v>86</v>
      </c>
      <c r="G67" s="149" t="s">
        <v>86</v>
      </c>
      <c r="H67" s="149" t="s">
        <v>86</v>
      </c>
      <c r="I67" s="149" t="s">
        <v>86</v>
      </c>
      <c r="J67" s="149" t="s">
        <v>86</v>
      </c>
      <c r="K67" s="149" t="s">
        <v>86</v>
      </c>
      <c r="L67" s="149" t="s">
        <v>86</v>
      </c>
      <c r="M67" s="149" t="s">
        <v>86</v>
      </c>
      <c r="N67" s="149" t="s">
        <v>86</v>
      </c>
      <c r="O67" s="125"/>
      <c r="P67" s="124" t="s">
        <v>6</v>
      </c>
      <c r="Q67" s="125"/>
      <c r="R67" t="s">
        <v>264</v>
      </c>
      <c r="S67" s="135" t="s">
        <v>84</v>
      </c>
    </row>
    <row r="68" spans="1:19" x14ac:dyDescent="0.3">
      <c r="A68" s="135" t="s">
        <v>89</v>
      </c>
      <c r="B68" s="149" t="s">
        <v>86</v>
      </c>
      <c r="C68" s="149" t="s">
        <v>86</v>
      </c>
      <c r="D68" s="149" t="s">
        <v>86</v>
      </c>
      <c r="E68" s="149" t="s">
        <v>86</v>
      </c>
      <c r="F68" s="149" t="s">
        <v>86</v>
      </c>
      <c r="G68" s="149" t="s">
        <v>86</v>
      </c>
      <c r="H68" s="149" t="s">
        <v>86</v>
      </c>
      <c r="I68" s="149" t="s">
        <v>86</v>
      </c>
      <c r="J68" s="149" t="s">
        <v>86</v>
      </c>
      <c r="K68" s="149" t="s">
        <v>86</v>
      </c>
      <c r="L68" s="149" t="s">
        <v>86</v>
      </c>
      <c r="M68" s="149" t="s">
        <v>86</v>
      </c>
      <c r="N68" s="149" t="s">
        <v>86</v>
      </c>
      <c r="O68" s="125"/>
      <c r="P68" s="124" t="s">
        <v>6</v>
      </c>
      <c r="Q68" s="125"/>
      <c r="S68" s="135" t="s">
        <v>89</v>
      </c>
    </row>
    <row r="69" spans="1:19" x14ac:dyDescent="0.3">
      <c r="A69" s="135" t="s">
        <v>118</v>
      </c>
      <c r="B69" s="149" t="s">
        <v>86</v>
      </c>
      <c r="C69" s="149" t="s">
        <v>86</v>
      </c>
      <c r="D69" s="149" t="s">
        <v>86</v>
      </c>
      <c r="E69" s="149" t="s">
        <v>86</v>
      </c>
      <c r="F69" s="149" t="s">
        <v>86</v>
      </c>
      <c r="G69" s="149" t="s">
        <v>86</v>
      </c>
      <c r="H69" s="149" t="s">
        <v>86</v>
      </c>
      <c r="I69" s="149" t="s">
        <v>86</v>
      </c>
      <c r="J69" s="149" t="s">
        <v>86</v>
      </c>
      <c r="K69" s="149" t="s">
        <v>86</v>
      </c>
      <c r="L69" s="149" t="s">
        <v>86</v>
      </c>
      <c r="M69" s="149" t="s">
        <v>86</v>
      </c>
      <c r="N69" s="149" t="s">
        <v>86</v>
      </c>
      <c r="O69" s="125"/>
      <c r="P69" s="124" t="s">
        <v>6</v>
      </c>
      <c r="Q69" s="125"/>
      <c r="S69" s="135" t="s">
        <v>118</v>
      </c>
    </row>
    <row r="70" spans="1:19" x14ac:dyDescent="0.3">
      <c r="A70" s="135" t="s">
        <v>92</v>
      </c>
      <c r="B70" s="149" t="s">
        <v>86</v>
      </c>
      <c r="C70" s="149" t="s">
        <v>86</v>
      </c>
      <c r="D70" s="149" t="s">
        <v>86</v>
      </c>
      <c r="E70" s="149" t="s">
        <v>86</v>
      </c>
      <c r="F70" s="149" t="s">
        <v>86</v>
      </c>
      <c r="G70" s="149" t="s">
        <v>86</v>
      </c>
      <c r="H70" s="149" t="s">
        <v>86</v>
      </c>
      <c r="I70" s="149" t="s">
        <v>86</v>
      </c>
      <c r="J70" s="149" t="s">
        <v>86</v>
      </c>
      <c r="K70" s="149" t="s">
        <v>86</v>
      </c>
      <c r="L70" s="149" t="s">
        <v>86</v>
      </c>
      <c r="M70" s="149" t="s">
        <v>86</v>
      </c>
      <c r="N70" s="149" t="s">
        <v>86</v>
      </c>
      <c r="O70" s="125"/>
      <c r="P70" s="124" t="s">
        <v>6</v>
      </c>
      <c r="Q70" s="125"/>
      <c r="S70" s="135" t="s">
        <v>92</v>
      </c>
    </row>
    <row r="71" spans="1:19" x14ac:dyDescent="0.3">
      <c r="A71" s="135" t="s">
        <v>95</v>
      </c>
      <c r="B71" s="149" t="s">
        <v>86</v>
      </c>
      <c r="C71" s="149" t="s">
        <v>86</v>
      </c>
      <c r="D71" s="149" t="s">
        <v>86</v>
      </c>
      <c r="E71" s="149" t="s">
        <v>86</v>
      </c>
      <c r="F71" s="149" t="s">
        <v>86</v>
      </c>
      <c r="G71" s="149" t="s">
        <v>86</v>
      </c>
      <c r="H71" s="149" t="s">
        <v>86</v>
      </c>
      <c r="I71" s="149" t="s">
        <v>86</v>
      </c>
      <c r="J71" s="149" t="s">
        <v>86</v>
      </c>
      <c r="K71" s="149" t="s">
        <v>86</v>
      </c>
      <c r="L71" s="149" t="s">
        <v>86</v>
      </c>
      <c r="M71" s="149" t="s">
        <v>86</v>
      </c>
      <c r="N71" s="149" t="s">
        <v>86</v>
      </c>
      <c r="O71" s="125"/>
      <c r="P71" s="124" t="s">
        <v>6</v>
      </c>
      <c r="Q71" s="125"/>
      <c r="S71" s="135" t="s">
        <v>95</v>
      </c>
    </row>
    <row r="72" spans="1:19" x14ac:dyDescent="0.3">
      <c r="A72" s="135" t="s">
        <v>139</v>
      </c>
      <c r="B72" s="149" t="s">
        <v>6</v>
      </c>
      <c r="C72" s="149" t="s">
        <v>86</v>
      </c>
      <c r="D72" s="149" t="s">
        <v>86</v>
      </c>
      <c r="E72" s="149" t="s">
        <v>86</v>
      </c>
      <c r="F72" s="149" t="s">
        <v>86</v>
      </c>
      <c r="G72" s="149" t="s">
        <v>86</v>
      </c>
      <c r="H72" s="149" t="s">
        <v>86</v>
      </c>
      <c r="I72" s="149" t="s">
        <v>86</v>
      </c>
      <c r="J72" s="149" t="s">
        <v>86</v>
      </c>
      <c r="K72" s="149" t="s">
        <v>86</v>
      </c>
      <c r="L72" s="149" t="s">
        <v>86</v>
      </c>
      <c r="M72" s="149" t="s">
        <v>86</v>
      </c>
      <c r="N72" s="149" t="s">
        <v>86</v>
      </c>
      <c r="O72" s="125"/>
      <c r="P72" s="124" t="s">
        <v>6</v>
      </c>
      <c r="Q72" s="125"/>
      <c r="S72" s="135" t="s">
        <v>139</v>
      </c>
    </row>
    <row r="73" spans="1:19" hidden="1" x14ac:dyDescent="0.3">
      <c r="A73" s="135" t="s">
        <v>345</v>
      </c>
      <c r="B73" s="149" t="s">
        <v>86</v>
      </c>
      <c r="C73" s="149"/>
      <c r="D73" s="149" t="s">
        <v>86</v>
      </c>
      <c r="E73" s="149"/>
      <c r="F73" s="149" t="s">
        <v>86</v>
      </c>
      <c r="G73" s="149"/>
      <c r="H73" s="149" t="s">
        <v>86</v>
      </c>
      <c r="I73" s="149"/>
      <c r="J73" s="149" t="s">
        <v>86</v>
      </c>
      <c r="K73" s="149"/>
      <c r="L73" s="149" t="s">
        <v>86</v>
      </c>
      <c r="M73" s="149"/>
      <c r="N73" s="149" t="s">
        <v>86</v>
      </c>
      <c r="O73" s="125"/>
      <c r="P73" s="124"/>
      <c r="Q73" s="125"/>
      <c r="S73" s="135" t="s">
        <v>345</v>
      </c>
    </row>
    <row r="74" spans="1:19" x14ac:dyDescent="0.3">
      <c r="A74" s="134" t="s">
        <v>124</v>
      </c>
      <c r="B74" s="164" t="s">
        <v>146</v>
      </c>
      <c r="C74" s="164" t="s">
        <v>146</v>
      </c>
      <c r="D74" s="164" t="s">
        <v>146</v>
      </c>
      <c r="E74" s="164" t="s">
        <v>146</v>
      </c>
      <c r="F74" s="164" t="s">
        <v>146</v>
      </c>
      <c r="G74" s="164" t="s">
        <v>146</v>
      </c>
      <c r="H74" s="164" t="s">
        <v>146</v>
      </c>
      <c r="I74" s="164" t="s">
        <v>146</v>
      </c>
      <c r="J74" s="164" t="s">
        <v>146</v>
      </c>
      <c r="K74" s="164" t="s">
        <v>146</v>
      </c>
      <c r="L74" s="164" t="s">
        <v>146</v>
      </c>
      <c r="M74" s="164" t="s">
        <v>146</v>
      </c>
      <c r="N74" s="164" t="s">
        <v>146</v>
      </c>
      <c r="O74" s="125"/>
      <c r="P74" s="124"/>
      <c r="Q74" s="125"/>
      <c r="S74" s="134" t="s">
        <v>124</v>
      </c>
    </row>
    <row r="75" spans="1:19" x14ac:dyDescent="0.3">
      <c r="A75" s="134" t="s">
        <v>98</v>
      </c>
      <c r="B75" s="149" t="s">
        <v>86</v>
      </c>
      <c r="C75" s="149" t="s">
        <v>86</v>
      </c>
      <c r="D75" s="149" t="s">
        <v>86</v>
      </c>
      <c r="E75" s="149" t="s">
        <v>86</v>
      </c>
      <c r="F75" s="149" t="s">
        <v>86</v>
      </c>
      <c r="G75" s="149" t="s">
        <v>86</v>
      </c>
      <c r="H75" s="149" t="s">
        <v>86</v>
      </c>
      <c r="I75" s="149" t="s">
        <v>86</v>
      </c>
      <c r="J75" s="149" t="s">
        <v>86</v>
      </c>
      <c r="K75" s="149" t="s">
        <v>86</v>
      </c>
      <c r="L75" s="149" t="s">
        <v>86</v>
      </c>
      <c r="M75" s="149" t="s">
        <v>86</v>
      </c>
      <c r="N75" s="149" t="s">
        <v>86</v>
      </c>
      <c r="O75" s="125"/>
      <c r="P75" s="124" t="s">
        <v>6</v>
      </c>
      <c r="Q75" s="125"/>
      <c r="S75" s="134" t="s">
        <v>98</v>
      </c>
    </row>
    <row r="76" spans="1:19" x14ac:dyDescent="0.3">
      <c r="A76" s="134" t="s">
        <v>105</v>
      </c>
      <c r="B76" s="149" t="s">
        <v>86</v>
      </c>
      <c r="C76" s="149" t="s">
        <v>86</v>
      </c>
      <c r="D76" s="149" t="s">
        <v>86</v>
      </c>
      <c r="E76" s="149" t="s">
        <v>86</v>
      </c>
      <c r="F76" s="149" t="s">
        <v>86</v>
      </c>
      <c r="G76" s="149" t="s">
        <v>86</v>
      </c>
      <c r="H76" s="149" t="s">
        <v>86</v>
      </c>
      <c r="I76" s="149" t="s">
        <v>86</v>
      </c>
      <c r="J76" s="149" t="s">
        <v>86</v>
      </c>
      <c r="K76" s="149" t="s">
        <v>86</v>
      </c>
      <c r="L76" s="149" t="s">
        <v>86</v>
      </c>
      <c r="M76" s="149" t="s">
        <v>86</v>
      </c>
      <c r="N76" s="149" t="s">
        <v>86</v>
      </c>
      <c r="O76" s="125"/>
      <c r="P76" s="124" t="s">
        <v>6</v>
      </c>
      <c r="Q76" s="125"/>
      <c r="S76" s="134" t="s">
        <v>105</v>
      </c>
    </row>
    <row r="77" spans="1:19" x14ac:dyDescent="0.3">
      <c r="A77" s="135" t="s">
        <v>134</v>
      </c>
      <c r="B77" s="149" t="s">
        <v>146</v>
      </c>
      <c r="C77" s="149" t="s">
        <v>146</v>
      </c>
      <c r="D77" s="149" t="s">
        <v>146</v>
      </c>
      <c r="E77" s="149" t="s">
        <v>146</v>
      </c>
      <c r="F77" s="149" t="s">
        <v>146</v>
      </c>
      <c r="G77" s="149" t="s">
        <v>146</v>
      </c>
      <c r="H77" s="149" t="s">
        <v>146</v>
      </c>
      <c r="I77" s="149" t="s">
        <v>146</v>
      </c>
      <c r="J77" s="149" t="s">
        <v>146</v>
      </c>
      <c r="K77" s="149" t="s">
        <v>146</v>
      </c>
      <c r="L77" s="149" t="s">
        <v>146</v>
      </c>
      <c r="M77" s="149" t="s">
        <v>146</v>
      </c>
      <c r="N77" s="149" t="s">
        <v>146</v>
      </c>
      <c r="O77" s="125"/>
      <c r="P77" s="124"/>
      <c r="Q77" s="125"/>
      <c r="S77" s="135" t="s">
        <v>134</v>
      </c>
    </row>
    <row r="78" spans="1:19" x14ac:dyDescent="0.3">
      <c r="A78" s="134" t="s">
        <v>108</v>
      </c>
      <c r="B78" s="149" t="s">
        <v>86</v>
      </c>
      <c r="C78" s="149" t="s">
        <v>86</v>
      </c>
      <c r="D78" s="149" t="s">
        <v>86</v>
      </c>
      <c r="E78" s="149" t="s">
        <v>86</v>
      </c>
      <c r="F78" s="149" t="s">
        <v>86</v>
      </c>
      <c r="G78" s="149" t="s">
        <v>86</v>
      </c>
      <c r="H78" s="149" t="s">
        <v>86</v>
      </c>
      <c r="I78" s="149" t="s">
        <v>86</v>
      </c>
      <c r="J78" s="149" t="s">
        <v>86</v>
      </c>
      <c r="K78" s="149" t="s">
        <v>86</v>
      </c>
      <c r="L78" s="149" t="s">
        <v>86</v>
      </c>
      <c r="M78" s="149" t="s">
        <v>86</v>
      </c>
      <c r="N78" s="149" t="s">
        <v>86</v>
      </c>
      <c r="O78" s="125"/>
      <c r="P78" s="124" t="s">
        <v>6</v>
      </c>
      <c r="Q78" s="125"/>
      <c r="S78" s="134" t="s">
        <v>108</v>
      </c>
    </row>
    <row r="79" spans="1:19" x14ac:dyDescent="0.3">
      <c r="A79" s="134" t="s">
        <v>111</v>
      </c>
      <c r="B79" s="149" t="s">
        <v>86</v>
      </c>
      <c r="C79" s="149" t="s">
        <v>86</v>
      </c>
      <c r="D79" s="149" t="s">
        <v>86</v>
      </c>
      <c r="E79" s="149" t="s">
        <v>86</v>
      </c>
      <c r="F79" s="149" t="s">
        <v>86</v>
      </c>
      <c r="G79" s="149" t="s">
        <v>86</v>
      </c>
      <c r="H79" s="149" t="s">
        <v>86</v>
      </c>
      <c r="I79" s="149" t="s">
        <v>86</v>
      </c>
      <c r="J79" s="149" t="s">
        <v>86</v>
      </c>
      <c r="K79" s="149" t="s">
        <v>86</v>
      </c>
      <c r="L79" s="149" t="s">
        <v>86</v>
      </c>
      <c r="M79" s="149" t="s">
        <v>86</v>
      </c>
      <c r="N79" s="149" t="s">
        <v>86</v>
      </c>
      <c r="O79" s="125"/>
      <c r="P79" s="124" t="s">
        <v>6</v>
      </c>
      <c r="Q79" s="125"/>
      <c r="S79" s="134" t="s">
        <v>111</v>
      </c>
    </row>
    <row r="80" spans="1:19" x14ac:dyDescent="0.3">
      <c r="A80" s="134" t="s">
        <v>129</v>
      </c>
      <c r="B80" s="164" t="s">
        <v>146</v>
      </c>
      <c r="C80" s="164" t="s">
        <v>146</v>
      </c>
      <c r="D80" s="164" t="s">
        <v>146</v>
      </c>
      <c r="E80" s="164" t="s">
        <v>146</v>
      </c>
      <c r="F80" s="164" t="s">
        <v>146</v>
      </c>
      <c r="G80" s="164" t="s">
        <v>146</v>
      </c>
      <c r="H80" s="164" t="s">
        <v>146</v>
      </c>
      <c r="I80" s="164" t="s">
        <v>146</v>
      </c>
      <c r="J80" s="164" t="s">
        <v>146</v>
      </c>
      <c r="K80" s="164" t="s">
        <v>146</v>
      </c>
      <c r="L80" s="164" t="s">
        <v>146</v>
      </c>
      <c r="M80" s="164" t="s">
        <v>146</v>
      </c>
      <c r="N80" s="164" t="s">
        <v>146</v>
      </c>
      <c r="O80" s="125"/>
      <c r="P80" s="124"/>
      <c r="Q80" s="125"/>
      <c r="S80" s="134" t="s">
        <v>129</v>
      </c>
    </row>
    <row r="81" spans="1:19" x14ac:dyDescent="0.3">
      <c r="A81" s="134" t="s">
        <v>114</v>
      </c>
      <c r="B81" s="149" t="s">
        <v>86</v>
      </c>
      <c r="C81" s="149" t="s">
        <v>86</v>
      </c>
      <c r="D81" s="149" t="s">
        <v>86</v>
      </c>
      <c r="E81" s="149" t="s">
        <v>86</v>
      </c>
      <c r="F81" s="149" t="s">
        <v>86</v>
      </c>
      <c r="G81" s="149" t="s">
        <v>86</v>
      </c>
      <c r="H81" s="149" t="s">
        <v>86</v>
      </c>
      <c r="I81" s="149" t="s">
        <v>86</v>
      </c>
      <c r="J81" s="149" t="s">
        <v>86</v>
      </c>
      <c r="K81" s="149" t="s">
        <v>86</v>
      </c>
      <c r="L81" s="149" t="s">
        <v>86</v>
      </c>
      <c r="M81" s="149" t="s">
        <v>86</v>
      </c>
      <c r="N81" s="149" t="s">
        <v>86</v>
      </c>
      <c r="O81" s="125"/>
      <c r="P81" s="124" t="s">
        <v>6</v>
      </c>
      <c r="Q81" s="125"/>
      <c r="S81" s="134" t="s">
        <v>114</v>
      </c>
    </row>
    <row r="82" spans="1:19" x14ac:dyDescent="0.3">
      <c r="S82" s="134"/>
    </row>
    <row r="83" spans="1:19" x14ac:dyDescent="0.3">
      <c r="A83" s="138" t="s">
        <v>236</v>
      </c>
      <c r="B83" s="146" t="str">
        <f>$T$5</f>
        <v>-</v>
      </c>
      <c r="C83" s="146"/>
      <c r="D83" s="146" t="str">
        <f>$T$6</f>
        <v>-</v>
      </c>
      <c r="E83" s="146"/>
      <c r="F83" s="146" t="str">
        <f>$T$7</f>
        <v>-</v>
      </c>
      <c r="G83" s="146"/>
      <c r="H83" s="146" t="str">
        <f>$T$8</f>
        <v>-</v>
      </c>
      <c r="I83" s="146"/>
      <c r="J83" s="146" t="str">
        <f>$T$9</f>
        <v>-</v>
      </c>
      <c r="K83" s="146"/>
      <c r="L83" s="146" t="str">
        <f>$T$10</f>
        <v>-</v>
      </c>
      <c r="M83" s="146"/>
      <c r="N83" s="146" t="str">
        <f>$T$11</f>
        <v>-</v>
      </c>
      <c r="O83" s="2"/>
      <c r="P83" s="1" t="str">
        <f>$T$12</f>
        <v>-</v>
      </c>
      <c r="Q83" s="2"/>
      <c r="S83" s="138" t="s">
        <v>236</v>
      </c>
    </row>
    <row r="84" spans="1:19" x14ac:dyDescent="0.3">
      <c r="A84" s="135" t="s">
        <v>84</v>
      </c>
      <c r="B84" s="152" t="s">
        <v>86</v>
      </c>
      <c r="C84" s="152" t="s">
        <v>86</v>
      </c>
      <c r="D84" s="152" t="s">
        <v>86</v>
      </c>
      <c r="E84" s="152" t="s">
        <v>86</v>
      </c>
      <c r="F84" s="152" t="s">
        <v>86</v>
      </c>
      <c r="G84" s="152" t="s">
        <v>86</v>
      </c>
      <c r="H84" s="152" t="s">
        <v>86</v>
      </c>
      <c r="I84" s="152" t="s">
        <v>86</v>
      </c>
      <c r="J84" s="152" t="s">
        <v>86</v>
      </c>
      <c r="K84" s="152" t="s">
        <v>86</v>
      </c>
      <c r="L84" s="152" t="s">
        <v>86</v>
      </c>
      <c r="M84" s="152" t="s">
        <v>86</v>
      </c>
      <c r="N84" s="152" t="s">
        <v>86</v>
      </c>
      <c r="O84" s="127"/>
      <c r="P84" s="126" t="s">
        <v>6</v>
      </c>
      <c r="Q84" s="127"/>
      <c r="R84" t="s">
        <v>237</v>
      </c>
      <c r="S84" s="135" t="s">
        <v>84</v>
      </c>
    </row>
    <row r="85" spans="1:19" x14ac:dyDescent="0.3">
      <c r="A85" s="135" t="s">
        <v>89</v>
      </c>
      <c r="B85" s="152" t="s">
        <v>86</v>
      </c>
      <c r="C85" s="152" t="s">
        <v>86</v>
      </c>
      <c r="D85" s="152" t="s">
        <v>86</v>
      </c>
      <c r="E85" s="152" t="s">
        <v>86</v>
      </c>
      <c r="F85" s="152" t="s">
        <v>86</v>
      </c>
      <c r="G85" s="152" t="s">
        <v>86</v>
      </c>
      <c r="H85" s="152" t="s">
        <v>86</v>
      </c>
      <c r="I85" s="152" t="s">
        <v>86</v>
      </c>
      <c r="J85" s="152" t="s">
        <v>86</v>
      </c>
      <c r="K85" s="152" t="s">
        <v>86</v>
      </c>
      <c r="L85" s="152" t="s">
        <v>86</v>
      </c>
      <c r="M85" s="152" t="s">
        <v>86</v>
      </c>
      <c r="N85" s="152" t="s">
        <v>86</v>
      </c>
      <c r="O85" s="127"/>
      <c r="P85" s="126" t="s">
        <v>6</v>
      </c>
      <c r="Q85" s="127"/>
      <c r="S85" s="135" t="s">
        <v>89</v>
      </c>
    </row>
    <row r="86" spans="1:19" x14ac:dyDescent="0.3">
      <c r="A86" s="135" t="s">
        <v>92</v>
      </c>
      <c r="B86" s="152" t="s">
        <v>86</v>
      </c>
      <c r="C86" s="152" t="s">
        <v>86</v>
      </c>
      <c r="D86" s="152" t="s">
        <v>86</v>
      </c>
      <c r="E86" s="152" t="s">
        <v>86</v>
      </c>
      <c r="F86" s="152" t="s">
        <v>86</v>
      </c>
      <c r="G86" s="152" t="s">
        <v>86</v>
      </c>
      <c r="H86" s="152" t="s">
        <v>86</v>
      </c>
      <c r="I86" s="152" t="s">
        <v>86</v>
      </c>
      <c r="J86" s="152" t="s">
        <v>86</v>
      </c>
      <c r="K86" s="152" t="s">
        <v>86</v>
      </c>
      <c r="L86" s="152" t="s">
        <v>86</v>
      </c>
      <c r="M86" s="152" t="s">
        <v>86</v>
      </c>
      <c r="N86" s="152" t="s">
        <v>86</v>
      </c>
      <c r="O86" s="127"/>
      <c r="P86" s="126" t="s">
        <v>6</v>
      </c>
      <c r="Q86" s="127"/>
      <c r="S86" s="135" t="s">
        <v>92</v>
      </c>
    </row>
    <row r="87" spans="1:19" x14ac:dyDescent="0.3">
      <c r="A87" s="135" t="s">
        <v>95</v>
      </c>
      <c r="B87" s="152" t="s">
        <v>86</v>
      </c>
      <c r="C87" s="152" t="s">
        <v>86</v>
      </c>
      <c r="D87" s="152" t="s">
        <v>86</v>
      </c>
      <c r="E87" s="152" t="s">
        <v>86</v>
      </c>
      <c r="F87" s="152" t="s">
        <v>86</v>
      </c>
      <c r="G87" s="152" t="s">
        <v>86</v>
      </c>
      <c r="H87" s="152" t="s">
        <v>86</v>
      </c>
      <c r="I87" s="152" t="s">
        <v>86</v>
      </c>
      <c r="J87" s="152" t="s">
        <v>86</v>
      </c>
      <c r="K87" s="152" t="s">
        <v>86</v>
      </c>
      <c r="L87" s="152" t="s">
        <v>86</v>
      </c>
      <c r="M87" s="152" t="s">
        <v>86</v>
      </c>
      <c r="N87" s="152" t="s">
        <v>86</v>
      </c>
      <c r="O87" s="127"/>
      <c r="P87" s="126" t="s">
        <v>6</v>
      </c>
      <c r="Q87" s="127"/>
      <c r="S87" s="135" t="s">
        <v>95</v>
      </c>
    </row>
    <row r="88" spans="1:19" x14ac:dyDescent="0.3">
      <c r="A88" s="135" t="s">
        <v>131</v>
      </c>
      <c r="B88" s="152" t="s">
        <v>86</v>
      </c>
      <c r="C88" s="152" t="s">
        <v>86</v>
      </c>
      <c r="D88" s="152" t="s">
        <v>86</v>
      </c>
      <c r="E88" s="152" t="s">
        <v>86</v>
      </c>
      <c r="F88" s="152" t="s">
        <v>86</v>
      </c>
      <c r="G88" s="152" t="s">
        <v>86</v>
      </c>
      <c r="H88" s="152" t="s">
        <v>86</v>
      </c>
      <c r="I88" s="152" t="s">
        <v>86</v>
      </c>
      <c r="J88" s="152" t="s">
        <v>86</v>
      </c>
      <c r="K88" s="152" t="s">
        <v>86</v>
      </c>
      <c r="L88" s="152" t="s">
        <v>86</v>
      </c>
      <c r="M88" s="152" t="s">
        <v>86</v>
      </c>
      <c r="N88" s="152" t="s">
        <v>86</v>
      </c>
      <c r="O88" s="127"/>
      <c r="P88" s="126" t="s">
        <v>6</v>
      </c>
      <c r="Q88" s="127"/>
      <c r="S88" s="135" t="s">
        <v>131</v>
      </c>
    </row>
    <row r="89" spans="1:19" hidden="1" x14ac:dyDescent="0.3">
      <c r="A89" s="135" t="s">
        <v>338</v>
      </c>
      <c r="B89" s="152" t="s">
        <v>86</v>
      </c>
      <c r="C89" s="152"/>
      <c r="D89" s="152" t="s">
        <v>86</v>
      </c>
      <c r="E89" s="152"/>
      <c r="F89" s="152" t="s">
        <v>86</v>
      </c>
      <c r="G89" s="152"/>
      <c r="H89" s="152" t="s">
        <v>86</v>
      </c>
      <c r="I89" s="152"/>
      <c r="J89" s="152" t="s">
        <v>86</v>
      </c>
      <c r="K89" s="152"/>
      <c r="L89" s="152" t="s">
        <v>86</v>
      </c>
      <c r="M89" s="152"/>
      <c r="N89" s="152" t="s">
        <v>86</v>
      </c>
      <c r="O89" s="127"/>
      <c r="P89" s="126"/>
      <c r="Q89" s="127"/>
      <c r="S89" s="135" t="s">
        <v>338</v>
      </c>
    </row>
    <row r="90" spans="1:19" x14ac:dyDescent="0.3">
      <c r="A90" s="135" t="s">
        <v>124</v>
      </c>
      <c r="B90" s="152" t="s">
        <v>86</v>
      </c>
      <c r="C90" s="152"/>
      <c r="D90" s="152" t="s">
        <v>86</v>
      </c>
      <c r="E90" s="152"/>
      <c r="F90" s="152" t="s">
        <v>86</v>
      </c>
      <c r="G90" s="152"/>
      <c r="H90" s="152" t="s">
        <v>86</v>
      </c>
      <c r="I90" s="152"/>
      <c r="J90" s="152" t="s">
        <v>86</v>
      </c>
      <c r="K90" s="152"/>
      <c r="L90" s="152" t="s">
        <v>86</v>
      </c>
      <c r="M90" s="152"/>
      <c r="N90" s="152" t="s">
        <v>86</v>
      </c>
      <c r="O90" s="127"/>
      <c r="P90" s="126"/>
      <c r="Q90" s="127"/>
      <c r="S90" s="135" t="s">
        <v>124</v>
      </c>
    </row>
    <row r="91" spans="1:19" x14ac:dyDescent="0.3">
      <c r="A91" s="134" t="s">
        <v>98</v>
      </c>
      <c r="B91" s="152" t="s">
        <v>86</v>
      </c>
      <c r="C91" s="152" t="s">
        <v>86</v>
      </c>
      <c r="D91" s="152" t="s">
        <v>86</v>
      </c>
      <c r="E91" s="152" t="s">
        <v>86</v>
      </c>
      <c r="F91" s="152" t="s">
        <v>86</v>
      </c>
      <c r="G91" s="152" t="s">
        <v>86</v>
      </c>
      <c r="H91" s="152" t="s">
        <v>86</v>
      </c>
      <c r="I91" s="152" t="s">
        <v>86</v>
      </c>
      <c r="J91" s="152" t="s">
        <v>86</v>
      </c>
      <c r="K91" s="152" t="s">
        <v>86</v>
      </c>
      <c r="L91" s="152" t="s">
        <v>86</v>
      </c>
      <c r="M91" s="152" t="s">
        <v>86</v>
      </c>
      <c r="N91" s="152" t="s">
        <v>86</v>
      </c>
      <c r="O91" s="127"/>
      <c r="P91" s="126" t="s">
        <v>6</v>
      </c>
      <c r="Q91" s="127"/>
      <c r="S91" s="134" t="s">
        <v>98</v>
      </c>
    </row>
    <row r="92" spans="1:19" x14ac:dyDescent="0.3">
      <c r="A92" s="134" t="s">
        <v>105</v>
      </c>
      <c r="B92" s="152" t="s">
        <v>86</v>
      </c>
      <c r="C92" s="152" t="s">
        <v>86</v>
      </c>
      <c r="D92" s="152" t="s">
        <v>86</v>
      </c>
      <c r="E92" s="152" t="s">
        <v>86</v>
      </c>
      <c r="F92" s="152" t="s">
        <v>86</v>
      </c>
      <c r="G92" s="152" t="s">
        <v>86</v>
      </c>
      <c r="H92" s="152" t="s">
        <v>86</v>
      </c>
      <c r="I92" s="152" t="s">
        <v>86</v>
      </c>
      <c r="J92" s="152" t="s">
        <v>86</v>
      </c>
      <c r="K92" s="152" t="s">
        <v>86</v>
      </c>
      <c r="L92" s="152" t="s">
        <v>86</v>
      </c>
      <c r="M92" s="152" t="s">
        <v>86</v>
      </c>
      <c r="N92" s="152" t="s">
        <v>86</v>
      </c>
      <c r="O92" s="127"/>
      <c r="P92" s="126" t="s">
        <v>6</v>
      </c>
      <c r="Q92" s="127"/>
      <c r="S92" s="134" t="s">
        <v>105</v>
      </c>
    </row>
    <row r="93" spans="1:19" x14ac:dyDescent="0.3">
      <c r="A93" s="134" t="s">
        <v>108</v>
      </c>
      <c r="B93" s="152" t="s">
        <v>86</v>
      </c>
      <c r="C93" s="152" t="s">
        <v>86</v>
      </c>
      <c r="D93" s="152" t="s">
        <v>86</v>
      </c>
      <c r="E93" s="152" t="s">
        <v>86</v>
      </c>
      <c r="F93" s="152" t="s">
        <v>86</v>
      </c>
      <c r="G93" s="152" t="s">
        <v>86</v>
      </c>
      <c r="H93" s="152" t="s">
        <v>86</v>
      </c>
      <c r="I93" s="152" t="s">
        <v>86</v>
      </c>
      <c r="J93" s="152" t="s">
        <v>86</v>
      </c>
      <c r="K93" s="152" t="s">
        <v>86</v>
      </c>
      <c r="L93" s="152" t="s">
        <v>86</v>
      </c>
      <c r="M93" s="152" t="s">
        <v>86</v>
      </c>
      <c r="N93" s="152" t="s">
        <v>86</v>
      </c>
      <c r="O93" s="127"/>
      <c r="P93" s="126" t="s">
        <v>6</v>
      </c>
      <c r="Q93" s="127"/>
      <c r="S93" s="134" t="s">
        <v>108</v>
      </c>
    </row>
    <row r="94" spans="1:19" x14ac:dyDescent="0.3">
      <c r="A94" s="134" t="s">
        <v>111</v>
      </c>
      <c r="B94" s="152" t="s">
        <v>86</v>
      </c>
      <c r="C94" s="152" t="s">
        <v>86</v>
      </c>
      <c r="D94" s="152" t="s">
        <v>86</v>
      </c>
      <c r="E94" s="152" t="s">
        <v>86</v>
      </c>
      <c r="F94" s="152" t="s">
        <v>86</v>
      </c>
      <c r="G94" s="152" t="s">
        <v>86</v>
      </c>
      <c r="H94" s="152" t="s">
        <v>86</v>
      </c>
      <c r="I94" s="152" t="s">
        <v>86</v>
      </c>
      <c r="J94" s="152" t="s">
        <v>86</v>
      </c>
      <c r="K94" s="152" t="s">
        <v>86</v>
      </c>
      <c r="L94" s="152" t="s">
        <v>86</v>
      </c>
      <c r="M94" s="152" t="s">
        <v>86</v>
      </c>
      <c r="N94" s="152" t="s">
        <v>86</v>
      </c>
      <c r="O94" s="127"/>
      <c r="P94" s="126" t="s">
        <v>6</v>
      </c>
      <c r="Q94" s="127"/>
      <c r="S94" s="134" t="s">
        <v>111</v>
      </c>
    </row>
    <row r="95" spans="1:19" x14ac:dyDescent="0.3">
      <c r="A95" s="135" t="s">
        <v>129</v>
      </c>
      <c r="B95" s="152" t="s">
        <v>86</v>
      </c>
      <c r="C95" s="152"/>
      <c r="D95" s="152" t="s">
        <v>86</v>
      </c>
      <c r="E95" s="152"/>
      <c r="F95" s="152" t="s">
        <v>86</v>
      </c>
      <c r="G95" s="152"/>
      <c r="H95" s="152" t="s">
        <v>86</v>
      </c>
      <c r="I95" s="152"/>
      <c r="J95" s="152" t="s">
        <v>86</v>
      </c>
      <c r="K95" s="152"/>
      <c r="L95" s="152" t="s">
        <v>86</v>
      </c>
      <c r="M95" s="152"/>
      <c r="N95" s="152" t="s">
        <v>86</v>
      </c>
      <c r="O95" s="127"/>
      <c r="P95" s="126"/>
      <c r="Q95" s="127"/>
      <c r="S95" s="135" t="s">
        <v>129</v>
      </c>
    </row>
    <row r="96" spans="1:19" x14ac:dyDescent="0.3">
      <c r="A96" s="134" t="s">
        <v>114</v>
      </c>
      <c r="B96" s="152" t="s">
        <v>86</v>
      </c>
      <c r="C96" s="152" t="s">
        <v>86</v>
      </c>
      <c r="D96" s="152" t="s">
        <v>86</v>
      </c>
      <c r="E96" s="152" t="s">
        <v>86</v>
      </c>
      <c r="F96" s="152" t="s">
        <v>86</v>
      </c>
      <c r="G96" s="152" t="s">
        <v>86</v>
      </c>
      <c r="H96" s="152" t="s">
        <v>86</v>
      </c>
      <c r="I96" s="152" t="s">
        <v>86</v>
      </c>
      <c r="J96" s="152" t="s">
        <v>86</v>
      </c>
      <c r="K96" s="152" t="s">
        <v>86</v>
      </c>
      <c r="L96" s="152" t="s">
        <v>86</v>
      </c>
      <c r="M96" s="152" t="s">
        <v>86</v>
      </c>
      <c r="N96" s="152" t="s">
        <v>86</v>
      </c>
      <c r="O96" s="127"/>
      <c r="P96" s="126" t="s">
        <v>6</v>
      </c>
      <c r="Q96" s="127"/>
      <c r="S96" s="134" t="s">
        <v>114</v>
      </c>
    </row>
    <row r="97" spans="1:19" x14ac:dyDescent="0.3">
      <c r="A97" s="134" t="s">
        <v>117</v>
      </c>
      <c r="B97" s="153" t="str">
        <f>$T$5</f>
        <v>-</v>
      </c>
      <c r="C97" s="154"/>
      <c r="D97" s="153" t="str">
        <f>$T$6</f>
        <v>-</v>
      </c>
      <c r="E97" s="154"/>
      <c r="F97" s="153" t="str">
        <f>$T$7</f>
        <v>-</v>
      </c>
      <c r="G97" s="154"/>
      <c r="H97" s="153" t="str">
        <f>$T$8</f>
        <v>-</v>
      </c>
      <c r="I97" s="154"/>
      <c r="J97" s="153" t="str">
        <f>$T$9</f>
        <v>-</v>
      </c>
      <c r="K97" s="154"/>
      <c r="L97" s="153" t="str">
        <f>$T$10</f>
        <v>-</v>
      </c>
      <c r="M97" s="154"/>
      <c r="N97" s="153" t="str">
        <f>$T$11</f>
        <v>-</v>
      </c>
      <c r="O97" s="127"/>
      <c r="P97" s="25" t="str">
        <f>$T$12</f>
        <v>-</v>
      </c>
      <c r="Q97" s="127"/>
      <c r="S97" s="134" t="s">
        <v>117</v>
      </c>
    </row>
    <row r="98" spans="1:19" x14ac:dyDescent="0.3">
      <c r="B98" s="146" t="s">
        <v>145</v>
      </c>
      <c r="D98" s="146" t="s">
        <v>145</v>
      </c>
      <c r="F98" s="146" t="s">
        <v>145</v>
      </c>
      <c r="H98" s="146" t="s">
        <v>145</v>
      </c>
      <c r="J98" s="146" t="s">
        <v>145</v>
      </c>
      <c r="L98" s="146" t="s">
        <v>145</v>
      </c>
      <c r="N98" s="146" t="s">
        <v>145</v>
      </c>
      <c r="O98" s="4"/>
      <c r="P98" s="1" t="s">
        <v>145</v>
      </c>
      <c r="Q98" s="4"/>
      <c r="S98" s="134"/>
    </row>
    <row r="99" spans="1:19" x14ac:dyDescent="0.3">
      <c r="A99" s="135" t="s">
        <v>84</v>
      </c>
      <c r="B99" s="152" t="s">
        <v>86</v>
      </c>
      <c r="C99" s="152" t="s">
        <v>86</v>
      </c>
      <c r="D99" s="152" t="s">
        <v>86</v>
      </c>
      <c r="E99" s="152" t="s">
        <v>86</v>
      </c>
      <c r="F99" s="152" t="s">
        <v>86</v>
      </c>
      <c r="G99" s="152" t="s">
        <v>86</v>
      </c>
      <c r="H99" s="152" t="s">
        <v>86</v>
      </c>
      <c r="I99" s="152" t="s">
        <v>86</v>
      </c>
      <c r="J99" s="152" t="s">
        <v>86</v>
      </c>
      <c r="K99" s="152" t="s">
        <v>86</v>
      </c>
      <c r="L99" s="152" t="s">
        <v>86</v>
      </c>
      <c r="M99" s="152" t="s">
        <v>86</v>
      </c>
      <c r="N99" s="152" t="s">
        <v>86</v>
      </c>
      <c r="O99" s="127"/>
      <c r="P99" s="126" t="s">
        <v>6</v>
      </c>
      <c r="Q99" s="127"/>
      <c r="R99" t="s">
        <v>238</v>
      </c>
      <c r="S99" s="135" t="s">
        <v>84</v>
      </c>
    </row>
    <row r="100" spans="1:19" x14ac:dyDescent="0.3">
      <c r="A100" s="135" t="s">
        <v>89</v>
      </c>
      <c r="B100" s="152" t="s">
        <v>86</v>
      </c>
      <c r="C100" s="152" t="s">
        <v>86</v>
      </c>
      <c r="D100" s="152" t="s">
        <v>86</v>
      </c>
      <c r="E100" s="152" t="s">
        <v>86</v>
      </c>
      <c r="F100" s="152" t="s">
        <v>86</v>
      </c>
      <c r="G100" s="152" t="s">
        <v>86</v>
      </c>
      <c r="H100" s="152" t="s">
        <v>86</v>
      </c>
      <c r="I100" s="152" t="s">
        <v>86</v>
      </c>
      <c r="J100" s="152" t="s">
        <v>86</v>
      </c>
      <c r="K100" s="152" t="s">
        <v>86</v>
      </c>
      <c r="L100" s="152" t="s">
        <v>86</v>
      </c>
      <c r="M100" s="152" t="s">
        <v>86</v>
      </c>
      <c r="N100" s="152" t="s">
        <v>86</v>
      </c>
      <c r="O100" s="127"/>
      <c r="P100" s="126" t="s">
        <v>6</v>
      </c>
      <c r="Q100" s="127"/>
      <c r="S100" s="135" t="s">
        <v>89</v>
      </c>
    </row>
    <row r="101" spans="1:19" x14ac:dyDescent="0.3">
      <c r="A101" s="135" t="s">
        <v>92</v>
      </c>
      <c r="B101" s="152" t="s">
        <v>86</v>
      </c>
      <c r="C101" s="152" t="s">
        <v>86</v>
      </c>
      <c r="D101" s="152" t="s">
        <v>86</v>
      </c>
      <c r="E101" s="152" t="s">
        <v>86</v>
      </c>
      <c r="F101" s="152" t="s">
        <v>86</v>
      </c>
      <c r="G101" s="152" t="s">
        <v>86</v>
      </c>
      <c r="H101" s="152" t="s">
        <v>86</v>
      </c>
      <c r="I101" s="152" t="s">
        <v>86</v>
      </c>
      <c r="J101" s="152" t="s">
        <v>86</v>
      </c>
      <c r="K101" s="152" t="s">
        <v>86</v>
      </c>
      <c r="L101" s="152" t="s">
        <v>86</v>
      </c>
      <c r="M101" s="152" t="s">
        <v>86</v>
      </c>
      <c r="N101" s="152" t="s">
        <v>86</v>
      </c>
      <c r="O101" s="127"/>
      <c r="P101" s="126" t="s">
        <v>6</v>
      </c>
      <c r="Q101" s="127"/>
      <c r="S101" s="135" t="s">
        <v>92</v>
      </c>
    </row>
    <row r="102" spans="1:19" x14ac:dyDescent="0.3">
      <c r="A102" s="135" t="s">
        <v>95</v>
      </c>
      <c r="B102" s="152" t="s">
        <v>86</v>
      </c>
      <c r="C102" s="152" t="s">
        <v>86</v>
      </c>
      <c r="D102" s="152" t="s">
        <v>86</v>
      </c>
      <c r="E102" s="152" t="s">
        <v>86</v>
      </c>
      <c r="F102" s="152" t="s">
        <v>86</v>
      </c>
      <c r="G102" s="152" t="s">
        <v>86</v>
      </c>
      <c r="H102" s="152" t="s">
        <v>86</v>
      </c>
      <c r="I102" s="152" t="s">
        <v>86</v>
      </c>
      <c r="J102" s="152" t="s">
        <v>86</v>
      </c>
      <c r="K102" s="152" t="s">
        <v>86</v>
      </c>
      <c r="L102" s="152" t="s">
        <v>86</v>
      </c>
      <c r="M102" s="152" t="s">
        <v>86</v>
      </c>
      <c r="N102" s="152" t="s">
        <v>86</v>
      </c>
      <c r="O102" s="127"/>
      <c r="P102" s="126" t="s">
        <v>6</v>
      </c>
      <c r="Q102" s="127"/>
      <c r="S102" s="135" t="s">
        <v>95</v>
      </c>
    </row>
    <row r="103" spans="1:19" x14ac:dyDescent="0.3">
      <c r="A103" s="135" t="s">
        <v>131</v>
      </c>
      <c r="B103" s="152" t="s">
        <v>6</v>
      </c>
      <c r="C103" s="152" t="s">
        <v>86</v>
      </c>
      <c r="D103" s="152" t="s">
        <v>86</v>
      </c>
      <c r="E103" s="152" t="s">
        <v>86</v>
      </c>
      <c r="F103" s="152" t="s">
        <v>86</v>
      </c>
      <c r="G103" s="152" t="s">
        <v>86</v>
      </c>
      <c r="H103" s="152" t="s">
        <v>86</v>
      </c>
      <c r="I103" s="152" t="s">
        <v>86</v>
      </c>
      <c r="J103" s="152" t="s">
        <v>86</v>
      </c>
      <c r="K103" s="152" t="s">
        <v>86</v>
      </c>
      <c r="L103" s="152" t="s">
        <v>86</v>
      </c>
      <c r="M103" s="152" t="s">
        <v>86</v>
      </c>
      <c r="N103" s="152" t="s">
        <v>86</v>
      </c>
      <c r="O103" s="127"/>
      <c r="P103" s="126" t="s">
        <v>6</v>
      </c>
      <c r="Q103" s="127"/>
      <c r="S103" s="135" t="s">
        <v>131</v>
      </c>
    </row>
    <row r="104" spans="1:19" hidden="1" x14ac:dyDescent="0.3">
      <c r="A104" s="135" t="s">
        <v>338</v>
      </c>
      <c r="B104" s="152" t="s">
        <v>86</v>
      </c>
      <c r="C104" s="152"/>
      <c r="D104" s="152" t="s">
        <v>86</v>
      </c>
      <c r="E104" s="152"/>
      <c r="F104" s="152" t="s">
        <v>86</v>
      </c>
      <c r="G104" s="152"/>
      <c r="H104" s="152" t="s">
        <v>86</v>
      </c>
      <c r="I104" s="152"/>
      <c r="J104" s="152" t="s">
        <v>343</v>
      </c>
      <c r="K104" s="152"/>
      <c r="L104" s="152" t="s">
        <v>86</v>
      </c>
      <c r="M104" s="152"/>
      <c r="N104" s="152" t="s">
        <v>86</v>
      </c>
      <c r="O104" s="127"/>
      <c r="P104" s="126"/>
      <c r="Q104" s="127"/>
      <c r="S104" s="135" t="s">
        <v>338</v>
      </c>
    </row>
    <row r="105" spans="1:19" x14ac:dyDescent="0.3">
      <c r="A105" s="135" t="s">
        <v>124</v>
      </c>
      <c r="B105" s="152" t="s">
        <v>146</v>
      </c>
      <c r="C105" s="152" t="s">
        <v>146</v>
      </c>
      <c r="D105" s="152" t="s">
        <v>146</v>
      </c>
      <c r="E105" s="152" t="s">
        <v>146</v>
      </c>
      <c r="F105" s="152" t="s">
        <v>146</v>
      </c>
      <c r="G105" s="152" t="s">
        <v>146</v>
      </c>
      <c r="H105" s="152" t="s">
        <v>146</v>
      </c>
      <c r="I105" s="152" t="s">
        <v>146</v>
      </c>
      <c r="J105" s="152" t="s">
        <v>146</v>
      </c>
      <c r="K105" s="152" t="s">
        <v>146</v>
      </c>
      <c r="L105" s="152" t="s">
        <v>146</v>
      </c>
      <c r="M105" s="152" t="s">
        <v>146</v>
      </c>
      <c r="N105" s="152" t="s">
        <v>146</v>
      </c>
      <c r="O105" s="127"/>
      <c r="P105" s="126"/>
      <c r="Q105" s="127"/>
      <c r="S105" s="135" t="s">
        <v>124</v>
      </c>
    </row>
    <row r="106" spans="1:19" x14ac:dyDescent="0.3">
      <c r="A106" s="134" t="s">
        <v>98</v>
      </c>
      <c r="B106" s="152" t="s">
        <v>86</v>
      </c>
      <c r="C106" s="152" t="s">
        <v>86</v>
      </c>
      <c r="D106" s="152" t="s">
        <v>86</v>
      </c>
      <c r="E106" s="152" t="s">
        <v>86</v>
      </c>
      <c r="F106" s="152" t="s">
        <v>86</v>
      </c>
      <c r="G106" s="152" t="s">
        <v>86</v>
      </c>
      <c r="H106" s="152" t="s">
        <v>86</v>
      </c>
      <c r="I106" s="152" t="s">
        <v>86</v>
      </c>
      <c r="J106" s="152" t="s">
        <v>86</v>
      </c>
      <c r="K106" s="152" t="s">
        <v>86</v>
      </c>
      <c r="L106" s="152" t="s">
        <v>86</v>
      </c>
      <c r="M106" s="152" t="s">
        <v>86</v>
      </c>
      <c r="N106" s="152" t="s">
        <v>86</v>
      </c>
      <c r="O106" s="127"/>
      <c r="P106" s="126" t="s">
        <v>6</v>
      </c>
      <c r="Q106" s="127"/>
      <c r="S106" s="134" t="s">
        <v>98</v>
      </c>
    </row>
    <row r="107" spans="1:19" x14ac:dyDescent="0.3">
      <c r="A107" s="134" t="s">
        <v>105</v>
      </c>
      <c r="B107" s="152" t="s">
        <v>86</v>
      </c>
      <c r="C107" s="152" t="s">
        <v>86</v>
      </c>
      <c r="D107" s="152" t="s">
        <v>86</v>
      </c>
      <c r="E107" s="152" t="s">
        <v>86</v>
      </c>
      <c r="F107" s="152" t="s">
        <v>86</v>
      </c>
      <c r="G107" s="152" t="s">
        <v>86</v>
      </c>
      <c r="H107" s="152" t="s">
        <v>86</v>
      </c>
      <c r="I107" s="152" t="s">
        <v>86</v>
      </c>
      <c r="J107" s="152" t="s">
        <v>86</v>
      </c>
      <c r="K107" s="152" t="s">
        <v>86</v>
      </c>
      <c r="L107" s="152" t="s">
        <v>86</v>
      </c>
      <c r="M107" s="152" t="s">
        <v>86</v>
      </c>
      <c r="N107" s="152" t="s">
        <v>86</v>
      </c>
      <c r="O107" s="127"/>
      <c r="P107" s="126" t="s">
        <v>6</v>
      </c>
      <c r="Q107" s="127"/>
      <c r="S107" s="134" t="s">
        <v>105</v>
      </c>
    </row>
    <row r="108" spans="1:19" x14ac:dyDescent="0.3">
      <c r="A108" s="134" t="s">
        <v>108</v>
      </c>
      <c r="B108" s="152" t="s">
        <v>86</v>
      </c>
      <c r="C108" s="152" t="s">
        <v>86</v>
      </c>
      <c r="D108" s="152" t="s">
        <v>86</v>
      </c>
      <c r="E108" s="152" t="s">
        <v>86</v>
      </c>
      <c r="F108" s="152" t="s">
        <v>86</v>
      </c>
      <c r="G108" s="152" t="s">
        <v>86</v>
      </c>
      <c r="H108" s="152" t="s">
        <v>86</v>
      </c>
      <c r="I108" s="152" t="s">
        <v>86</v>
      </c>
      <c r="J108" s="152" t="s">
        <v>86</v>
      </c>
      <c r="K108" s="152" t="s">
        <v>86</v>
      </c>
      <c r="L108" s="152" t="s">
        <v>86</v>
      </c>
      <c r="M108" s="152" t="s">
        <v>86</v>
      </c>
      <c r="N108" s="152" t="s">
        <v>86</v>
      </c>
      <c r="O108" s="127"/>
      <c r="P108" s="126" t="s">
        <v>6</v>
      </c>
      <c r="Q108" s="127"/>
      <c r="S108" s="134" t="s">
        <v>108</v>
      </c>
    </row>
    <row r="109" spans="1:19" x14ac:dyDescent="0.3">
      <c r="A109" s="134" t="s">
        <v>111</v>
      </c>
      <c r="B109" s="152" t="s">
        <v>86</v>
      </c>
      <c r="C109" s="152" t="s">
        <v>86</v>
      </c>
      <c r="D109" s="152" t="s">
        <v>86</v>
      </c>
      <c r="E109" s="152" t="s">
        <v>86</v>
      </c>
      <c r="F109" s="152" t="s">
        <v>86</v>
      </c>
      <c r="G109" s="152" t="s">
        <v>86</v>
      </c>
      <c r="H109" s="152" t="s">
        <v>86</v>
      </c>
      <c r="I109" s="152" t="s">
        <v>86</v>
      </c>
      <c r="J109" s="152" t="s">
        <v>86</v>
      </c>
      <c r="K109" s="152" t="s">
        <v>86</v>
      </c>
      <c r="L109" s="152" t="s">
        <v>86</v>
      </c>
      <c r="M109" s="152" t="s">
        <v>86</v>
      </c>
      <c r="N109" s="152" t="s">
        <v>86</v>
      </c>
      <c r="O109" s="127"/>
      <c r="P109" s="126" t="s">
        <v>6</v>
      </c>
      <c r="Q109" s="127"/>
      <c r="S109" s="134" t="s">
        <v>111</v>
      </c>
    </row>
    <row r="110" spans="1:19" x14ac:dyDescent="0.3">
      <c r="A110" s="134" t="s">
        <v>129</v>
      </c>
      <c r="B110" s="152" t="s">
        <v>146</v>
      </c>
      <c r="C110" s="152"/>
      <c r="D110" s="152" t="s">
        <v>146</v>
      </c>
      <c r="E110" s="152" t="s">
        <v>146</v>
      </c>
      <c r="F110" s="152" t="s">
        <v>146</v>
      </c>
      <c r="G110" s="152" t="s">
        <v>146</v>
      </c>
      <c r="H110" s="152" t="s">
        <v>146</v>
      </c>
      <c r="I110" s="152" t="s">
        <v>146</v>
      </c>
      <c r="J110" s="152" t="s">
        <v>146</v>
      </c>
      <c r="K110" s="152" t="s">
        <v>146</v>
      </c>
      <c r="L110" s="152" t="s">
        <v>146</v>
      </c>
      <c r="M110" s="152" t="s">
        <v>146</v>
      </c>
      <c r="N110" s="152" t="s">
        <v>146</v>
      </c>
      <c r="O110" s="127"/>
      <c r="P110" s="126"/>
      <c r="Q110" s="127"/>
      <c r="S110" s="135" t="s">
        <v>129</v>
      </c>
    </row>
    <row r="111" spans="1:19" x14ac:dyDescent="0.3">
      <c r="A111" s="134" t="s">
        <v>114</v>
      </c>
      <c r="B111" s="152" t="s">
        <v>86</v>
      </c>
      <c r="C111" s="152" t="s">
        <v>86</v>
      </c>
      <c r="D111" s="152" t="s">
        <v>86</v>
      </c>
      <c r="E111" s="152" t="s">
        <v>86</v>
      </c>
      <c r="F111" s="152" t="s">
        <v>86</v>
      </c>
      <c r="G111" s="152" t="s">
        <v>86</v>
      </c>
      <c r="H111" s="152" t="s">
        <v>86</v>
      </c>
      <c r="I111" s="152" t="s">
        <v>86</v>
      </c>
      <c r="J111" s="152" t="s">
        <v>86</v>
      </c>
      <c r="K111" s="152" t="s">
        <v>86</v>
      </c>
      <c r="L111" s="152" t="s">
        <v>86</v>
      </c>
      <c r="M111" s="152" t="s">
        <v>86</v>
      </c>
      <c r="N111" s="152" t="s">
        <v>86</v>
      </c>
      <c r="O111" s="127"/>
      <c r="P111" s="126" t="s">
        <v>6</v>
      </c>
      <c r="Q111" s="127"/>
      <c r="S111" s="134" t="s">
        <v>114</v>
      </c>
    </row>
    <row r="112" spans="1:19" x14ac:dyDescent="0.3">
      <c r="S112" s="134"/>
    </row>
    <row r="113" spans="1:19" x14ac:dyDescent="0.3">
      <c r="A113" s="136" t="s">
        <v>159</v>
      </c>
      <c r="B113" s="146" t="str">
        <f>$T$5</f>
        <v>-</v>
      </c>
      <c r="C113" s="146"/>
      <c r="D113" s="146" t="str">
        <f>$T$6</f>
        <v>-</v>
      </c>
      <c r="E113" s="146"/>
      <c r="F113" s="146" t="str">
        <f>$T$7</f>
        <v>-</v>
      </c>
      <c r="G113" s="146"/>
      <c r="H113" s="146" t="str">
        <f>$T$8</f>
        <v>-</v>
      </c>
      <c r="I113" s="146"/>
      <c r="J113" s="146" t="str">
        <f>$T$9</f>
        <v>-</v>
      </c>
      <c r="K113" s="146"/>
      <c r="L113" s="146" t="str">
        <f>$T$10</f>
        <v>-</v>
      </c>
      <c r="M113" s="146"/>
      <c r="N113" s="146" t="str">
        <f>$T$11</f>
        <v>-</v>
      </c>
      <c r="O113" s="2"/>
      <c r="P113" s="1" t="str">
        <f>$T$12</f>
        <v>-</v>
      </c>
      <c r="Q113" s="2"/>
      <c r="S113" s="136" t="s">
        <v>159</v>
      </c>
    </row>
    <row r="114" spans="1:19" x14ac:dyDescent="0.3">
      <c r="A114" s="135" t="s">
        <v>84</v>
      </c>
      <c r="B114" s="147" t="s">
        <v>86</v>
      </c>
      <c r="C114" s="147" t="s">
        <v>6</v>
      </c>
      <c r="D114" s="147" t="s">
        <v>86</v>
      </c>
      <c r="E114" s="147" t="s">
        <v>6</v>
      </c>
      <c r="F114" s="147" t="s">
        <v>6</v>
      </c>
      <c r="G114" s="147" t="s">
        <v>6</v>
      </c>
      <c r="H114" s="147" t="s">
        <v>6</v>
      </c>
      <c r="I114" s="147" t="s">
        <v>6</v>
      </c>
      <c r="J114" s="147" t="s">
        <v>6</v>
      </c>
      <c r="K114" s="147" t="s">
        <v>6</v>
      </c>
      <c r="L114" s="147" t="s">
        <v>6</v>
      </c>
      <c r="M114" s="147" t="s">
        <v>6</v>
      </c>
      <c r="N114" s="147" t="s">
        <v>6</v>
      </c>
      <c r="O114" s="129"/>
      <c r="P114" s="128" t="s">
        <v>6</v>
      </c>
      <c r="Q114" s="129"/>
      <c r="R114" t="s">
        <v>214</v>
      </c>
      <c r="S114" s="135" t="s">
        <v>84</v>
      </c>
    </row>
    <row r="115" spans="1:19" x14ac:dyDescent="0.3">
      <c r="A115" s="135" t="s">
        <v>89</v>
      </c>
      <c r="B115" s="147" t="s">
        <v>6</v>
      </c>
      <c r="C115" s="147" t="s">
        <v>6</v>
      </c>
      <c r="D115" s="147" t="s">
        <v>6</v>
      </c>
      <c r="E115" s="147" t="s">
        <v>6</v>
      </c>
      <c r="F115" s="147" t="s">
        <v>6</v>
      </c>
      <c r="G115" s="147" t="s">
        <v>6</v>
      </c>
      <c r="H115" s="147" t="s">
        <v>6</v>
      </c>
      <c r="I115" s="147" t="s">
        <v>6</v>
      </c>
      <c r="J115" s="147" t="s">
        <v>6</v>
      </c>
      <c r="K115" s="147" t="s">
        <v>6</v>
      </c>
      <c r="L115" s="147" t="s">
        <v>6</v>
      </c>
      <c r="M115" s="147" t="s">
        <v>6</v>
      </c>
      <c r="N115" s="147" t="s">
        <v>6</v>
      </c>
      <c r="O115" s="129"/>
      <c r="P115" s="128" t="s">
        <v>6</v>
      </c>
      <c r="Q115" s="129"/>
      <c r="S115" s="135" t="s">
        <v>89</v>
      </c>
    </row>
    <row r="116" spans="1:19" x14ac:dyDescent="0.3">
      <c r="A116" s="135" t="s">
        <v>136</v>
      </c>
      <c r="B116" s="147" t="s">
        <v>6</v>
      </c>
      <c r="C116" s="147" t="s">
        <v>6</v>
      </c>
      <c r="D116" s="147" t="s">
        <v>86</v>
      </c>
      <c r="E116" s="147" t="s">
        <v>6</v>
      </c>
      <c r="F116" s="147" t="s">
        <v>6</v>
      </c>
      <c r="G116" s="147" t="s">
        <v>6</v>
      </c>
      <c r="H116" s="147" t="s">
        <v>6</v>
      </c>
      <c r="I116" s="147" t="s">
        <v>6</v>
      </c>
      <c r="J116" s="147" t="s">
        <v>6</v>
      </c>
      <c r="K116" s="147" t="s">
        <v>6</v>
      </c>
      <c r="L116" s="147" t="s">
        <v>6</v>
      </c>
      <c r="M116" s="147" t="s">
        <v>6</v>
      </c>
      <c r="N116" s="147" t="s">
        <v>6</v>
      </c>
      <c r="O116" s="129"/>
      <c r="P116" s="128" t="s">
        <v>6</v>
      </c>
      <c r="Q116" s="129"/>
      <c r="S116" s="135" t="s">
        <v>136</v>
      </c>
    </row>
    <row r="117" spans="1:19" x14ac:dyDescent="0.3">
      <c r="A117" s="135" t="s">
        <v>92</v>
      </c>
      <c r="B117" s="147" t="s">
        <v>86</v>
      </c>
      <c r="C117" s="147" t="s">
        <v>6</v>
      </c>
      <c r="D117" s="147" t="s">
        <v>6</v>
      </c>
      <c r="E117" s="147" t="s">
        <v>6</v>
      </c>
      <c r="F117" s="147" t="s">
        <v>6</v>
      </c>
      <c r="G117" s="147" t="s">
        <v>6</v>
      </c>
      <c r="H117" s="147" t="s">
        <v>6</v>
      </c>
      <c r="I117" s="147" t="s">
        <v>6</v>
      </c>
      <c r="J117" s="147" t="s">
        <v>6</v>
      </c>
      <c r="K117" s="147" t="s">
        <v>6</v>
      </c>
      <c r="L117" s="147" t="s">
        <v>6</v>
      </c>
      <c r="M117" s="147" t="s">
        <v>6</v>
      </c>
      <c r="N117" s="147" t="s">
        <v>6</v>
      </c>
      <c r="O117" s="129"/>
      <c r="P117" s="128" t="s">
        <v>6</v>
      </c>
      <c r="Q117" s="129"/>
      <c r="S117" s="135" t="s">
        <v>92</v>
      </c>
    </row>
    <row r="118" spans="1:19" x14ac:dyDescent="0.3">
      <c r="A118" s="135" t="s">
        <v>95</v>
      </c>
      <c r="B118" s="147" t="s">
        <v>86</v>
      </c>
      <c r="C118" s="147" t="s">
        <v>6</v>
      </c>
      <c r="D118" s="147" t="s">
        <v>6</v>
      </c>
      <c r="E118" s="147" t="s">
        <v>6</v>
      </c>
      <c r="F118" s="147" t="s">
        <v>6</v>
      </c>
      <c r="G118" s="147" t="s">
        <v>6</v>
      </c>
      <c r="H118" s="147" t="s">
        <v>6</v>
      </c>
      <c r="I118" s="147" t="s">
        <v>6</v>
      </c>
      <c r="J118" s="147" t="s">
        <v>6</v>
      </c>
      <c r="K118" s="147" t="s">
        <v>6</v>
      </c>
      <c r="L118" s="147" t="s">
        <v>6</v>
      </c>
      <c r="M118" s="147" t="s">
        <v>6</v>
      </c>
      <c r="N118" s="147" t="s">
        <v>6</v>
      </c>
      <c r="O118" s="129"/>
      <c r="P118" s="128" t="s">
        <v>6</v>
      </c>
      <c r="Q118" s="129"/>
      <c r="S118" s="135" t="s">
        <v>95</v>
      </c>
    </row>
    <row r="119" spans="1:19" x14ac:dyDescent="0.3">
      <c r="A119" s="135" t="s">
        <v>139</v>
      </c>
      <c r="B119" s="147" t="s">
        <v>86</v>
      </c>
      <c r="C119" s="147" t="s">
        <v>6</v>
      </c>
      <c r="D119" s="147" t="s">
        <v>86</v>
      </c>
      <c r="E119" s="147" t="s">
        <v>6</v>
      </c>
      <c r="F119" s="147" t="s">
        <v>6</v>
      </c>
      <c r="G119" s="147" t="s">
        <v>6</v>
      </c>
      <c r="H119" s="147" t="s">
        <v>6</v>
      </c>
      <c r="I119" s="147" t="s">
        <v>6</v>
      </c>
      <c r="J119" s="147" t="s">
        <v>6</v>
      </c>
      <c r="K119" s="147" t="s">
        <v>6</v>
      </c>
      <c r="L119" s="147" t="s">
        <v>6</v>
      </c>
      <c r="M119" s="147" t="s">
        <v>6</v>
      </c>
      <c r="N119" s="147" t="s">
        <v>6</v>
      </c>
      <c r="O119" s="129"/>
      <c r="P119" s="128" t="s">
        <v>6</v>
      </c>
      <c r="Q119" s="129"/>
      <c r="S119" s="135" t="s">
        <v>139</v>
      </c>
    </row>
    <row r="120" spans="1:19" hidden="1" x14ac:dyDescent="0.3">
      <c r="A120" s="135" t="s">
        <v>344</v>
      </c>
      <c r="B120" s="147" t="s">
        <v>86</v>
      </c>
      <c r="C120" s="147"/>
      <c r="D120" s="147" t="s">
        <v>86</v>
      </c>
      <c r="E120" s="147"/>
      <c r="F120" s="147" t="s">
        <v>86</v>
      </c>
      <c r="G120" s="147"/>
      <c r="H120" s="147" t="s">
        <v>86</v>
      </c>
      <c r="I120" s="147"/>
      <c r="J120" s="147" t="s">
        <v>86</v>
      </c>
      <c r="K120" s="147"/>
      <c r="L120" s="147" t="s">
        <v>86</v>
      </c>
      <c r="M120" s="147"/>
      <c r="N120" s="147" t="s">
        <v>86</v>
      </c>
      <c r="O120" s="129"/>
      <c r="P120" s="128"/>
      <c r="Q120" s="129"/>
      <c r="S120" s="135" t="s">
        <v>344</v>
      </c>
    </row>
    <row r="121" spans="1:19" x14ac:dyDescent="0.3">
      <c r="A121" s="135" t="s">
        <v>124</v>
      </c>
      <c r="B121" s="147" t="s">
        <v>6</v>
      </c>
      <c r="C121" s="147" t="s">
        <v>6</v>
      </c>
      <c r="D121" s="147" t="s">
        <v>6</v>
      </c>
      <c r="E121" s="147" t="s">
        <v>6</v>
      </c>
      <c r="F121" s="147" t="s">
        <v>6</v>
      </c>
      <c r="G121" s="147" t="s">
        <v>6</v>
      </c>
      <c r="H121" s="147" t="s">
        <v>6</v>
      </c>
      <c r="I121" s="147" t="s">
        <v>6</v>
      </c>
      <c r="J121" s="147" t="s">
        <v>6</v>
      </c>
      <c r="K121" s="147" t="s">
        <v>6</v>
      </c>
      <c r="L121" s="147" t="s">
        <v>6</v>
      </c>
      <c r="M121" s="147" t="s">
        <v>6</v>
      </c>
      <c r="N121" s="147" t="s">
        <v>6</v>
      </c>
      <c r="O121" s="129"/>
      <c r="P121" s="128" t="s">
        <v>6</v>
      </c>
      <c r="Q121" s="129"/>
      <c r="S121" s="135" t="s">
        <v>124</v>
      </c>
    </row>
    <row r="122" spans="1:19" x14ac:dyDescent="0.3">
      <c r="A122" s="134" t="s">
        <v>98</v>
      </c>
      <c r="B122" s="147" t="s">
        <v>6</v>
      </c>
      <c r="C122" s="147" t="s">
        <v>6</v>
      </c>
      <c r="D122" s="147" t="s">
        <v>6</v>
      </c>
      <c r="E122" s="147" t="s">
        <v>6</v>
      </c>
      <c r="F122" s="147" t="s">
        <v>6</v>
      </c>
      <c r="G122" s="147" t="s">
        <v>6</v>
      </c>
      <c r="H122" s="147" t="s">
        <v>6</v>
      </c>
      <c r="I122" s="147" t="s">
        <v>6</v>
      </c>
      <c r="J122" s="147" t="s">
        <v>6</v>
      </c>
      <c r="K122" s="147" t="s">
        <v>6</v>
      </c>
      <c r="L122" s="147" t="s">
        <v>6</v>
      </c>
      <c r="M122" s="147" t="s">
        <v>6</v>
      </c>
      <c r="N122" s="147" t="s">
        <v>6</v>
      </c>
      <c r="O122" s="129"/>
      <c r="P122" s="128" t="s">
        <v>6</v>
      </c>
      <c r="Q122" s="129"/>
      <c r="S122" s="134" t="s">
        <v>98</v>
      </c>
    </row>
    <row r="123" spans="1:19" x14ac:dyDescent="0.3">
      <c r="A123" s="134" t="s">
        <v>105</v>
      </c>
      <c r="B123" s="147" t="s">
        <v>6</v>
      </c>
      <c r="C123" s="147" t="s">
        <v>6</v>
      </c>
      <c r="D123" s="147" t="s">
        <v>6</v>
      </c>
      <c r="E123" s="147" t="s">
        <v>6</v>
      </c>
      <c r="F123" s="147" t="s">
        <v>6</v>
      </c>
      <c r="G123" s="147" t="s">
        <v>6</v>
      </c>
      <c r="H123" s="147" t="s">
        <v>6</v>
      </c>
      <c r="I123" s="147" t="s">
        <v>6</v>
      </c>
      <c r="J123" s="147" t="s">
        <v>6</v>
      </c>
      <c r="K123" s="147" t="s">
        <v>6</v>
      </c>
      <c r="L123" s="147" t="s">
        <v>6</v>
      </c>
      <c r="M123" s="147" t="s">
        <v>6</v>
      </c>
      <c r="N123" s="147" t="s">
        <v>6</v>
      </c>
      <c r="O123" s="129"/>
      <c r="P123" s="128" t="s">
        <v>6</v>
      </c>
      <c r="Q123" s="129"/>
      <c r="S123" s="134" t="s">
        <v>105</v>
      </c>
    </row>
    <row r="124" spans="1:19" x14ac:dyDescent="0.3">
      <c r="A124" s="134" t="s">
        <v>134</v>
      </c>
      <c r="B124" s="147" t="s">
        <v>6</v>
      </c>
      <c r="C124" s="147" t="s">
        <v>6</v>
      </c>
      <c r="D124" s="147" t="s">
        <v>6</v>
      </c>
      <c r="E124" s="147" t="s">
        <v>6</v>
      </c>
      <c r="F124" s="147" t="s">
        <v>6</v>
      </c>
      <c r="G124" s="147" t="s">
        <v>6</v>
      </c>
      <c r="H124" s="147" t="s">
        <v>6</v>
      </c>
      <c r="I124" s="147" t="s">
        <v>6</v>
      </c>
      <c r="J124" s="147" t="s">
        <v>6</v>
      </c>
      <c r="K124" s="147" t="s">
        <v>6</v>
      </c>
      <c r="L124" s="147" t="s">
        <v>6</v>
      </c>
      <c r="M124" s="147" t="s">
        <v>6</v>
      </c>
      <c r="N124" s="147" t="s">
        <v>6</v>
      </c>
      <c r="O124" s="129"/>
      <c r="P124" s="128" t="s">
        <v>6</v>
      </c>
      <c r="Q124" s="129"/>
      <c r="S124" s="134" t="s">
        <v>134</v>
      </c>
    </row>
    <row r="125" spans="1:19" x14ac:dyDescent="0.3">
      <c r="A125" s="134" t="s">
        <v>108</v>
      </c>
      <c r="B125" s="147" t="s">
        <v>6</v>
      </c>
      <c r="C125" s="147" t="s">
        <v>6</v>
      </c>
      <c r="D125" s="147" t="s">
        <v>6</v>
      </c>
      <c r="E125" s="147" t="s">
        <v>6</v>
      </c>
      <c r="F125" s="147" t="s">
        <v>6</v>
      </c>
      <c r="G125" s="147" t="s">
        <v>6</v>
      </c>
      <c r="H125" s="147" t="s">
        <v>6</v>
      </c>
      <c r="I125" s="147" t="s">
        <v>6</v>
      </c>
      <c r="J125" s="147" t="s">
        <v>6</v>
      </c>
      <c r="K125" s="147" t="s">
        <v>6</v>
      </c>
      <c r="L125" s="147" t="s">
        <v>6</v>
      </c>
      <c r="M125" s="147" t="s">
        <v>6</v>
      </c>
      <c r="N125" s="147" t="s">
        <v>6</v>
      </c>
      <c r="O125" s="129"/>
      <c r="P125" s="128" t="s">
        <v>6</v>
      </c>
      <c r="Q125" s="129"/>
      <c r="S125" s="134" t="s">
        <v>108</v>
      </c>
    </row>
    <row r="126" spans="1:19" x14ac:dyDescent="0.3">
      <c r="A126" s="134" t="s">
        <v>111</v>
      </c>
      <c r="B126" s="147" t="s">
        <v>6</v>
      </c>
      <c r="C126" s="147" t="s">
        <v>6</v>
      </c>
      <c r="D126" s="147" t="s">
        <v>6</v>
      </c>
      <c r="E126" s="147" t="s">
        <v>6</v>
      </c>
      <c r="F126" s="147" t="s">
        <v>6</v>
      </c>
      <c r="G126" s="147" t="s">
        <v>6</v>
      </c>
      <c r="H126" s="147" t="s">
        <v>6</v>
      </c>
      <c r="I126" s="147" t="s">
        <v>6</v>
      </c>
      <c r="J126" s="147" t="s">
        <v>6</v>
      </c>
      <c r="K126" s="147" t="s">
        <v>6</v>
      </c>
      <c r="L126" s="147" t="s">
        <v>6</v>
      </c>
      <c r="M126" s="147" t="s">
        <v>6</v>
      </c>
      <c r="N126" s="147" t="s">
        <v>6</v>
      </c>
      <c r="O126" s="129"/>
      <c r="P126" s="128" t="s">
        <v>6</v>
      </c>
      <c r="Q126" s="129"/>
      <c r="S126" s="134" t="s">
        <v>111</v>
      </c>
    </row>
    <row r="127" spans="1:19" x14ac:dyDescent="0.3">
      <c r="A127" s="134" t="s">
        <v>129</v>
      </c>
      <c r="B127" s="147" t="s">
        <v>6</v>
      </c>
      <c r="C127" s="147" t="s">
        <v>6</v>
      </c>
      <c r="D127" s="147" t="s">
        <v>6</v>
      </c>
      <c r="E127" s="147" t="s">
        <v>6</v>
      </c>
      <c r="F127" s="147" t="s">
        <v>6</v>
      </c>
      <c r="G127" s="147" t="s">
        <v>6</v>
      </c>
      <c r="H127" s="147" t="s">
        <v>6</v>
      </c>
      <c r="I127" s="147" t="s">
        <v>6</v>
      </c>
      <c r="J127" s="147" t="s">
        <v>6</v>
      </c>
      <c r="K127" s="147" t="s">
        <v>6</v>
      </c>
      <c r="L127" s="147" t="s">
        <v>6</v>
      </c>
      <c r="M127" s="147" t="s">
        <v>6</v>
      </c>
      <c r="N127" s="147" t="s">
        <v>6</v>
      </c>
      <c r="O127" s="129"/>
      <c r="P127" s="128" t="s">
        <v>6</v>
      </c>
      <c r="Q127" s="129"/>
      <c r="S127" s="134" t="s">
        <v>129</v>
      </c>
    </row>
    <row r="128" spans="1:19" x14ac:dyDescent="0.3">
      <c r="A128" s="134" t="s">
        <v>114</v>
      </c>
      <c r="B128" s="147" t="s">
        <v>6</v>
      </c>
      <c r="C128" s="147" t="s">
        <v>6</v>
      </c>
      <c r="D128" s="147" t="s">
        <v>6</v>
      </c>
      <c r="E128" s="147" t="s">
        <v>6</v>
      </c>
      <c r="F128" s="147" t="s">
        <v>6</v>
      </c>
      <c r="G128" s="147" t="s">
        <v>6</v>
      </c>
      <c r="H128" s="147" t="s">
        <v>6</v>
      </c>
      <c r="I128" s="147" t="s">
        <v>6</v>
      </c>
      <c r="J128" s="147" t="s">
        <v>6</v>
      </c>
      <c r="K128" s="147" t="s">
        <v>6</v>
      </c>
      <c r="L128" s="147" t="s">
        <v>6</v>
      </c>
      <c r="M128" s="147" t="s">
        <v>6</v>
      </c>
      <c r="N128" s="147" t="s">
        <v>6</v>
      </c>
      <c r="O128" s="129"/>
      <c r="P128" s="128" t="s">
        <v>6</v>
      </c>
      <c r="Q128" s="129"/>
      <c r="S128" s="134" t="s">
        <v>114</v>
      </c>
    </row>
    <row r="129" spans="1:19" x14ac:dyDescent="0.3">
      <c r="A129" s="134" t="s">
        <v>117</v>
      </c>
      <c r="B129" s="148" t="str">
        <f>$T$5</f>
        <v>-</v>
      </c>
      <c r="C129" s="148"/>
      <c r="D129" s="148" t="str">
        <f>$T$6</f>
        <v>-</v>
      </c>
      <c r="E129" s="148"/>
      <c r="F129" s="148" t="str">
        <f>$T$7</f>
        <v>-</v>
      </c>
      <c r="G129" s="148"/>
      <c r="H129" s="148" t="str">
        <f>$T$8</f>
        <v>-</v>
      </c>
      <c r="I129" s="148"/>
      <c r="J129" s="148" t="str">
        <f>$T$9</f>
        <v>-</v>
      </c>
      <c r="K129" s="148"/>
      <c r="L129" s="148" t="str">
        <f>$T$10</f>
        <v>-</v>
      </c>
      <c r="M129" s="148"/>
      <c r="N129" s="148" t="str">
        <f>$T$11</f>
        <v>-</v>
      </c>
      <c r="O129" s="2"/>
      <c r="P129" s="1" t="str">
        <f>$T$12</f>
        <v>-</v>
      </c>
      <c r="Q129" s="123"/>
      <c r="S129" s="134" t="s">
        <v>117</v>
      </c>
    </row>
    <row r="130" spans="1:19" x14ac:dyDescent="0.3">
      <c r="B130" s="146" t="s">
        <v>145</v>
      </c>
      <c r="D130" s="146" t="s">
        <v>145</v>
      </c>
      <c r="F130" s="146" t="s">
        <v>145</v>
      </c>
      <c r="H130" s="146" t="s">
        <v>145</v>
      </c>
      <c r="J130" s="146" t="s">
        <v>145</v>
      </c>
      <c r="L130" s="146" t="s">
        <v>145</v>
      </c>
      <c r="N130" s="146" t="s">
        <v>145</v>
      </c>
      <c r="O130" s="4"/>
      <c r="P130" s="1" t="s">
        <v>145</v>
      </c>
      <c r="Q130" s="4"/>
      <c r="R130" t="s">
        <v>215</v>
      </c>
      <c r="S130" s="134"/>
    </row>
    <row r="131" spans="1:19" x14ac:dyDescent="0.3">
      <c r="A131" s="135" t="s">
        <v>84</v>
      </c>
      <c r="B131" s="147" t="s">
        <v>86</v>
      </c>
      <c r="C131" s="147" t="s">
        <v>86</v>
      </c>
      <c r="D131" s="147" t="s">
        <v>86</v>
      </c>
      <c r="E131" s="147" t="s">
        <v>86</v>
      </c>
      <c r="F131" s="147" t="s">
        <v>86</v>
      </c>
      <c r="G131" s="147" t="s">
        <v>86</v>
      </c>
      <c r="H131" s="147" t="s">
        <v>86</v>
      </c>
      <c r="I131" s="147" t="s">
        <v>86</v>
      </c>
      <c r="J131" s="147" t="s">
        <v>86</v>
      </c>
      <c r="K131" s="147" t="s">
        <v>86</v>
      </c>
      <c r="L131" s="147" t="s">
        <v>86</v>
      </c>
      <c r="M131" s="147" t="s">
        <v>86</v>
      </c>
      <c r="N131" s="147" t="s">
        <v>86</v>
      </c>
      <c r="O131" s="129"/>
      <c r="P131" s="128" t="s">
        <v>6</v>
      </c>
      <c r="Q131" s="129"/>
      <c r="S131" s="135" t="s">
        <v>84</v>
      </c>
    </row>
    <row r="132" spans="1:19" x14ac:dyDescent="0.3">
      <c r="A132" s="135" t="s">
        <v>89</v>
      </c>
      <c r="B132" s="147" t="s">
        <v>86</v>
      </c>
      <c r="C132" s="147" t="s">
        <v>86</v>
      </c>
      <c r="D132" s="147" t="s">
        <v>86</v>
      </c>
      <c r="E132" s="147" t="s">
        <v>86</v>
      </c>
      <c r="F132" s="147" t="s">
        <v>86</v>
      </c>
      <c r="G132" s="147" t="s">
        <v>86</v>
      </c>
      <c r="H132" s="147" t="s">
        <v>86</v>
      </c>
      <c r="I132" s="147" t="s">
        <v>86</v>
      </c>
      <c r="J132" s="147" t="s">
        <v>86</v>
      </c>
      <c r="K132" s="147" t="s">
        <v>86</v>
      </c>
      <c r="L132" s="147" t="s">
        <v>86</v>
      </c>
      <c r="M132" s="147" t="s">
        <v>86</v>
      </c>
      <c r="N132" s="147" t="s">
        <v>86</v>
      </c>
      <c r="O132" s="129"/>
      <c r="P132" s="128" t="s">
        <v>6</v>
      </c>
      <c r="Q132" s="129"/>
      <c r="S132" s="135" t="s">
        <v>89</v>
      </c>
    </row>
    <row r="133" spans="1:19" x14ac:dyDescent="0.3">
      <c r="A133" s="135" t="s">
        <v>136</v>
      </c>
      <c r="B133" s="147" t="s">
        <v>6</v>
      </c>
      <c r="C133" s="147" t="s">
        <v>86</v>
      </c>
      <c r="D133" s="147" t="s">
        <v>86</v>
      </c>
      <c r="E133" s="147" t="s">
        <v>86</v>
      </c>
      <c r="F133" s="147" t="s">
        <v>86</v>
      </c>
      <c r="G133" s="147" t="s">
        <v>86</v>
      </c>
      <c r="H133" s="147" t="s">
        <v>86</v>
      </c>
      <c r="I133" s="147" t="s">
        <v>86</v>
      </c>
      <c r="J133" s="147" t="s">
        <v>86</v>
      </c>
      <c r="K133" s="147" t="s">
        <v>86</v>
      </c>
      <c r="L133" s="147" t="s">
        <v>86</v>
      </c>
      <c r="M133" s="147" t="s">
        <v>86</v>
      </c>
      <c r="N133" s="147" t="s">
        <v>86</v>
      </c>
      <c r="O133" s="129"/>
      <c r="P133" s="128" t="s">
        <v>6</v>
      </c>
      <c r="Q133" s="129"/>
      <c r="S133" s="135" t="s">
        <v>136</v>
      </c>
    </row>
    <row r="134" spans="1:19" x14ac:dyDescent="0.3">
      <c r="A134" s="135" t="s">
        <v>92</v>
      </c>
      <c r="B134" s="147" t="s">
        <v>86</v>
      </c>
      <c r="C134" s="147" t="s">
        <v>86</v>
      </c>
      <c r="D134" s="147" t="s">
        <v>86</v>
      </c>
      <c r="E134" s="147" t="s">
        <v>86</v>
      </c>
      <c r="F134" s="147" t="s">
        <v>86</v>
      </c>
      <c r="G134" s="147" t="s">
        <v>86</v>
      </c>
      <c r="H134" s="147" t="s">
        <v>86</v>
      </c>
      <c r="I134" s="147" t="s">
        <v>86</v>
      </c>
      <c r="J134" s="147" t="s">
        <v>86</v>
      </c>
      <c r="K134" s="147" t="s">
        <v>86</v>
      </c>
      <c r="L134" s="147" t="s">
        <v>86</v>
      </c>
      <c r="M134" s="147" t="s">
        <v>86</v>
      </c>
      <c r="N134" s="147" t="s">
        <v>86</v>
      </c>
      <c r="O134" s="129"/>
      <c r="P134" s="128" t="s">
        <v>6</v>
      </c>
      <c r="Q134" s="129"/>
      <c r="S134" s="135" t="s">
        <v>92</v>
      </c>
    </row>
    <row r="135" spans="1:19" x14ac:dyDescent="0.3">
      <c r="A135" s="135" t="s">
        <v>95</v>
      </c>
      <c r="B135" s="147" t="s">
        <v>86</v>
      </c>
      <c r="C135" s="147" t="s">
        <v>86</v>
      </c>
      <c r="D135" s="147" t="s">
        <v>86</v>
      </c>
      <c r="E135" s="147" t="s">
        <v>86</v>
      </c>
      <c r="F135" s="147" t="s">
        <v>86</v>
      </c>
      <c r="G135" s="147" t="s">
        <v>86</v>
      </c>
      <c r="H135" s="147" t="s">
        <v>86</v>
      </c>
      <c r="I135" s="147" t="s">
        <v>86</v>
      </c>
      <c r="J135" s="147" t="s">
        <v>86</v>
      </c>
      <c r="K135" s="147" t="s">
        <v>86</v>
      </c>
      <c r="L135" s="147" t="s">
        <v>86</v>
      </c>
      <c r="M135" s="147" t="s">
        <v>86</v>
      </c>
      <c r="N135" s="147" t="s">
        <v>86</v>
      </c>
      <c r="O135" s="129"/>
      <c r="P135" s="128" t="s">
        <v>6</v>
      </c>
      <c r="Q135" s="129"/>
      <c r="S135" s="135" t="s">
        <v>95</v>
      </c>
    </row>
    <row r="136" spans="1:19" x14ac:dyDescent="0.3">
      <c r="A136" s="135" t="s">
        <v>139</v>
      </c>
      <c r="B136" s="147" t="s">
        <v>86</v>
      </c>
      <c r="C136" s="147" t="s">
        <v>86</v>
      </c>
      <c r="D136" s="147" t="s">
        <v>86</v>
      </c>
      <c r="E136" s="147" t="s">
        <v>86</v>
      </c>
      <c r="F136" s="147" t="s">
        <v>86</v>
      </c>
      <c r="G136" s="147" t="s">
        <v>86</v>
      </c>
      <c r="H136" s="147" t="s">
        <v>86</v>
      </c>
      <c r="I136" s="147" t="s">
        <v>86</v>
      </c>
      <c r="J136" s="147" t="s">
        <v>86</v>
      </c>
      <c r="K136" s="147" t="s">
        <v>86</v>
      </c>
      <c r="L136" s="147" t="s">
        <v>86</v>
      </c>
      <c r="M136" s="147" t="s">
        <v>86</v>
      </c>
      <c r="N136" s="147" t="s">
        <v>86</v>
      </c>
      <c r="O136" s="129"/>
      <c r="P136" s="128" t="s">
        <v>6</v>
      </c>
      <c r="Q136" s="129"/>
      <c r="S136" s="135" t="s">
        <v>139</v>
      </c>
    </row>
    <row r="137" spans="1:19" hidden="1" x14ac:dyDescent="0.3">
      <c r="A137" s="135" t="s">
        <v>344</v>
      </c>
      <c r="B137" s="147" t="s">
        <v>86</v>
      </c>
      <c r="C137" s="147"/>
      <c r="D137" s="147" t="s">
        <v>86</v>
      </c>
      <c r="E137" s="147"/>
      <c r="F137" s="147" t="s">
        <v>86</v>
      </c>
      <c r="G137" s="147"/>
      <c r="H137" s="147" t="s">
        <v>86</v>
      </c>
      <c r="I137" s="147"/>
      <c r="J137" s="147" t="s">
        <v>86</v>
      </c>
      <c r="K137" s="147"/>
      <c r="L137" s="147" t="s">
        <v>86</v>
      </c>
      <c r="M137" s="147"/>
      <c r="N137" s="147" t="s">
        <v>86</v>
      </c>
      <c r="O137" s="129"/>
      <c r="P137" s="128"/>
      <c r="Q137" s="129"/>
      <c r="S137" s="135" t="s">
        <v>344</v>
      </c>
    </row>
    <row r="138" spans="1:19" x14ac:dyDescent="0.3">
      <c r="A138" s="135" t="s">
        <v>124</v>
      </c>
      <c r="B138" s="147" t="s">
        <v>146</v>
      </c>
      <c r="C138" s="147"/>
      <c r="D138" s="147" t="s">
        <v>146</v>
      </c>
      <c r="E138" s="147" t="s">
        <v>146</v>
      </c>
      <c r="F138" s="147" t="s">
        <v>146</v>
      </c>
      <c r="G138" s="147" t="s">
        <v>146</v>
      </c>
      <c r="H138" s="147" t="s">
        <v>146</v>
      </c>
      <c r="I138" s="147" t="s">
        <v>146</v>
      </c>
      <c r="J138" s="147" t="s">
        <v>146</v>
      </c>
      <c r="K138" s="147" t="s">
        <v>146</v>
      </c>
      <c r="L138" s="147" t="s">
        <v>146</v>
      </c>
      <c r="M138" s="147" t="s">
        <v>146</v>
      </c>
      <c r="N138" s="147" t="s">
        <v>146</v>
      </c>
      <c r="O138" s="129"/>
      <c r="P138" s="128"/>
      <c r="Q138" s="129"/>
      <c r="S138" s="135" t="s">
        <v>124</v>
      </c>
    </row>
    <row r="139" spans="1:19" x14ac:dyDescent="0.3">
      <c r="A139" s="134" t="s">
        <v>98</v>
      </c>
      <c r="B139" s="147"/>
      <c r="C139" s="147" t="s">
        <v>86</v>
      </c>
      <c r="D139" s="147" t="s">
        <v>86</v>
      </c>
      <c r="E139" s="147" t="s">
        <v>86</v>
      </c>
      <c r="F139" s="147" t="s">
        <v>86</v>
      </c>
      <c r="G139" s="147" t="s">
        <v>86</v>
      </c>
      <c r="H139" s="147" t="s">
        <v>86</v>
      </c>
      <c r="I139" s="147" t="s">
        <v>86</v>
      </c>
      <c r="J139" s="147" t="s">
        <v>86</v>
      </c>
      <c r="K139" s="147" t="s">
        <v>86</v>
      </c>
      <c r="L139" s="147" t="s">
        <v>86</v>
      </c>
      <c r="M139" s="147" t="s">
        <v>86</v>
      </c>
      <c r="N139" s="147" t="s">
        <v>86</v>
      </c>
      <c r="O139" s="129"/>
      <c r="P139" s="128" t="s">
        <v>6</v>
      </c>
      <c r="Q139" s="129"/>
      <c r="S139" s="134" t="s">
        <v>98</v>
      </c>
    </row>
    <row r="140" spans="1:19" x14ac:dyDescent="0.3">
      <c r="A140" s="134" t="s">
        <v>105</v>
      </c>
      <c r="B140" s="147"/>
      <c r="C140" s="147" t="s">
        <v>86</v>
      </c>
      <c r="D140" s="147" t="s">
        <v>86</v>
      </c>
      <c r="E140" s="147" t="s">
        <v>86</v>
      </c>
      <c r="F140" s="147" t="s">
        <v>86</v>
      </c>
      <c r="G140" s="147" t="s">
        <v>86</v>
      </c>
      <c r="H140" s="147" t="s">
        <v>86</v>
      </c>
      <c r="I140" s="147" t="s">
        <v>86</v>
      </c>
      <c r="J140" s="147" t="s">
        <v>86</v>
      </c>
      <c r="K140" s="147" t="s">
        <v>86</v>
      </c>
      <c r="L140" s="147" t="s">
        <v>86</v>
      </c>
      <c r="M140" s="147" t="s">
        <v>86</v>
      </c>
      <c r="N140" s="147" t="s">
        <v>86</v>
      </c>
      <c r="O140" s="129"/>
      <c r="P140" s="128" t="s">
        <v>6</v>
      </c>
      <c r="Q140" s="129"/>
      <c r="S140" s="134" t="s">
        <v>105</v>
      </c>
    </row>
    <row r="141" spans="1:19" x14ac:dyDescent="0.3">
      <c r="A141" s="134" t="s">
        <v>134</v>
      </c>
      <c r="B141" s="147" t="s">
        <v>146</v>
      </c>
      <c r="C141" s="147" t="s">
        <v>146</v>
      </c>
      <c r="D141" s="147" t="s">
        <v>146</v>
      </c>
      <c r="E141" s="147" t="s">
        <v>146</v>
      </c>
      <c r="F141" s="147" t="s">
        <v>146</v>
      </c>
      <c r="G141" s="147" t="s">
        <v>146</v>
      </c>
      <c r="H141" s="147" t="s">
        <v>146</v>
      </c>
      <c r="I141" s="147" t="s">
        <v>146</v>
      </c>
      <c r="J141" s="147" t="s">
        <v>146</v>
      </c>
      <c r="K141" s="147" t="s">
        <v>146</v>
      </c>
      <c r="L141" s="147" t="s">
        <v>146</v>
      </c>
      <c r="M141" s="147" t="s">
        <v>146</v>
      </c>
      <c r="N141" s="147" t="s">
        <v>146</v>
      </c>
      <c r="O141" s="129"/>
      <c r="P141" s="128"/>
      <c r="Q141" s="129"/>
      <c r="S141" s="135" t="s">
        <v>134</v>
      </c>
    </row>
    <row r="142" spans="1:19" x14ac:dyDescent="0.3">
      <c r="A142" s="134" t="s">
        <v>108</v>
      </c>
      <c r="B142" s="147"/>
      <c r="C142" s="147" t="s">
        <v>86</v>
      </c>
      <c r="D142" s="147" t="s">
        <v>86</v>
      </c>
      <c r="E142" s="147" t="s">
        <v>86</v>
      </c>
      <c r="F142" s="147" t="s">
        <v>86</v>
      </c>
      <c r="G142" s="147" t="s">
        <v>86</v>
      </c>
      <c r="H142" s="147" t="s">
        <v>86</v>
      </c>
      <c r="I142" s="147" t="s">
        <v>86</v>
      </c>
      <c r="J142" s="147" t="s">
        <v>86</v>
      </c>
      <c r="K142" s="147" t="s">
        <v>86</v>
      </c>
      <c r="L142" s="147" t="s">
        <v>86</v>
      </c>
      <c r="M142" s="147" t="s">
        <v>86</v>
      </c>
      <c r="N142" s="147" t="s">
        <v>86</v>
      </c>
      <c r="O142" s="129"/>
      <c r="P142" s="128" t="s">
        <v>6</v>
      </c>
      <c r="Q142" s="129"/>
      <c r="S142" s="134" t="s">
        <v>108</v>
      </c>
    </row>
    <row r="143" spans="1:19" x14ac:dyDescent="0.3">
      <c r="A143" s="134" t="s">
        <v>111</v>
      </c>
      <c r="B143" s="147"/>
      <c r="C143" s="147" t="s">
        <v>86</v>
      </c>
      <c r="D143" s="147" t="s">
        <v>86</v>
      </c>
      <c r="E143" s="147" t="s">
        <v>86</v>
      </c>
      <c r="F143" s="147" t="s">
        <v>86</v>
      </c>
      <c r="G143" s="147" t="s">
        <v>86</v>
      </c>
      <c r="H143" s="147" t="s">
        <v>86</v>
      </c>
      <c r="I143" s="147" t="s">
        <v>86</v>
      </c>
      <c r="J143" s="147" t="s">
        <v>86</v>
      </c>
      <c r="K143" s="147" t="s">
        <v>86</v>
      </c>
      <c r="L143" s="147" t="s">
        <v>86</v>
      </c>
      <c r="M143" s="147" t="s">
        <v>86</v>
      </c>
      <c r="N143" s="147" t="s">
        <v>86</v>
      </c>
      <c r="O143" s="129"/>
      <c r="P143" s="128" t="s">
        <v>6</v>
      </c>
      <c r="Q143" s="129"/>
      <c r="S143" s="134" t="s">
        <v>111</v>
      </c>
    </row>
    <row r="144" spans="1:19" x14ac:dyDescent="0.3">
      <c r="A144" s="134" t="s">
        <v>129</v>
      </c>
      <c r="B144" s="147" t="s">
        <v>146</v>
      </c>
      <c r="C144" s="147" t="s">
        <v>146</v>
      </c>
      <c r="D144" s="147" t="s">
        <v>146</v>
      </c>
      <c r="E144" s="147" t="s">
        <v>146</v>
      </c>
      <c r="F144" s="147" t="s">
        <v>146</v>
      </c>
      <c r="G144" s="147" t="s">
        <v>146</v>
      </c>
      <c r="H144" s="147" t="s">
        <v>146</v>
      </c>
      <c r="I144" s="147" t="s">
        <v>146</v>
      </c>
      <c r="J144" s="147" t="s">
        <v>146</v>
      </c>
      <c r="K144" s="147" t="s">
        <v>146</v>
      </c>
      <c r="L144" s="147" t="s">
        <v>146</v>
      </c>
      <c r="M144" s="147" t="s">
        <v>146</v>
      </c>
      <c r="N144" s="147" t="s">
        <v>146</v>
      </c>
      <c r="O144" s="129"/>
      <c r="P144" s="128"/>
      <c r="Q144" s="129"/>
      <c r="S144" s="134" t="s">
        <v>129</v>
      </c>
    </row>
    <row r="145" spans="1:19" x14ac:dyDescent="0.3">
      <c r="A145" s="134" t="s">
        <v>114</v>
      </c>
      <c r="B145" s="147"/>
      <c r="C145" s="147" t="s">
        <v>86</v>
      </c>
      <c r="D145" s="147" t="s">
        <v>86</v>
      </c>
      <c r="E145" s="147" t="s">
        <v>86</v>
      </c>
      <c r="F145" s="147" t="s">
        <v>86</v>
      </c>
      <c r="G145" s="147" t="s">
        <v>86</v>
      </c>
      <c r="H145" s="147" t="s">
        <v>86</v>
      </c>
      <c r="I145" s="147" t="s">
        <v>86</v>
      </c>
      <c r="J145" s="147" t="s">
        <v>86</v>
      </c>
      <c r="K145" s="147" t="s">
        <v>86</v>
      </c>
      <c r="L145" s="147" t="s">
        <v>86</v>
      </c>
      <c r="M145" s="147" t="s">
        <v>86</v>
      </c>
      <c r="N145" s="147" t="s">
        <v>86</v>
      </c>
      <c r="O145" s="129"/>
      <c r="P145" s="128" t="s">
        <v>6</v>
      </c>
      <c r="Q145" s="129"/>
      <c r="S145" s="134" t="s">
        <v>114</v>
      </c>
    </row>
    <row r="146" spans="1:19" x14ac:dyDescent="0.3">
      <c r="A146" s="135"/>
      <c r="O146" s="4"/>
      <c r="Q146" s="4"/>
      <c r="S146" s="135"/>
    </row>
    <row r="147" spans="1:19" x14ac:dyDescent="0.3">
      <c r="A147" s="139" t="s">
        <v>210</v>
      </c>
      <c r="B147" s="146" t="str">
        <f>$T$5</f>
        <v>-</v>
      </c>
      <c r="C147" s="146"/>
      <c r="D147" s="146" t="str">
        <f>$T$6</f>
        <v>-</v>
      </c>
      <c r="E147" s="146"/>
      <c r="F147" s="146" t="str">
        <f>$T$7</f>
        <v>-</v>
      </c>
      <c r="G147" s="146"/>
      <c r="H147" s="146" t="str">
        <f>$T$8</f>
        <v>-</v>
      </c>
      <c r="I147" s="146"/>
      <c r="J147" s="146" t="str">
        <f>$T$9</f>
        <v>-</v>
      </c>
      <c r="K147" s="146"/>
      <c r="L147" s="146" t="str">
        <f>$T$10</f>
        <v>-</v>
      </c>
      <c r="M147" s="146"/>
      <c r="N147" s="146" t="str">
        <f>$T$11</f>
        <v>-</v>
      </c>
      <c r="O147" s="2"/>
      <c r="P147" s="1" t="str">
        <f>$T$12</f>
        <v>-</v>
      </c>
      <c r="Q147" s="2"/>
      <c r="R147" t="s">
        <v>209</v>
      </c>
      <c r="S147" s="139" t="s">
        <v>210</v>
      </c>
    </row>
    <row r="148" spans="1:19" x14ac:dyDescent="0.3">
      <c r="A148" s="135" t="s">
        <v>84</v>
      </c>
      <c r="B148" s="155" t="s">
        <v>86</v>
      </c>
      <c r="C148" s="155" t="s">
        <v>86</v>
      </c>
      <c r="D148" s="155" t="s">
        <v>86</v>
      </c>
      <c r="E148" s="155" t="s">
        <v>86</v>
      </c>
      <c r="F148" s="155" t="s">
        <v>86</v>
      </c>
      <c r="G148" s="155" t="s">
        <v>86</v>
      </c>
      <c r="H148" s="155" t="s">
        <v>86</v>
      </c>
      <c r="I148" s="155" t="s">
        <v>86</v>
      </c>
      <c r="J148" s="155" t="s">
        <v>86</v>
      </c>
      <c r="K148" s="155" t="s">
        <v>86</v>
      </c>
      <c r="L148" s="155" t="s">
        <v>86</v>
      </c>
      <c r="M148" s="155" t="s">
        <v>86</v>
      </c>
      <c r="N148" s="155" t="s">
        <v>86</v>
      </c>
      <c r="O148" s="131"/>
      <c r="P148" s="130" t="s">
        <v>6</v>
      </c>
      <c r="Q148" s="131"/>
      <c r="S148" s="135" t="s">
        <v>84</v>
      </c>
    </row>
    <row r="149" spans="1:19" x14ac:dyDescent="0.3">
      <c r="A149" s="135" t="s">
        <v>89</v>
      </c>
      <c r="B149" s="155" t="s">
        <v>86</v>
      </c>
      <c r="C149" s="155" t="s">
        <v>86</v>
      </c>
      <c r="D149" s="155" t="s">
        <v>86</v>
      </c>
      <c r="E149" s="155" t="s">
        <v>86</v>
      </c>
      <c r="F149" s="155" t="s">
        <v>86</v>
      </c>
      <c r="G149" s="155" t="s">
        <v>86</v>
      </c>
      <c r="H149" s="155" t="s">
        <v>86</v>
      </c>
      <c r="I149" s="155" t="s">
        <v>86</v>
      </c>
      <c r="J149" s="155" t="s">
        <v>86</v>
      </c>
      <c r="K149" s="155" t="s">
        <v>86</v>
      </c>
      <c r="L149" s="155" t="s">
        <v>86</v>
      </c>
      <c r="M149" s="155" t="s">
        <v>86</v>
      </c>
      <c r="N149" s="155" t="s">
        <v>86</v>
      </c>
      <c r="O149" s="131"/>
      <c r="P149" s="130" t="s">
        <v>6</v>
      </c>
      <c r="Q149" s="131"/>
      <c r="S149" s="135" t="s">
        <v>89</v>
      </c>
    </row>
    <row r="150" spans="1:19" x14ac:dyDescent="0.3">
      <c r="A150" s="135" t="s">
        <v>118</v>
      </c>
      <c r="B150" s="155" t="s">
        <v>86</v>
      </c>
      <c r="C150" s="155" t="s">
        <v>86</v>
      </c>
      <c r="D150" s="155" t="s">
        <v>86</v>
      </c>
      <c r="E150" s="155" t="s">
        <v>86</v>
      </c>
      <c r="F150" s="155" t="s">
        <v>86</v>
      </c>
      <c r="G150" s="155" t="s">
        <v>86</v>
      </c>
      <c r="H150" s="155" t="s">
        <v>86</v>
      </c>
      <c r="I150" s="155" t="s">
        <v>86</v>
      </c>
      <c r="J150" s="155" t="s">
        <v>86</v>
      </c>
      <c r="K150" s="155" t="s">
        <v>86</v>
      </c>
      <c r="L150" s="155" t="s">
        <v>86</v>
      </c>
      <c r="M150" s="155" t="s">
        <v>86</v>
      </c>
      <c r="N150" s="155" t="s">
        <v>86</v>
      </c>
      <c r="O150" s="131"/>
      <c r="P150" s="130" t="s">
        <v>6</v>
      </c>
      <c r="Q150" s="131"/>
      <c r="S150" s="135" t="s">
        <v>118</v>
      </c>
    </row>
    <row r="151" spans="1:19" x14ac:dyDescent="0.3">
      <c r="A151" s="135" t="s">
        <v>92</v>
      </c>
      <c r="B151" s="155" t="s">
        <v>86</v>
      </c>
      <c r="C151" s="155" t="s">
        <v>86</v>
      </c>
      <c r="D151" s="155" t="s">
        <v>86</v>
      </c>
      <c r="E151" s="155" t="s">
        <v>86</v>
      </c>
      <c r="F151" s="155" t="s">
        <v>86</v>
      </c>
      <c r="G151" s="155" t="s">
        <v>86</v>
      </c>
      <c r="H151" s="155" t="s">
        <v>86</v>
      </c>
      <c r="I151" s="155" t="s">
        <v>86</v>
      </c>
      <c r="J151" s="155" t="s">
        <v>86</v>
      </c>
      <c r="K151" s="155" t="s">
        <v>86</v>
      </c>
      <c r="L151" s="155" t="s">
        <v>86</v>
      </c>
      <c r="M151" s="155" t="s">
        <v>86</v>
      </c>
      <c r="N151" s="155" t="s">
        <v>86</v>
      </c>
      <c r="O151" s="131"/>
      <c r="P151" s="130" t="s">
        <v>6</v>
      </c>
      <c r="Q151" s="131"/>
      <c r="S151" s="135" t="s">
        <v>92</v>
      </c>
    </row>
    <row r="152" spans="1:19" x14ac:dyDescent="0.3">
      <c r="A152" s="135" t="s">
        <v>95</v>
      </c>
      <c r="B152" s="155" t="s">
        <v>86</v>
      </c>
      <c r="C152" s="155" t="s">
        <v>86</v>
      </c>
      <c r="D152" s="155" t="s">
        <v>86</v>
      </c>
      <c r="E152" s="155" t="s">
        <v>86</v>
      </c>
      <c r="F152" s="155" t="s">
        <v>86</v>
      </c>
      <c r="G152" s="155" t="s">
        <v>86</v>
      </c>
      <c r="H152" s="155" t="s">
        <v>86</v>
      </c>
      <c r="I152" s="155" t="s">
        <v>86</v>
      </c>
      <c r="J152" s="155" t="s">
        <v>86</v>
      </c>
      <c r="K152" s="155" t="s">
        <v>86</v>
      </c>
      <c r="L152" s="155" t="s">
        <v>86</v>
      </c>
      <c r="M152" s="155" t="s">
        <v>86</v>
      </c>
      <c r="N152" s="155" t="s">
        <v>86</v>
      </c>
      <c r="O152" s="131"/>
      <c r="P152" s="130" t="s">
        <v>6</v>
      </c>
      <c r="Q152" s="131"/>
      <c r="S152" s="135" t="s">
        <v>95</v>
      </c>
    </row>
    <row r="153" spans="1:19" x14ac:dyDescent="0.3">
      <c r="A153" s="135" t="s">
        <v>131</v>
      </c>
      <c r="B153" s="155" t="s">
        <v>6</v>
      </c>
      <c r="C153" s="155" t="s">
        <v>86</v>
      </c>
      <c r="D153" s="155" t="s">
        <v>86</v>
      </c>
      <c r="E153" s="155" t="s">
        <v>86</v>
      </c>
      <c r="F153" s="155" t="s">
        <v>86</v>
      </c>
      <c r="G153" s="155" t="s">
        <v>86</v>
      </c>
      <c r="H153" s="155" t="s">
        <v>86</v>
      </c>
      <c r="I153" s="155" t="s">
        <v>86</v>
      </c>
      <c r="J153" s="155" t="s">
        <v>86</v>
      </c>
      <c r="K153" s="155" t="s">
        <v>86</v>
      </c>
      <c r="L153" s="155" t="s">
        <v>86</v>
      </c>
      <c r="M153" s="155" t="s">
        <v>86</v>
      </c>
      <c r="N153" s="155" t="s">
        <v>86</v>
      </c>
      <c r="O153" s="131"/>
      <c r="P153" s="130" t="s">
        <v>6</v>
      </c>
      <c r="Q153" s="131"/>
      <c r="S153" s="135" t="s">
        <v>131</v>
      </c>
    </row>
    <row r="154" spans="1:19" hidden="1" x14ac:dyDescent="0.3">
      <c r="A154" s="135" t="s">
        <v>345</v>
      </c>
      <c r="B154" s="155" t="s">
        <v>86</v>
      </c>
      <c r="C154" s="155"/>
      <c r="D154" s="155" t="s">
        <v>86</v>
      </c>
      <c r="E154" s="155"/>
      <c r="F154" s="155" t="s">
        <v>86</v>
      </c>
      <c r="G154" s="155"/>
      <c r="H154" s="155" t="s">
        <v>86</v>
      </c>
      <c r="I154" s="155"/>
      <c r="J154" s="155" t="s">
        <v>86</v>
      </c>
      <c r="K154" s="155"/>
      <c r="L154" s="155" t="s">
        <v>86</v>
      </c>
      <c r="M154" s="155"/>
      <c r="N154" s="155" t="s">
        <v>86</v>
      </c>
      <c r="O154" s="131"/>
      <c r="P154" s="130"/>
      <c r="Q154" s="131"/>
      <c r="S154" s="135" t="s">
        <v>345</v>
      </c>
    </row>
    <row r="155" spans="1:19" x14ac:dyDescent="0.3">
      <c r="A155" s="134" t="s">
        <v>124</v>
      </c>
      <c r="B155" s="155" t="s">
        <v>86</v>
      </c>
      <c r="C155" s="155" t="s">
        <v>86</v>
      </c>
      <c r="D155" s="155" t="s">
        <v>86</v>
      </c>
      <c r="E155" s="155" t="s">
        <v>86</v>
      </c>
      <c r="F155" s="155" t="s">
        <v>86</v>
      </c>
      <c r="G155" s="155" t="s">
        <v>86</v>
      </c>
      <c r="H155" s="155" t="s">
        <v>86</v>
      </c>
      <c r="I155" s="155" t="s">
        <v>86</v>
      </c>
      <c r="J155" s="155" t="s">
        <v>86</v>
      </c>
      <c r="K155" s="155" t="s">
        <v>86</v>
      </c>
      <c r="L155" s="155" t="s">
        <v>86</v>
      </c>
      <c r="M155" s="155" t="s">
        <v>86</v>
      </c>
      <c r="N155" s="155" t="s">
        <v>86</v>
      </c>
      <c r="O155" s="131"/>
      <c r="P155" s="130" t="s">
        <v>6</v>
      </c>
      <c r="Q155" s="131"/>
      <c r="S155" s="134" t="s">
        <v>124</v>
      </c>
    </row>
    <row r="156" spans="1:19" x14ac:dyDescent="0.3">
      <c r="A156" s="134" t="s">
        <v>98</v>
      </c>
      <c r="B156" s="155" t="s">
        <v>86</v>
      </c>
      <c r="C156" s="155" t="s">
        <v>86</v>
      </c>
      <c r="D156" s="155" t="s">
        <v>86</v>
      </c>
      <c r="E156" s="155" t="s">
        <v>86</v>
      </c>
      <c r="F156" s="155" t="s">
        <v>86</v>
      </c>
      <c r="G156" s="155" t="s">
        <v>86</v>
      </c>
      <c r="H156" s="155" t="s">
        <v>86</v>
      </c>
      <c r="I156" s="155" t="s">
        <v>86</v>
      </c>
      <c r="J156" s="155" t="s">
        <v>86</v>
      </c>
      <c r="K156" s="155" t="s">
        <v>86</v>
      </c>
      <c r="L156" s="155" t="s">
        <v>86</v>
      </c>
      <c r="M156" s="155" t="s">
        <v>86</v>
      </c>
      <c r="N156" s="155" t="s">
        <v>86</v>
      </c>
      <c r="O156" s="131"/>
      <c r="P156" s="130" t="s">
        <v>6</v>
      </c>
      <c r="Q156" s="131"/>
      <c r="S156" s="134" t="s">
        <v>98</v>
      </c>
    </row>
    <row r="157" spans="1:19" x14ac:dyDescent="0.3">
      <c r="A157" s="134" t="s">
        <v>105</v>
      </c>
      <c r="B157" s="155" t="s">
        <v>86</v>
      </c>
      <c r="C157" s="155" t="s">
        <v>86</v>
      </c>
      <c r="D157" s="155" t="s">
        <v>86</v>
      </c>
      <c r="E157" s="155" t="s">
        <v>86</v>
      </c>
      <c r="F157" s="155" t="s">
        <v>86</v>
      </c>
      <c r="G157" s="155" t="s">
        <v>86</v>
      </c>
      <c r="H157" s="155" t="s">
        <v>86</v>
      </c>
      <c r="I157" s="155" t="s">
        <v>86</v>
      </c>
      <c r="J157" s="155" t="s">
        <v>86</v>
      </c>
      <c r="K157" s="155" t="s">
        <v>86</v>
      </c>
      <c r="L157" s="155" t="s">
        <v>86</v>
      </c>
      <c r="M157" s="155" t="s">
        <v>86</v>
      </c>
      <c r="N157" s="155" t="s">
        <v>86</v>
      </c>
      <c r="O157" s="131"/>
      <c r="P157" s="130" t="s">
        <v>6</v>
      </c>
      <c r="Q157" s="131"/>
      <c r="S157" s="134" t="s">
        <v>105</v>
      </c>
    </row>
    <row r="158" spans="1:19" x14ac:dyDescent="0.3">
      <c r="A158" s="135" t="s">
        <v>134</v>
      </c>
      <c r="B158" s="155" t="s">
        <v>86</v>
      </c>
      <c r="C158" s="155"/>
      <c r="D158" s="155" t="s">
        <v>86</v>
      </c>
      <c r="E158" s="155"/>
      <c r="F158" s="155" t="s">
        <v>86</v>
      </c>
      <c r="G158" s="155"/>
      <c r="H158" s="155" t="s">
        <v>86</v>
      </c>
      <c r="I158" s="155"/>
      <c r="J158" s="155" t="s">
        <v>86</v>
      </c>
      <c r="K158" s="155"/>
      <c r="L158" s="155" t="s">
        <v>86</v>
      </c>
      <c r="M158" s="155"/>
      <c r="N158" s="155" t="s">
        <v>86</v>
      </c>
      <c r="O158" s="131"/>
      <c r="P158" s="130"/>
      <c r="Q158" s="131"/>
      <c r="S158" s="135" t="s">
        <v>134</v>
      </c>
    </row>
    <row r="159" spans="1:19" x14ac:dyDescent="0.3">
      <c r="A159" s="134" t="s">
        <v>108</v>
      </c>
      <c r="B159" s="155" t="s">
        <v>86</v>
      </c>
      <c r="C159" s="155" t="s">
        <v>86</v>
      </c>
      <c r="D159" s="155" t="s">
        <v>86</v>
      </c>
      <c r="E159" s="155" t="s">
        <v>86</v>
      </c>
      <c r="F159" s="155" t="s">
        <v>86</v>
      </c>
      <c r="G159" s="155" t="s">
        <v>86</v>
      </c>
      <c r="H159" s="155" t="s">
        <v>86</v>
      </c>
      <c r="I159" s="155" t="s">
        <v>86</v>
      </c>
      <c r="J159" s="155" t="s">
        <v>86</v>
      </c>
      <c r="K159" s="155" t="s">
        <v>86</v>
      </c>
      <c r="L159" s="155" t="s">
        <v>86</v>
      </c>
      <c r="M159" s="155" t="s">
        <v>86</v>
      </c>
      <c r="N159" s="155" t="s">
        <v>86</v>
      </c>
      <c r="O159" s="131"/>
      <c r="P159" s="130" t="s">
        <v>6</v>
      </c>
      <c r="Q159" s="131"/>
      <c r="S159" s="134" t="s">
        <v>108</v>
      </c>
    </row>
    <row r="160" spans="1:19" x14ac:dyDescent="0.3">
      <c r="A160" s="134" t="s">
        <v>111</v>
      </c>
      <c r="B160" s="155" t="s">
        <v>86</v>
      </c>
      <c r="C160" s="155" t="s">
        <v>86</v>
      </c>
      <c r="D160" s="155" t="s">
        <v>86</v>
      </c>
      <c r="E160" s="155" t="s">
        <v>86</v>
      </c>
      <c r="F160" s="155" t="s">
        <v>86</v>
      </c>
      <c r="G160" s="155" t="s">
        <v>86</v>
      </c>
      <c r="H160" s="155" t="s">
        <v>86</v>
      </c>
      <c r="I160" s="155" t="s">
        <v>86</v>
      </c>
      <c r="J160" s="155" t="s">
        <v>86</v>
      </c>
      <c r="K160" s="155" t="s">
        <v>86</v>
      </c>
      <c r="L160" s="155" t="s">
        <v>86</v>
      </c>
      <c r="M160" s="155" t="s">
        <v>86</v>
      </c>
      <c r="N160" s="155" t="s">
        <v>86</v>
      </c>
      <c r="O160" s="131"/>
      <c r="P160" s="130" t="s">
        <v>6</v>
      </c>
      <c r="Q160" s="131"/>
      <c r="S160" s="134" t="s">
        <v>111</v>
      </c>
    </row>
    <row r="161" spans="1:19" x14ac:dyDescent="0.3">
      <c r="A161" s="134" t="s">
        <v>129</v>
      </c>
      <c r="B161" s="155" t="s">
        <v>86</v>
      </c>
      <c r="C161" s="155" t="s">
        <v>86</v>
      </c>
      <c r="D161" s="155" t="s">
        <v>86</v>
      </c>
      <c r="E161" s="155" t="s">
        <v>86</v>
      </c>
      <c r="F161" s="155" t="s">
        <v>86</v>
      </c>
      <c r="G161" s="155" t="s">
        <v>86</v>
      </c>
      <c r="H161" s="155" t="s">
        <v>86</v>
      </c>
      <c r="I161" s="155" t="s">
        <v>86</v>
      </c>
      <c r="J161" s="155" t="s">
        <v>86</v>
      </c>
      <c r="K161" s="155" t="s">
        <v>86</v>
      </c>
      <c r="L161" s="155" t="s">
        <v>86</v>
      </c>
      <c r="M161" s="155" t="s">
        <v>86</v>
      </c>
      <c r="N161" s="155" t="s">
        <v>86</v>
      </c>
      <c r="O161" s="131"/>
      <c r="P161" s="130" t="s">
        <v>6</v>
      </c>
      <c r="Q161" s="131"/>
      <c r="S161" s="134" t="s">
        <v>129</v>
      </c>
    </row>
    <row r="162" spans="1:19" x14ac:dyDescent="0.3">
      <c r="A162" s="134" t="s">
        <v>114</v>
      </c>
      <c r="B162" s="155" t="s">
        <v>86</v>
      </c>
      <c r="C162" s="155" t="s">
        <v>86</v>
      </c>
      <c r="D162" s="155" t="s">
        <v>86</v>
      </c>
      <c r="E162" s="155" t="s">
        <v>86</v>
      </c>
      <c r="F162" s="155" t="s">
        <v>86</v>
      </c>
      <c r="G162" s="155" t="s">
        <v>86</v>
      </c>
      <c r="H162" s="155" t="s">
        <v>86</v>
      </c>
      <c r="I162" s="155" t="s">
        <v>86</v>
      </c>
      <c r="J162" s="155" t="s">
        <v>86</v>
      </c>
      <c r="K162" s="155" t="s">
        <v>86</v>
      </c>
      <c r="L162" s="155" t="s">
        <v>86</v>
      </c>
      <c r="M162" s="155" t="s">
        <v>86</v>
      </c>
      <c r="N162" s="155" t="s">
        <v>86</v>
      </c>
      <c r="O162" s="131"/>
      <c r="P162" s="130" t="s">
        <v>6</v>
      </c>
      <c r="Q162" s="131"/>
      <c r="S162" s="134" t="s">
        <v>114</v>
      </c>
    </row>
    <row r="163" spans="1:19" x14ac:dyDescent="0.3">
      <c r="A163" s="134" t="s">
        <v>117</v>
      </c>
      <c r="B163" s="156" t="str">
        <f>$T$5</f>
        <v>-</v>
      </c>
      <c r="C163" s="157"/>
      <c r="D163" s="156" t="str">
        <f>$T$6</f>
        <v>-</v>
      </c>
      <c r="E163" s="157"/>
      <c r="F163" s="156" t="str">
        <f>$T$7</f>
        <v>-</v>
      </c>
      <c r="G163" s="157"/>
      <c r="H163" s="156" t="str">
        <f>$T$8</f>
        <v>-</v>
      </c>
      <c r="I163" s="157"/>
      <c r="J163" s="156" t="str">
        <f>$T$9</f>
        <v>-</v>
      </c>
      <c r="K163" s="157"/>
      <c r="L163" s="156" t="str">
        <f>$T$10</f>
        <v>-</v>
      </c>
      <c r="M163" s="157"/>
      <c r="N163" s="156" t="str">
        <f>$T$11</f>
        <v>-</v>
      </c>
      <c r="O163" s="131"/>
      <c r="P163" s="26" t="str">
        <f>$T$12</f>
        <v>-</v>
      </c>
      <c r="Q163" s="131"/>
      <c r="S163" s="134" t="s">
        <v>117</v>
      </c>
    </row>
    <row r="164" spans="1:19" x14ac:dyDescent="0.3">
      <c r="B164" s="146" t="s">
        <v>145</v>
      </c>
      <c r="D164" s="146" t="s">
        <v>145</v>
      </c>
      <c r="F164" s="146" t="s">
        <v>145</v>
      </c>
      <c r="H164" s="146" t="s">
        <v>145</v>
      </c>
      <c r="J164" s="146" t="s">
        <v>145</v>
      </c>
      <c r="L164" s="146" t="s">
        <v>145</v>
      </c>
      <c r="N164" s="146" t="s">
        <v>145</v>
      </c>
      <c r="O164" s="4"/>
      <c r="P164" s="1" t="s">
        <v>145</v>
      </c>
      <c r="Q164" s="4"/>
      <c r="R164" t="s">
        <v>208</v>
      </c>
      <c r="S164" s="134"/>
    </row>
    <row r="165" spans="1:19" x14ac:dyDescent="0.3">
      <c r="A165" s="135" t="s">
        <v>84</v>
      </c>
      <c r="B165" s="155" t="s">
        <v>86</v>
      </c>
      <c r="C165" s="155" t="s">
        <v>86</v>
      </c>
      <c r="D165" s="155" t="s">
        <v>86</v>
      </c>
      <c r="E165" s="155" t="s">
        <v>86</v>
      </c>
      <c r="F165" s="155" t="s">
        <v>86</v>
      </c>
      <c r="G165" s="155" t="s">
        <v>86</v>
      </c>
      <c r="H165" s="155" t="s">
        <v>86</v>
      </c>
      <c r="I165" s="155" t="s">
        <v>86</v>
      </c>
      <c r="J165" s="155" t="s">
        <v>86</v>
      </c>
      <c r="K165" s="155" t="s">
        <v>86</v>
      </c>
      <c r="L165" s="155" t="s">
        <v>86</v>
      </c>
      <c r="M165" s="155" t="s">
        <v>86</v>
      </c>
      <c r="N165" s="155" t="s">
        <v>86</v>
      </c>
      <c r="O165" s="131"/>
      <c r="P165" s="130" t="s">
        <v>6</v>
      </c>
      <c r="Q165" s="131"/>
      <c r="S165" s="135" t="s">
        <v>84</v>
      </c>
    </row>
    <row r="166" spans="1:19" x14ac:dyDescent="0.3">
      <c r="A166" s="135" t="s">
        <v>89</v>
      </c>
      <c r="B166" s="155" t="s">
        <v>86</v>
      </c>
      <c r="C166" s="155" t="s">
        <v>86</v>
      </c>
      <c r="D166" s="155" t="s">
        <v>86</v>
      </c>
      <c r="E166" s="155" t="s">
        <v>86</v>
      </c>
      <c r="F166" s="155" t="s">
        <v>86</v>
      </c>
      <c r="G166" s="155" t="s">
        <v>86</v>
      </c>
      <c r="H166" s="155" t="s">
        <v>86</v>
      </c>
      <c r="I166" s="155" t="s">
        <v>86</v>
      </c>
      <c r="J166" s="155" t="s">
        <v>86</v>
      </c>
      <c r="K166" s="155" t="s">
        <v>86</v>
      </c>
      <c r="L166" s="155" t="s">
        <v>86</v>
      </c>
      <c r="M166" s="155" t="s">
        <v>86</v>
      </c>
      <c r="N166" s="155" t="s">
        <v>86</v>
      </c>
      <c r="O166" s="131"/>
      <c r="P166" s="130" t="s">
        <v>6</v>
      </c>
      <c r="Q166" s="131"/>
      <c r="S166" s="135" t="s">
        <v>89</v>
      </c>
    </row>
    <row r="167" spans="1:19" x14ac:dyDescent="0.3">
      <c r="A167" s="135" t="s">
        <v>118</v>
      </c>
      <c r="B167" s="155" t="s">
        <v>86</v>
      </c>
      <c r="C167" s="155" t="s">
        <v>86</v>
      </c>
      <c r="D167" s="155" t="s">
        <v>86</v>
      </c>
      <c r="E167" s="155" t="s">
        <v>86</v>
      </c>
      <c r="F167" s="155" t="s">
        <v>86</v>
      </c>
      <c r="G167" s="155" t="s">
        <v>86</v>
      </c>
      <c r="H167" s="155" t="s">
        <v>86</v>
      </c>
      <c r="I167" s="155" t="s">
        <v>86</v>
      </c>
      <c r="J167" s="155" t="s">
        <v>86</v>
      </c>
      <c r="K167" s="155" t="s">
        <v>86</v>
      </c>
      <c r="L167" s="155" t="s">
        <v>86</v>
      </c>
      <c r="M167" s="155" t="s">
        <v>86</v>
      </c>
      <c r="N167" s="155" t="s">
        <v>86</v>
      </c>
      <c r="O167" s="131"/>
      <c r="P167" s="130" t="s">
        <v>6</v>
      </c>
      <c r="Q167" s="131"/>
      <c r="S167" s="135" t="s">
        <v>118</v>
      </c>
    </row>
    <row r="168" spans="1:19" x14ac:dyDescent="0.3">
      <c r="A168" s="135" t="s">
        <v>92</v>
      </c>
      <c r="B168" s="155" t="s">
        <v>86</v>
      </c>
      <c r="C168" s="155" t="s">
        <v>86</v>
      </c>
      <c r="D168" s="155" t="s">
        <v>86</v>
      </c>
      <c r="E168" s="155" t="s">
        <v>86</v>
      </c>
      <c r="F168" s="155" t="s">
        <v>86</v>
      </c>
      <c r="G168" s="155" t="s">
        <v>86</v>
      </c>
      <c r="H168" s="155" t="s">
        <v>86</v>
      </c>
      <c r="I168" s="155" t="s">
        <v>86</v>
      </c>
      <c r="J168" s="155" t="s">
        <v>86</v>
      </c>
      <c r="K168" s="155" t="s">
        <v>86</v>
      </c>
      <c r="L168" s="155" t="s">
        <v>86</v>
      </c>
      <c r="M168" s="155" t="s">
        <v>86</v>
      </c>
      <c r="N168" s="155" t="s">
        <v>86</v>
      </c>
      <c r="O168" s="131"/>
      <c r="P168" s="130" t="s">
        <v>6</v>
      </c>
      <c r="Q168" s="131"/>
      <c r="S168" s="135" t="s">
        <v>92</v>
      </c>
    </row>
    <row r="169" spans="1:19" x14ac:dyDescent="0.3">
      <c r="A169" s="135" t="s">
        <v>95</v>
      </c>
      <c r="B169" s="155" t="s">
        <v>86</v>
      </c>
      <c r="C169" s="155" t="s">
        <v>86</v>
      </c>
      <c r="D169" s="155" t="s">
        <v>86</v>
      </c>
      <c r="E169" s="155" t="s">
        <v>86</v>
      </c>
      <c r="F169" s="155" t="s">
        <v>86</v>
      </c>
      <c r="G169" s="155" t="s">
        <v>86</v>
      </c>
      <c r="H169" s="155" t="s">
        <v>86</v>
      </c>
      <c r="I169" s="155" t="s">
        <v>86</v>
      </c>
      <c r="J169" s="155" t="s">
        <v>86</v>
      </c>
      <c r="K169" s="155" t="s">
        <v>86</v>
      </c>
      <c r="L169" s="155" t="s">
        <v>86</v>
      </c>
      <c r="M169" s="155" t="s">
        <v>86</v>
      </c>
      <c r="N169" s="155" t="s">
        <v>86</v>
      </c>
      <c r="O169" s="131"/>
      <c r="P169" s="130" t="s">
        <v>6</v>
      </c>
      <c r="Q169" s="131"/>
      <c r="S169" s="135" t="s">
        <v>95</v>
      </c>
    </row>
    <row r="170" spans="1:19" x14ac:dyDescent="0.3">
      <c r="A170" s="135" t="s">
        <v>131</v>
      </c>
      <c r="B170" s="155" t="s">
        <v>6</v>
      </c>
      <c r="C170" s="155" t="s">
        <v>86</v>
      </c>
      <c r="D170" s="155" t="s">
        <v>86</v>
      </c>
      <c r="E170" s="155" t="s">
        <v>86</v>
      </c>
      <c r="F170" s="155" t="s">
        <v>86</v>
      </c>
      <c r="G170" s="155" t="s">
        <v>86</v>
      </c>
      <c r="H170" s="155" t="s">
        <v>86</v>
      </c>
      <c r="I170" s="155" t="s">
        <v>86</v>
      </c>
      <c r="J170" s="155" t="s">
        <v>86</v>
      </c>
      <c r="K170" s="155" t="s">
        <v>86</v>
      </c>
      <c r="L170" s="155" t="s">
        <v>86</v>
      </c>
      <c r="M170" s="155" t="s">
        <v>86</v>
      </c>
      <c r="N170" s="155" t="s">
        <v>86</v>
      </c>
      <c r="O170" s="131"/>
      <c r="P170" s="130" t="s">
        <v>6</v>
      </c>
      <c r="Q170" s="131"/>
      <c r="S170" s="135" t="s">
        <v>131</v>
      </c>
    </row>
    <row r="171" spans="1:19" hidden="1" x14ac:dyDescent="0.3">
      <c r="A171" s="135" t="s">
        <v>345</v>
      </c>
      <c r="B171" s="155" t="s">
        <v>86</v>
      </c>
      <c r="C171" s="155"/>
      <c r="D171" s="155" t="s">
        <v>86</v>
      </c>
      <c r="E171" s="155"/>
      <c r="F171" s="155" t="s">
        <v>86</v>
      </c>
      <c r="G171" s="155"/>
      <c r="H171" s="155" t="s">
        <v>86</v>
      </c>
      <c r="I171" s="155"/>
      <c r="J171" s="155" t="s">
        <v>86</v>
      </c>
      <c r="K171" s="155"/>
      <c r="L171" s="155" t="s">
        <v>86</v>
      </c>
      <c r="M171" s="155"/>
      <c r="N171" s="155" t="s">
        <v>86</v>
      </c>
      <c r="O171" s="131"/>
      <c r="P171" s="130"/>
      <c r="Q171" s="131"/>
      <c r="S171" s="135" t="s">
        <v>345</v>
      </c>
    </row>
    <row r="172" spans="1:19" x14ac:dyDescent="0.3">
      <c r="A172" s="134" t="s">
        <v>124</v>
      </c>
      <c r="B172" s="155" t="s">
        <v>146</v>
      </c>
      <c r="C172" s="155"/>
      <c r="D172" s="155" t="s">
        <v>146</v>
      </c>
      <c r="E172" s="155" t="s">
        <v>146</v>
      </c>
      <c r="F172" s="155" t="s">
        <v>146</v>
      </c>
      <c r="G172" s="155" t="s">
        <v>146</v>
      </c>
      <c r="H172" s="155" t="s">
        <v>146</v>
      </c>
      <c r="I172" s="155" t="s">
        <v>146</v>
      </c>
      <c r="J172" s="155" t="s">
        <v>146</v>
      </c>
      <c r="K172" s="155" t="s">
        <v>146</v>
      </c>
      <c r="L172" s="155" t="s">
        <v>146</v>
      </c>
      <c r="M172" s="155" t="s">
        <v>146</v>
      </c>
      <c r="N172" s="155" t="s">
        <v>146</v>
      </c>
      <c r="O172" s="131"/>
      <c r="P172" s="130"/>
      <c r="Q172" s="131"/>
      <c r="S172" s="134" t="s">
        <v>124</v>
      </c>
    </row>
    <row r="173" spans="1:19" x14ac:dyDescent="0.3">
      <c r="A173" s="134" t="s">
        <v>98</v>
      </c>
      <c r="B173" s="155" t="s">
        <v>86</v>
      </c>
      <c r="C173" s="155" t="s">
        <v>86</v>
      </c>
      <c r="D173" s="155" t="s">
        <v>86</v>
      </c>
      <c r="E173" s="155" t="s">
        <v>86</v>
      </c>
      <c r="F173" s="155" t="s">
        <v>86</v>
      </c>
      <c r="G173" s="155" t="s">
        <v>86</v>
      </c>
      <c r="H173" s="155" t="s">
        <v>86</v>
      </c>
      <c r="I173" s="155" t="s">
        <v>86</v>
      </c>
      <c r="J173" s="155" t="s">
        <v>86</v>
      </c>
      <c r="K173" s="155" t="s">
        <v>86</v>
      </c>
      <c r="L173" s="155" t="s">
        <v>86</v>
      </c>
      <c r="M173" s="155" t="s">
        <v>86</v>
      </c>
      <c r="N173" s="155" t="s">
        <v>86</v>
      </c>
      <c r="O173" s="131"/>
      <c r="P173" s="130" t="s">
        <v>6</v>
      </c>
      <c r="Q173" s="131"/>
      <c r="S173" s="134" t="s">
        <v>98</v>
      </c>
    </row>
    <row r="174" spans="1:19" x14ac:dyDescent="0.3">
      <c r="A174" s="134" t="s">
        <v>105</v>
      </c>
      <c r="B174" s="155" t="s">
        <v>86</v>
      </c>
      <c r="C174" s="155" t="s">
        <v>86</v>
      </c>
      <c r="D174" s="155" t="s">
        <v>86</v>
      </c>
      <c r="E174" s="155" t="s">
        <v>86</v>
      </c>
      <c r="F174" s="155" t="s">
        <v>86</v>
      </c>
      <c r="G174" s="155" t="s">
        <v>86</v>
      </c>
      <c r="H174" s="155" t="s">
        <v>86</v>
      </c>
      <c r="I174" s="155" t="s">
        <v>86</v>
      </c>
      <c r="J174" s="155" t="s">
        <v>86</v>
      </c>
      <c r="K174" s="155" t="s">
        <v>86</v>
      </c>
      <c r="L174" s="155" t="s">
        <v>86</v>
      </c>
      <c r="M174" s="155" t="s">
        <v>86</v>
      </c>
      <c r="N174" s="155" t="s">
        <v>86</v>
      </c>
      <c r="O174" s="131"/>
      <c r="P174" s="130" t="s">
        <v>6</v>
      </c>
      <c r="Q174" s="131"/>
      <c r="S174" s="134" t="s">
        <v>105</v>
      </c>
    </row>
    <row r="175" spans="1:19" x14ac:dyDescent="0.3">
      <c r="A175" s="135" t="s">
        <v>134</v>
      </c>
      <c r="B175" s="155" t="s">
        <v>146</v>
      </c>
      <c r="C175" s="155" t="s">
        <v>146</v>
      </c>
      <c r="D175" s="155" t="s">
        <v>146</v>
      </c>
      <c r="E175" s="155" t="s">
        <v>146</v>
      </c>
      <c r="F175" s="155" t="s">
        <v>146</v>
      </c>
      <c r="G175" s="155" t="s">
        <v>146</v>
      </c>
      <c r="H175" s="155" t="s">
        <v>146</v>
      </c>
      <c r="I175" s="155" t="s">
        <v>146</v>
      </c>
      <c r="J175" s="155" t="s">
        <v>146</v>
      </c>
      <c r="K175" s="155" t="s">
        <v>146</v>
      </c>
      <c r="L175" s="155" t="s">
        <v>146</v>
      </c>
      <c r="M175" s="155" t="s">
        <v>146</v>
      </c>
      <c r="N175" s="155" t="s">
        <v>146</v>
      </c>
      <c r="O175" s="131"/>
      <c r="P175" s="130"/>
      <c r="Q175" s="131"/>
      <c r="S175" s="135" t="s">
        <v>134</v>
      </c>
    </row>
    <row r="176" spans="1:19" x14ac:dyDescent="0.3">
      <c r="A176" s="134" t="s">
        <v>108</v>
      </c>
      <c r="B176" s="155" t="s">
        <v>86</v>
      </c>
      <c r="C176" s="155" t="s">
        <v>86</v>
      </c>
      <c r="D176" s="155" t="s">
        <v>86</v>
      </c>
      <c r="E176" s="155" t="s">
        <v>86</v>
      </c>
      <c r="F176" s="155" t="s">
        <v>86</v>
      </c>
      <c r="G176" s="155" t="s">
        <v>86</v>
      </c>
      <c r="H176" s="155" t="s">
        <v>86</v>
      </c>
      <c r="I176" s="155" t="s">
        <v>86</v>
      </c>
      <c r="J176" s="155" t="s">
        <v>86</v>
      </c>
      <c r="K176" s="155" t="s">
        <v>86</v>
      </c>
      <c r="L176" s="155" t="s">
        <v>86</v>
      </c>
      <c r="M176" s="155" t="s">
        <v>86</v>
      </c>
      <c r="N176" s="155" t="s">
        <v>86</v>
      </c>
      <c r="O176" s="131"/>
      <c r="P176" s="130" t="s">
        <v>6</v>
      </c>
      <c r="Q176" s="131"/>
      <c r="S176" s="134" t="s">
        <v>108</v>
      </c>
    </row>
    <row r="177" spans="1:19" x14ac:dyDescent="0.3">
      <c r="A177" s="134" t="s">
        <v>111</v>
      </c>
      <c r="B177" s="155" t="s">
        <v>86</v>
      </c>
      <c r="C177" s="155" t="s">
        <v>86</v>
      </c>
      <c r="D177" s="155" t="s">
        <v>86</v>
      </c>
      <c r="E177" s="155" t="s">
        <v>86</v>
      </c>
      <c r="F177" s="155" t="s">
        <v>86</v>
      </c>
      <c r="G177" s="155" t="s">
        <v>86</v>
      </c>
      <c r="H177" s="155" t="s">
        <v>86</v>
      </c>
      <c r="I177" s="155" t="s">
        <v>86</v>
      </c>
      <c r="J177" s="155" t="s">
        <v>86</v>
      </c>
      <c r="K177" s="155" t="s">
        <v>86</v>
      </c>
      <c r="L177" s="155" t="s">
        <v>86</v>
      </c>
      <c r="M177" s="155" t="s">
        <v>86</v>
      </c>
      <c r="N177" s="155" t="s">
        <v>86</v>
      </c>
      <c r="O177" s="131"/>
      <c r="P177" s="130" t="s">
        <v>6</v>
      </c>
      <c r="Q177" s="131"/>
      <c r="S177" s="134" t="s">
        <v>111</v>
      </c>
    </row>
    <row r="178" spans="1:19" x14ac:dyDescent="0.3">
      <c r="A178" s="134" t="s">
        <v>129</v>
      </c>
      <c r="B178" s="155" t="s">
        <v>146</v>
      </c>
      <c r="C178" s="155" t="s">
        <v>146</v>
      </c>
      <c r="D178" s="155" t="s">
        <v>146</v>
      </c>
      <c r="E178" s="155" t="s">
        <v>146</v>
      </c>
      <c r="F178" s="155" t="s">
        <v>146</v>
      </c>
      <c r="G178" s="155" t="s">
        <v>146</v>
      </c>
      <c r="H178" s="155" t="s">
        <v>146</v>
      </c>
      <c r="I178" s="155" t="s">
        <v>146</v>
      </c>
      <c r="J178" s="155" t="s">
        <v>146</v>
      </c>
      <c r="K178" s="155" t="s">
        <v>146</v>
      </c>
      <c r="L178" s="155" t="s">
        <v>146</v>
      </c>
      <c r="M178" s="155" t="s">
        <v>146</v>
      </c>
      <c r="N178" s="155" t="s">
        <v>146</v>
      </c>
      <c r="O178" s="131"/>
      <c r="P178" s="130"/>
      <c r="Q178" s="131"/>
      <c r="S178" s="134" t="s">
        <v>129</v>
      </c>
    </row>
    <row r="179" spans="1:19" x14ac:dyDescent="0.3">
      <c r="A179" s="134" t="s">
        <v>114</v>
      </c>
      <c r="B179" s="155" t="s">
        <v>86</v>
      </c>
      <c r="C179" s="155" t="s">
        <v>86</v>
      </c>
      <c r="D179" s="155" t="s">
        <v>86</v>
      </c>
      <c r="E179" s="155" t="s">
        <v>86</v>
      </c>
      <c r="F179" s="155" t="s">
        <v>86</v>
      </c>
      <c r="G179" s="155" t="s">
        <v>86</v>
      </c>
      <c r="H179" s="155" t="s">
        <v>86</v>
      </c>
      <c r="I179" s="155" t="s">
        <v>86</v>
      </c>
      <c r="J179" s="155" t="s">
        <v>86</v>
      </c>
      <c r="K179" s="155" t="s">
        <v>86</v>
      </c>
      <c r="L179" s="155" t="s">
        <v>86</v>
      </c>
      <c r="M179" s="155" t="s">
        <v>86</v>
      </c>
      <c r="N179" s="155" t="s">
        <v>86</v>
      </c>
      <c r="O179" s="131"/>
      <c r="P179" s="130" t="s">
        <v>6</v>
      </c>
      <c r="Q179" s="131"/>
      <c r="S179" s="134" t="s">
        <v>114</v>
      </c>
    </row>
    <row r="180" spans="1:19" x14ac:dyDescent="0.3">
      <c r="S180" s="134"/>
    </row>
    <row r="181" spans="1:19" x14ac:dyDescent="0.3">
      <c r="A181" s="140" t="s">
        <v>185</v>
      </c>
      <c r="B181" s="146" t="str">
        <f>$T$5</f>
        <v>-</v>
      </c>
      <c r="C181" s="146"/>
      <c r="D181" s="146" t="str">
        <f>$T$6</f>
        <v>-</v>
      </c>
      <c r="E181" s="146"/>
      <c r="F181" s="146" t="str">
        <f>$T$7</f>
        <v>-</v>
      </c>
      <c r="G181" s="146"/>
      <c r="H181" s="146" t="str">
        <f>$T$8</f>
        <v>-</v>
      </c>
      <c r="I181" s="146"/>
      <c r="J181" s="146" t="str">
        <f>$T$9</f>
        <v>-</v>
      </c>
      <c r="K181" s="146"/>
      <c r="L181" s="146" t="str">
        <f>$T$10</f>
        <v>-</v>
      </c>
      <c r="M181" s="146"/>
      <c r="N181" s="146" t="str">
        <f>$T$11</f>
        <v>-</v>
      </c>
      <c r="O181" s="2"/>
      <c r="P181" s="1" t="str">
        <f>$T$12</f>
        <v>-</v>
      </c>
      <c r="Q181" s="2"/>
      <c r="R181" t="s">
        <v>183</v>
      </c>
      <c r="S181" s="140" t="s">
        <v>182</v>
      </c>
    </row>
    <row r="182" spans="1:19" x14ac:dyDescent="0.3">
      <c r="A182" s="135" t="s">
        <v>84</v>
      </c>
      <c r="B182" s="158" t="s">
        <v>86</v>
      </c>
      <c r="C182" s="158" t="s">
        <v>86</v>
      </c>
      <c r="D182" s="158" t="s">
        <v>86</v>
      </c>
      <c r="E182" s="158" t="s">
        <v>86</v>
      </c>
      <c r="F182" s="158" t="s">
        <v>86</v>
      </c>
      <c r="G182" s="158" t="s">
        <v>86</v>
      </c>
      <c r="H182" s="158" t="s">
        <v>86</v>
      </c>
      <c r="I182" s="158" t="s">
        <v>86</v>
      </c>
      <c r="J182" s="158" t="s">
        <v>86</v>
      </c>
      <c r="K182" s="158" t="s">
        <v>86</v>
      </c>
      <c r="L182" s="158" t="s">
        <v>86</v>
      </c>
      <c r="M182" s="158" t="s">
        <v>86</v>
      </c>
      <c r="N182" s="158" t="s">
        <v>86</v>
      </c>
      <c r="O182" s="133"/>
      <c r="P182" s="132" t="s">
        <v>6</v>
      </c>
      <c r="Q182" s="133"/>
      <c r="S182" s="135" t="s">
        <v>84</v>
      </c>
    </row>
    <row r="183" spans="1:19" x14ac:dyDescent="0.3">
      <c r="A183" s="135" t="s">
        <v>89</v>
      </c>
      <c r="B183" s="158" t="s">
        <v>86</v>
      </c>
      <c r="C183" s="158" t="s">
        <v>86</v>
      </c>
      <c r="D183" s="158" t="s">
        <v>86</v>
      </c>
      <c r="E183" s="158" t="s">
        <v>86</v>
      </c>
      <c r="F183" s="158" t="s">
        <v>86</v>
      </c>
      <c r="G183" s="158" t="s">
        <v>86</v>
      </c>
      <c r="H183" s="158" t="s">
        <v>86</v>
      </c>
      <c r="I183" s="158" t="s">
        <v>86</v>
      </c>
      <c r="J183" s="158" t="s">
        <v>86</v>
      </c>
      <c r="K183" s="158" t="s">
        <v>86</v>
      </c>
      <c r="L183" s="158" t="s">
        <v>86</v>
      </c>
      <c r="M183" s="158" t="s">
        <v>86</v>
      </c>
      <c r="N183" s="158" t="s">
        <v>86</v>
      </c>
      <c r="O183" s="133"/>
      <c r="P183" s="132" t="s">
        <v>6</v>
      </c>
      <c r="Q183" s="133"/>
      <c r="S183" s="135" t="s">
        <v>89</v>
      </c>
    </row>
    <row r="184" spans="1:19" x14ac:dyDescent="0.3">
      <c r="A184" s="135" t="s">
        <v>92</v>
      </c>
      <c r="B184" s="158" t="s">
        <v>86</v>
      </c>
      <c r="C184" s="158" t="s">
        <v>86</v>
      </c>
      <c r="D184" s="158" t="s">
        <v>86</v>
      </c>
      <c r="E184" s="158" t="s">
        <v>86</v>
      </c>
      <c r="F184" s="158" t="s">
        <v>86</v>
      </c>
      <c r="G184" s="158" t="s">
        <v>86</v>
      </c>
      <c r="H184" s="158" t="s">
        <v>86</v>
      </c>
      <c r="I184" s="158" t="s">
        <v>86</v>
      </c>
      <c r="J184" s="158" t="s">
        <v>86</v>
      </c>
      <c r="K184" s="158" t="s">
        <v>86</v>
      </c>
      <c r="L184" s="158" t="s">
        <v>86</v>
      </c>
      <c r="M184" s="158" t="s">
        <v>86</v>
      </c>
      <c r="N184" s="158" t="s">
        <v>86</v>
      </c>
      <c r="O184" s="133"/>
      <c r="P184" s="132" t="s">
        <v>6</v>
      </c>
      <c r="Q184" s="133"/>
      <c r="S184" s="135" t="s">
        <v>92</v>
      </c>
    </row>
    <row r="185" spans="1:19" x14ac:dyDescent="0.3">
      <c r="A185" s="135" t="s">
        <v>95</v>
      </c>
      <c r="B185" s="158" t="s">
        <v>86</v>
      </c>
      <c r="C185" s="158" t="s">
        <v>86</v>
      </c>
      <c r="D185" s="158" t="s">
        <v>86</v>
      </c>
      <c r="E185" s="158" t="s">
        <v>86</v>
      </c>
      <c r="F185" s="158" t="s">
        <v>86</v>
      </c>
      <c r="G185" s="158" t="s">
        <v>86</v>
      </c>
      <c r="H185" s="158" t="s">
        <v>86</v>
      </c>
      <c r="I185" s="158" t="s">
        <v>86</v>
      </c>
      <c r="J185" s="158" t="s">
        <v>86</v>
      </c>
      <c r="K185" s="158" t="s">
        <v>86</v>
      </c>
      <c r="L185" s="158" t="s">
        <v>86</v>
      </c>
      <c r="M185" s="158" t="s">
        <v>86</v>
      </c>
      <c r="N185" s="158" t="s">
        <v>86</v>
      </c>
      <c r="O185" s="133"/>
      <c r="P185" s="132" t="s">
        <v>6</v>
      </c>
      <c r="Q185" s="133"/>
      <c r="S185" s="135" t="s">
        <v>95</v>
      </c>
    </row>
    <row r="186" spans="1:19" x14ac:dyDescent="0.3">
      <c r="A186" s="135" t="s">
        <v>121</v>
      </c>
      <c r="B186" s="158" t="s">
        <v>86</v>
      </c>
      <c r="C186" s="158" t="s">
        <v>86</v>
      </c>
      <c r="D186" s="158" t="s">
        <v>86</v>
      </c>
      <c r="E186" s="158" t="s">
        <v>86</v>
      </c>
      <c r="F186" s="158" t="s">
        <v>86</v>
      </c>
      <c r="G186" s="158" t="s">
        <v>86</v>
      </c>
      <c r="H186" s="158" t="s">
        <v>86</v>
      </c>
      <c r="I186" s="158" t="s">
        <v>86</v>
      </c>
      <c r="J186" s="158" t="s">
        <v>86</v>
      </c>
      <c r="K186" s="158" t="s">
        <v>86</v>
      </c>
      <c r="L186" s="158" t="s">
        <v>86</v>
      </c>
      <c r="M186" s="158" t="s">
        <v>86</v>
      </c>
      <c r="N186" s="158" t="s">
        <v>86</v>
      </c>
      <c r="O186" s="133"/>
      <c r="P186" s="132" t="s">
        <v>6</v>
      </c>
      <c r="Q186" s="133"/>
      <c r="S186" s="135" t="s">
        <v>121</v>
      </c>
    </row>
    <row r="187" spans="1:19" hidden="1" x14ac:dyDescent="0.3">
      <c r="A187" s="135" t="s">
        <v>338</v>
      </c>
      <c r="B187" s="158" t="s">
        <v>86</v>
      </c>
      <c r="C187" s="158"/>
      <c r="D187" s="158" t="s">
        <v>86</v>
      </c>
      <c r="E187" s="158"/>
      <c r="F187" s="158" t="s">
        <v>86</v>
      </c>
      <c r="G187" s="158"/>
      <c r="H187" s="158" t="s">
        <v>86</v>
      </c>
      <c r="I187" s="158"/>
      <c r="J187" s="158" t="s">
        <v>86</v>
      </c>
      <c r="K187" s="158"/>
      <c r="L187" s="158" t="s">
        <v>86</v>
      </c>
      <c r="M187" s="158"/>
      <c r="N187" s="158" t="s">
        <v>86</v>
      </c>
      <c r="O187" s="133"/>
      <c r="P187" s="132"/>
      <c r="Q187" s="133"/>
      <c r="S187" s="135" t="s">
        <v>338</v>
      </c>
    </row>
    <row r="188" spans="1:19" x14ac:dyDescent="0.3">
      <c r="A188" s="134" t="s">
        <v>98</v>
      </c>
      <c r="B188" s="158" t="s">
        <v>86</v>
      </c>
      <c r="C188" s="158" t="s">
        <v>86</v>
      </c>
      <c r="D188" s="158" t="s">
        <v>86</v>
      </c>
      <c r="E188" s="158" t="s">
        <v>86</v>
      </c>
      <c r="F188" s="158" t="s">
        <v>86</v>
      </c>
      <c r="G188" s="158" t="s">
        <v>86</v>
      </c>
      <c r="H188" s="158" t="s">
        <v>86</v>
      </c>
      <c r="I188" s="158" t="s">
        <v>86</v>
      </c>
      <c r="J188" s="158" t="s">
        <v>86</v>
      </c>
      <c r="K188" s="158" t="s">
        <v>86</v>
      </c>
      <c r="L188" s="158" t="s">
        <v>86</v>
      </c>
      <c r="M188" s="158" t="s">
        <v>86</v>
      </c>
      <c r="N188" s="158" t="s">
        <v>86</v>
      </c>
      <c r="O188" s="133"/>
      <c r="P188" s="132" t="s">
        <v>6</v>
      </c>
      <c r="Q188" s="133"/>
      <c r="S188" s="134" t="s">
        <v>98</v>
      </c>
    </row>
    <row r="189" spans="1:19" x14ac:dyDescent="0.3">
      <c r="A189" s="134" t="s">
        <v>124</v>
      </c>
      <c r="B189" s="158" t="s">
        <v>86</v>
      </c>
      <c r="C189" s="158"/>
      <c r="D189" s="158" t="s">
        <v>86</v>
      </c>
      <c r="E189" s="158"/>
      <c r="F189" s="158" t="s">
        <v>86</v>
      </c>
      <c r="G189" s="158"/>
      <c r="H189" s="158" t="s">
        <v>86</v>
      </c>
      <c r="I189" s="158"/>
      <c r="J189" s="158" t="s">
        <v>86</v>
      </c>
      <c r="K189" s="158"/>
      <c r="L189" s="158" t="s">
        <v>86</v>
      </c>
      <c r="M189" s="158"/>
      <c r="N189" s="158" t="s">
        <v>86</v>
      </c>
      <c r="O189" s="133"/>
      <c r="P189" s="132"/>
      <c r="Q189" s="133"/>
      <c r="S189" s="135" t="s">
        <v>124</v>
      </c>
    </row>
    <row r="190" spans="1:19" x14ac:dyDescent="0.3">
      <c r="A190" s="134" t="s">
        <v>105</v>
      </c>
      <c r="B190" s="158" t="s">
        <v>86</v>
      </c>
      <c r="C190" s="158" t="s">
        <v>86</v>
      </c>
      <c r="D190" s="158" t="s">
        <v>86</v>
      </c>
      <c r="E190" s="158" t="s">
        <v>86</v>
      </c>
      <c r="F190" s="158" t="s">
        <v>86</v>
      </c>
      <c r="G190" s="158" t="s">
        <v>86</v>
      </c>
      <c r="H190" s="158" t="s">
        <v>86</v>
      </c>
      <c r="I190" s="158" t="s">
        <v>86</v>
      </c>
      <c r="J190" s="158" t="s">
        <v>86</v>
      </c>
      <c r="K190" s="158" t="s">
        <v>86</v>
      </c>
      <c r="L190" s="158" t="s">
        <v>86</v>
      </c>
      <c r="M190" s="158" t="s">
        <v>86</v>
      </c>
      <c r="N190" s="158" t="s">
        <v>86</v>
      </c>
      <c r="O190" s="133"/>
      <c r="P190" s="132" t="s">
        <v>6</v>
      </c>
      <c r="Q190" s="133"/>
      <c r="S190" s="134" t="s">
        <v>105</v>
      </c>
    </row>
    <row r="191" spans="1:19" x14ac:dyDescent="0.3">
      <c r="A191" s="134" t="s">
        <v>108</v>
      </c>
      <c r="B191" s="158" t="s">
        <v>86</v>
      </c>
      <c r="C191" s="158" t="s">
        <v>86</v>
      </c>
      <c r="D191" s="158" t="s">
        <v>86</v>
      </c>
      <c r="E191" s="158" t="s">
        <v>86</v>
      </c>
      <c r="F191" s="158" t="s">
        <v>86</v>
      </c>
      <c r="G191" s="158" t="s">
        <v>86</v>
      </c>
      <c r="H191" s="158" t="s">
        <v>86</v>
      </c>
      <c r="I191" s="158" t="s">
        <v>86</v>
      </c>
      <c r="J191" s="158" t="s">
        <v>86</v>
      </c>
      <c r="K191" s="158" t="s">
        <v>86</v>
      </c>
      <c r="L191" s="158" t="s">
        <v>86</v>
      </c>
      <c r="M191" s="158" t="s">
        <v>86</v>
      </c>
      <c r="N191" s="158" t="s">
        <v>86</v>
      </c>
      <c r="O191" s="133"/>
      <c r="P191" s="132" t="s">
        <v>6</v>
      </c>
      <c r="Q191" s="133"/>
      <c r="S191" s="134" t="s">
        <v>108</v>
      </c>
    </row>
    <row r="192" spans="1:19" x14ac:dyDescent="0.3">
      <c r="A192" s="134" t="s">
        <v>111</v>
      </c>
      <c r="B192" s="158" t="s">
        <v>86</v>
      </c>
      <c r="C192" s="158" t="s">
        <v>86</v>
      </c>
      <c r="D192" s="158" t="s">
        <v>86</v>
      </c>
      <c r="E192" s="158" t="s">
        <v>86</v>
      </c>
      <c r="F192" s="158" t="s">
        <v>86</v>
      </c>
      <c r="G192" s="158" t="s">
        <v>86</v>
      </c>
      <c r="H192" s="158" t="s">
        <v>86</v>
      </c>
      <c r="I192" s="158" t="s">
        <v>86</v>
      </c>
      <c r="J192" s="158" t="s">
        <v>86</v>
      </c>
      <c r="K192" s="158" t="s">
        <v>86</v>
      </c>
      <c r="L192" s="158" t="s">
        <v>86</v>
      </c>
      <c r="M192" s="158" t="s">
        <v>86</v>
      </c>
      <c r="N192" s="158" t="s">
        <v>86</v>
      </c>
      <c r="O192" s="133"/>
      <c r="P192" s="132" t="s">
        <v>6</v>
      </c>
      <c r="Q192" s="133"/>
      <c r="S192" s="134" t="s">
        <v>111</v>
      </c>
    </row>
    <row r="193" spans="1:19" x14ac:dyDescent="0.3">
      <c r="A193" s="135" t="s">
        <v>129</v>
      </c>
      <c r="B193" s="158" t="s">
        <v>86</v>
      </c>
      <c r="C193" s="158"/>
      <c r="D193" s="158" t="s">
        <v>86</v>
      </c>
      <c r="E193" s="158"/>
      <c r="F193" s="158" t="s">
        <v>86</v>
      </c>
      <c r="G193" s="158"/>
      <c r="H193" s="158" t="s">
        <v>86</v>
      </c>
      <c r="I193" s="158"/>
      <c r="J193" s="158" t="s">
        <v>86</v>
      </c>
      <c r="K193" s="158"/>
      <c r="L193" s="158" t="s">
        <v>86</v>
      </c>
      <c r="M193" s="158"/>
      <c r="N193" s="158" t="s">
        <v>86</v>
      </c>
      <c r="O193" s="133"/>
      <c r="P193" s="132"/>
      <c r="Q193" s="133"/>
      <c r="S193" s="135" t="s">
        <v>129</v>
      </c>
    </row>
    <row r="194" spans="1:19" x14ac:dyDescent="0.3">
      <c r="A194" s="134" t="s">
        <v>114</v>
      </c>
      <c r="B194" s="158" t="s">
        <v>86</v>
      </c>
      <c r="C194" s="158" t="s">
        <v>86</v>
      </c>
      <c r="D194" s="158" t="s">
        <v>86</v>
      </c>
      <c r="E194" s="158" t="s">
        <v>86</v>
      </c>
      <c r="F194" s="158" t="s">
        <v>86</v>
      </c>
      <c r="G194" s="158" t="s">
        <v>86</v>
      </c>
      <c r="H194" s="158" t="s">
        <v>86</v>
      </c>
      <c r="I194" s="158" t="s">
        <v>86</v>
      </c>
      <c r="J194" s="158" t="s">
        <v>86</v>
      </c>
      <c r="K194" s="158" t="s">
        <v>86</v>
      </c>
      <c r="L194" s="158" t="s">
        <v>86</v>
      </c>
      <c r="M194" s="158" t="s">
        <v>86</v>
      </c>
      <c r="N194" s="158" t="s">
        <v>86</v>
      </c>
      <c r="O194" s="133"/>
      <c r="P194" s="132" t="s">
        <v>6</v>
      </c>
      <c r="Q194" s="133"/>
      <c r="S194" s="134" t="s">
        <v>114</v>
      </c>
    </row>
    <row r="195" spans="1:19" x14ac:dyDescent="0.3">
      <c r="A195" s="134" t="s">
        <v>117</v>
      </c>
      <c r="B195" s="159" t="str">
        <f>$T$5</f>
        <v>-</v>
      </c>
      <c r="C195" s="160"/>
      <c r="D195" s="159" t="str">
        <f>$T$6</f>
        <v>-</v>
      </c>
      <c r="E195" s="160"/>
      <c r="F195" s="159" t="str">
        <f>$T$7</f>
        <v>-</v>
      </c>
      <c r="G195" s="160"/>
      <c r="H195" s="159" t="str">
        <f>$T$8</f>
        <v>-</v>
      </c>
      <c r="I195" s="160"/>
      <c r="J195" s="159" t="str">
        <f>$T$9</f>
        <v>-</v>
      </c>
      <c r="K195" s="160"/>
      <c r="L195" s="159" t="str">
        <f>$T$10</f>
        <v>-</v>
      </c>
      <c r="M195" s="160"/>
      <c r="N195" s="159" t="str">
        <f>$T$11</f>
        <v>-</v>
      </c>
      <c r="O195" s="133"/>
      <c r="P195" s="27" t="str">
        <f>$T$12</f>
        <v>-</v>
      </c>
      <c r="Q195" s="133"/>
      <c r="S195" s="134" t="s">
        <v>117</v>
      </c>
    </row>
    <row r="196" spans="1:19" x14ac:dyDescent="0.3">
      <c r="B196" s="146" t="s">
        <v>145</v>
      </c>
      <c r="D196" s="146" t="s">
        <v>145</v>
      </c>
      <c r="F196" s="146" t="s">
        <v>145</v>
      </c>
      <c r="H196" s="146" t="s">
        <v>145</v>
      </c>
      <c r="J196" s="146" t="s">
        <v>145</v>
      </c>
      <c r="L196" s="146" t="s">
        <v>145</v>
      </c>
      <c r="N196" s="146" t="s">
        <v>145</v>
      </c>
      <c r="O196" s="4"/>
      <c r="P196" s="1" t="s">
        <v>145</v>
      </c>
      <c r="Q196" s="4"/>
      <c r="R196" t="s">
        <v>184</v>
      </c>
      <c r="S196" s="134"/>
    </row>
    <row r="197" spans="1:19" x14ac:dyDescent="0.3">
      <c r="A197" s="135" t="s">
        <v>84</v>
      </c>
      <c r="B197" s="158" t="s">
        <v>86</v>
      </c>
      <c r="C197" s="158" t="s">
        <v>86</v>
      </c>
      <c r="D197" s="158" t="s">
        <v>86</v>
      </c>
      <c r="E197" s="158" t="s">
        <v>86</v>
      </c>
      <c r="F197" s="158" t="s">
        <v>86</v>
      </c>
      <c r="G197" s="158" t="s">
        <v>86</v>
      </c>
      <c r="H197" s="158" t="s">
        <v>86</v>
      </c>
      <c r="I197" s="158" t="s">
        <v>86</v>
      </c>
      <c r="J197" s="158" t="s">
        <v>86</v>
      </c>
      <c r="K197" s="158" t="s">
        <v>86</v>
      </c>
      <c r="L197" s="158" t="s">
        <v>86</v>
      </c>
      <c r="M197" s="158" t="s">
        <v>86</v>
      </c>
      <c r="N197" s="158" t="s">
        <v>86</v>
      </c>
      <c r="O197" s="133"/>
      <c r="P197" s="132" t="s">
        <v>6</v>
      </c>
      <c r="Q197" s="133"/>
      <c r="S197" s="135" t="s">
        <v>84</v>
      </c>
    </row>
    <row r="198" spans="1:19" x14ac:dyDescent="0.3">
      <c r="A198" s="135" t="s">
        <v>89</v>
      </c>
      <c r="B198" s="158" t="s">
        <v>86</v>
      </c>
      <c r="C198" s="158" t="s">
        <v>86</v>
      </c>
      <c r="D198" s="158" t="s">
        <v>86</v>
      </c>
      <c r="E198" s="158" t="s">
        <v>86</v>
      </c>
      <c r="F198" s="158" t="s">
        <v>86</v>
      </c>
      <c r="G198" s="158" t="s">
        <v>86</v>
      </c>
      <c r="H198" s="158" t="s">
        <v>86</v>
      </c>
      <c r="I198" s="158" t="s">
        <v>86</v>
      </c>
      <c r="J198" s="158" t="s">
        <v>86</v>
      </c>
      <c r="K198" s="158" t="s">
        <v>86</v>
      </c>
      <c r="L198" s="158" t="s">
        <v>86</v>
      </c>
      <c r="M198" s="158" t="s">
        <v>86</v>
      </c>
      <c r="N198" s="158" t="s">
        <v>86</v>
      </c>
      <c r="O198" s="133"/>
      <c r="P198" s="132" t="s">
        <v>6</v>
      </c>
      <c r="Q198" s="133"/>
      <c r="S198" s="135" t="s">
        <v>89</v>
      </c>
    </row>
    <row r="199" spans="1:19" x14ac:dyDescent="0.3">
      <c r="A199" s="135" t="s">
        <v>92</v>
      </c>
      <c r="B199" s="158" t="s">
        <v>86</v>
      </c>
      <c r="C199" s="158" t="s">
        <v>86</v>
      </c>
      <c r="D199" s="158" t="s">
        <v>86</v>
      </c>
      <c r="E199" s="158" t="s">
        <v>86</v>
      </c>
      <c r="F199" s="158" t="s">
        <v>86</v>
      </c>
      <c r="G199" s="158" t="s">
        <v>86</v>
      </c>
      <c r="H199" s="158" t="s">
        <v>86</v>
      </c>
      <c r="I199" s="158" t="s">
        <v>86</v>
      </c>
      <c r="J199" s="158" t="s">
        <v>86</v>
      </c>
      <c r="K199" s="158" t="s">
        <v>86</v>
      </c>
      <c r="L199" s="158" t="s">
        <v>86</v>
      </c>
      <c r="M199" s="158" t="s">
        <v>86</v>
      </c>
      <c r="N199" s="158" t="s">
        <v>86</v>
      </c>
      <c r="O199" s="133"/>
      <c r="P199" s="132" t="s">
        <v>6</v>
      </c>
      <c r="Q199" s="133"/>
      <c r="S199" s="135" t="s">
        <v>92</v>
      </c>
    </row>
    <row r="200" spans="1:19" x14ac:dyDescent="0.3">
      <c r="A200" s="135" t="s">
        <v>95</v>
      </c>
      <c r="B200" s="158" t="s">
        <v>86</v>
      </c>
      <c r="C200" s="158" t="s">
        <v>86</v>
      </c>
      <c r="D200" s="158" t="s">
        <v>86</v>
      </c>
      <c r="E200" s="158" t="s">
        <v>86</v>
      </c>
      <c r="F200" s="158" t="s">
        <v>86</v>
      </c>
      <c r="G200" s="158" t="s">
        <v>86</v>
      </c>
      <c r="H200" s="158" t="s">
        <v>86</v>
      </c>
      <c r="I200" s="158" t="s">
        <v>86</v>
      </c>
      <c r="J200" s="158" t="s">
        <v>86</v>
      </c>
      <c r="K200" s="158" t="s">
        <v>86</v>
      </c>
      <c r="L200" s="158" t="s">
        <v>86</v>
      </c>
      <c r="M200" s="158" t="s">
        <v>86</v>
      </c>
      <c r="N200" s="158" t="s">
        <v>86</v>
      </c>
      <c r="O200" s="133"/>
      <c r="P200" s="132" t="s">
        <v>6</v>
      </c>
      <c r="Q200" s="133"/>
      <c r="S200" s="135" t="s">
        <v>95</v>
      </c>
    </row>
    <row r="201" spans="1:19" x14ac:dyDescent="0.3">
      <c r="A201" s="135" t="s">
        <v>121</v>
      </c>
      <c r="B201" s="158" t="s">
        <v>6</v>
      </c>
      <c r="C201" s="158" t="s">
        <v>86</v>
      </c>
      <c r="D201" s="158" t="s">
        <v>86</v>
      </c>
      <c r="E201" s="158" t="s">
        <v>86</v>
      </c>
      <c r="F201" s="158" t="s">
        <v>86</v>
      </c>
      <c r="G201" s="158" t="s">
        <v>86</v>
      </c>
      <c r="H201" s="158" t="s">
        <v>86</v>
      </c>
      <c r="I201" s="158" t="s">
        <v>86</v>
      </c>
      <c r="J201" s="158" t="s">
        <v>86</v>
      </c>
      <c r="K201" s="158" t="s">
        <v>86</v>
      </c>
      <c r="L201" s="158" t="s">
        <v>86</v>
      </c>
      <c r="M201" s="158" t="s">
        <v>86</v>
      </c>
      <c r="N201" s="158" t="s">
        <v>86</v>
      </c>
      <c r="O201" s="133"/>
      <c r="P201" s="132" t="s">
        <v>6</v>
      </c>
      <c r="Q201" s="133"/>
      <c r="S201" s="135" t="s">
        <v>121</v>
      </c>
    </row>
    <row r="202" spans="1:19" hidden="1" x14ac:dyDescent="0.3">
      <c r="A202" s="135" t="s">
        <v>338</v>
      </c>
      <c r="B202" s="158" t="s">
        <v>86</v>
      </c>
      <c r="C202" s="158"/>
      <c r="D202" s="158" t="s">
        <v>86</v>
      </c>
      <c r="E202" s="158"/>
      <c r="F202" s="158" t="s">
        <v>86</v>
      </c>
      <c r="G202" s="158"/>
      <c r="H202" s="158" t="s">
        <v>86</v>
      </c>
      <c r="I202" s="158"/>
      <c r="J202" s="158" t="s">
        <v>86</v>
      </c>
      <c r="K202" s="158"/>
      <c r="L202" s="158" t="s">
        <v>86</v>
      </c>
      <c r="M202" s="158"/>
      <c r="N202" s="158" t="s">
        <v>86</v>
      </c>
      <c r="O202" s="133"/>
      <c r="P202" s="132"/>
      <c r="Q202" s="133"/>
      <c r="S202" s="135" t="s">
        <v>338</v>
      </c>
    </row>
    <row r="203" spans="1:19" x14ac:dyDescent="0.3">
      <c r="A203" s="134" t="s">
        <v>98</v>
      </c>
      <c r="B203" s="158" t="s">
        <v>86</v>
      </c>
      <c r="C203" s="158" t="s">
        <v>86</v>
      </c>
      <c r="D203" s="158" t="s">
        <v>86</v>
      </c>
      <c r="E203" s="158" t="s">
        <v>86</v>
      </c>
      <c r="F203" s="158" t="s">
        <v>86</v>
      </c>
      <c r="G203" s="158" t="s">
        <v>86</v>
      </c>
      <c r="H203" s="158" t="s">
        <v>86</v>
      </c>
      <c r="I203" s="158" t="s">
        <v>86</v>
      </c>
      <c r="J203" s="158" t="s">
        <v>86</v>
      </c>
      <c r="K203" s="158" t="s">
        <v>86</v>
      </c>
      <c r="L203" s="158" t="s">
        <v>86</v>
      </c>
      <c r="M203" s="158" t="s">
        <v>86</v>
      </c>
      <c r="N203" s="158" t="s">
        <v>86</v>
      </c>
      <c r="O203" s="133"/>
      <c r="P203" s="132" t="s">
        <v>6</v>
      </c>
      <c r="Q203" s="133"/>
      <c r="S203" s="134" t="s">
        <v>98</v>
      </c>
    </row>
    <row r="204" spans="1:19" x14ac:dyDescent="0.3">
      <c r="A204" s="135" t="s">
        <v>124</v>
      </c>
      <c r="B204" s="158" t="s">
        <v>146</v>
      </c>
      <c r="C204" s="158" t="s">
        <v>146</v>
      </c>
      <c r="D204" s="158" t="s">
        <v>146</v>
      </c>
      <c r="E204" s="158" t="s">
        <v>146</v>
      </c>
      <c r="F204" s="158" t="s">
        <v>146</v>
      </c>
      <c r="G204" s="158" t="s">
        <v>146</v>
      </c>
      <c r="H204" s="158" t="s">
        <v>146</v>
      </c>
      <c r="I204" s="158" t="s">
        <v>146</v>
      </c>
      <c r="J204" s="158" t="s">
        <v>146</v>
      </c>
      <c r="K204" s="158" t="s">
        <v>146</v>
      </c>
      <c r="L204" s="158" t="s">
        <v>146</v>
      </c>
      <c r="M204" s="158" t="s">
        <v>146</v>
      </c>
      <c r="N204" s="158" t="s">
        <v>146</v>
      </c>
      <c r="O204" s="133"/>
      <c r="P204" s="132"/>
      <c r="Q204" s="133"/>
      <c r="S204" s="135" t="s">
        <v>124</v>
      </c>
    </row>
    <row r="205" spans="1:19" x14ac:dyDescent="0.3">
      <c r="A205" s="134" t="s">
        <v>105</v>
      </c>
      <c r="B205" s="158" t="s">
        <v>86</v>
      </c>
      <c r="C205" s="158" t="s">
        <v>86</v>
      </c>
      <c r="D205" s="158" t="s">
        <v>86</v>
      </c>
      <c r="E205" s="158" t="s">
        <v>86</v>
      </c>
      <c r="F205" s="158" t="s">
        <v>86</v>
      </c>
      <c r="G205" s="158" t="s">
        <v>86</v>
      </c>
      <c r="H205" s="158" t="s">
        <v>86</v>
      </c>
      <c r="I205" s="158" t="s">
        <v>86</v>
      </c>
      <c r="J205" s="158" t="s">
        <v>86</v>
      </c>
      <c r="K205" s="158" t="s">
        <v>86</v>
      </c>
      <c r="L205" s="158" t="s">
        <v>86</v>
      </c>
      <c r="M205" s="158" t="s">
        <v>86</v>
      </c>
      <c r="N205" s="158" t="s">
        <v>86</v>
      </c>
      <c r="O205" s="133"/>
      <c r="P205" s="132" t="s">
        <v>6</v>
      </c>
      <c r="Q205" s="133"/>
      <c r="S205" s="134" t="s">
        <v>105</v>
      </c>
    </row>
    <row r="206" spans="1:19" x14ac:dyDescent="0.3">
      <c r="A206" s="134" t="s">
        <v>108</v>
      </c>
      <c r="B206" s="158" t="s">
        <v>86</v>
      </c>
      <c r="C206" s="158" t="s">
        <v>86</v>
      </c>
      <c r="D206" s="158" t="s">
        <v>86</v>
      </c>
      <c r="E206" s="158" t="s">
        <v>86</v>
      </c>
      <c r="F206" s="158" t="s">
        <v>86</v>
      </c>
      <c r="G206" s="158" t="s">
        <v>86</v>
      </c>
      <c r="H206" s="158" t="s">
        <v>86</v>
      </c>
      <c r="I206" s="158" t="s">
        <v>86</v>
      </c>
      <c r="J206" s="158" t="s">
        <v>86</v>
      </c>
      <c r="K206" s="158" t="s">
        <v>86</v>
      </c>
      <c r="L206" s="158" t="s">
        <v>86</v>
      </c>
      <c r="M206" s="158" t="s">
        <v>86</v>
      </c>
      <c r="N206" s="158" t="s">
        <v>86</v>
      </c>
      <c r="O206" s="133"/>
      <c r="P206" s="132" t="s">
        <v>6</v>
      </c>
      <c r="Q206" s="133"/>
      <c r="S206" s="134" t="s">
        <v>108</v>
      </c>
    </row>
    <row r="207" spans="1:19" x14ac:dyDescent="0.3">
      <c r="A207" s="134" t="s">
        <v>111</v>
      </c>
      <c r="B207" s="158" t="s">
        <v>86</v>
      </c>
      <c r="C207" s="158" t="s">
        <v>86</v>
      </c>
      <c r="D207" s="158" t="s">
        <v>86</v>
      </c>
      <c r="E207" s="158" t="s">
        <v>86</v>
      </c>
      <c r="F207" s="158" t="s">
        <v>86</v>
      </c>
      <c r="G207" s="158" t="s">
        <v>86</v>
      </c>
      <c r="H207" s="158" t="s">
        <v>86</v>
      </c>
      <c r="I207" s="158" t="s">
        <v>86</v>
      </c>
      <c r="J207" s="158" t="s">
        <v>86</v>
      </c>
      <c r="K207" s="158" t="s">
        <v>86</v>
      </c>
      <c r="L207" s="158" t="s">
        <v>86</v>
      </c>
      <c r="M207" s="158" t="s">
        <v>86</v>
      </c>
      <c r="N207" s="158" t="s">
        <v>86</v>
      </c>
      <c r="O207" s="133"/>
      <c r="P207" s="132" t="s">
        <v>6</v>
      </c>
      <c r="Q207" s="133"/>
      <c r="S207" s="134" t="s">
        <v>111</v>
      </c>
    </row>
    <row r="208" spans="1:19" x14ac:dyDescent="0.3">
      <c r="A208" s="134" t="s">
        <v>129</v>
      </c>
      <c r="B208" s="158" t="s">
        <v>146</v>
      </c>
      <c r="C208" s="158"/>
      <c r="D208" s="158" t="s">
        <v>146</v>
      </c>
      <c r="E208" s="158" t="s">
        <v>146</v>
      </c>
      <c r="F208" s="158" t="s">
        <v>146</v>
      </c>
      <c r="G208" s="158" t="s">
        <v>146</v>
      </c>
      <c r="H208" s="158" t="s">
        <v>146</v>
      </c>
      <c r="I208" s="158" t="s">
        <v>146</v>
      </c>
      <c r="J208" s="158" t="s">
        <v>146</v>
      </c>
      <c r="K208" s="158" t="s">
        <v>146</v>
      </c>
      <c r="L208" s="158" t="s">
        <v>146</v>
      </c>
      <c r="M208" s="158" t="s">
        <v>146</v>
      </c>
      <c r="N208" s="158" t="s">
        <v>146</v>
      </c>
      <c r="O208" s="133"/>
      <c r="P208" s="132"/>
      <c r="Q208" s="133"/>
      <c r="S208" s="135" t="s">
        <v>129</v>
      </c>
    </row>
    <row r="209" spans="1:19" x14ac:dyDescent="0.3">
      <c r="A209" s="134" t="s">
        <v>114</v>
      </c>
      <c r="B209" s="158" t="s">
        <v>86</v>
      </c>
      <c r="C209" s="158" t="s">
        <v>86</v>
      </c>
      <c r="D209" s="158" t="s">
        <v>86</v>
      </c>
      <c r="E209" s="158" t="s">
        <v>86</v>
      </c>
      <c r="F209" s="158" t="s">
        <v>86</v>
      </c>
      <c r="G209" s="158" t="s">
        <v>86</v>
      </c>
      <c r="H209" s="158" t="s">
        <v>86</v>
      </c>
      <c r="I209" s="158" t="s">
        <v>86</v>
      </c>
      <c r="J209" s="158" t="s">
        <v>86</v>
      </c>
      <c r="K209" s="158" t="s">
        <v>86</v>
      </c>
      <c r="L209" s="158" t="s">
        <v>86</v>
      </c>
      <c r="M209" s="158" t="s">
        <v>86</v>
      </c>
      <c r="N209" s="158" t="s">
        <v>86</v>
      </c>
      <c r="O209" s="133"/>
      <c r="P209" s="132" t="s">
        <v>6</v>
      </c>
      <c r="Q209" s="133"/>
      <c r="S209" s="134" t="s">
        <v>114</v>
      </c>
    </row>
    <row r="298" spans="2:18" x14ac:dyDescent="0.3">
      <c r="B298" s="161"/>
    </row>
    <row r="299" spans="2:18" x14ac:dyDescent="0.3">
      <c r="B299" s="161"/>
      <c r="C299" s="161"/>
      <c r="D299" s="161"/>
      <c r="E299" s="161"/>
      <c r="F299" s="161"/>
      <c r="G299" s="161"/>
      <c r="H299" s="161"/>
      <c r="I299" s="161"/>
      <c r="J299" s="161"/>
      <c r="L299" s="162"/>
      <c r="M299" s="162"/>
      <c r="N299" s="162"/>
      <c r="O299" s="5"/>
      <c r="P299" s="5"/>
      <c r="Q299" s="5"/>
      <c r="R299" s="5"/>
    </row>
    <row r="300" spans="2:18" x14ac:dyDescent="0.3">
      <c r="C300" s="163"/>
    </row>
    <row r="301" spans="2:18" x14ac:dyDescent="0.3">
      <c r="C301" s="163"/>
    </row>
    <row r="302" spans="2:18" x14ac:dyDescent="0.3">
      <c r="C302" s="163"/>
    </row>
    <row r="303" spans="2:18" x14ac:dyDescent="0.3">
      <c r="C303" s="163"/>
    </row>
    <row r="304" spans="2:18" x14ac:dyDescent="0.3">
      <c r="C304" s="163"/>
    </row>
    <row r="305" spans="3:3" x14ac:dyDescent="0.3">
      <c r="C305" s="163"/>
    </row>
    <row r="306" spans="3:3" x14ac:dyDescent="0.3">
      <c r="C306" s="163"/>
    </row>
    <row r="307" spans="3:3" x14ac:dyDescent="0.3">
      <c r="C307" s="163"/>
    </row>
    <row r="308" spans="3:3" x14ac:dyDescent="0.3">
      <c r="C308" s="163"/>
    </row>
    <row r="309" spans="3:3" x14ac:dyDescent="0.3">
      <c r="C309" s="163"/>
    </row>
    <row r="310" spans="3:3" x14ac:dyDescent="0.3">
      <c r="C310" s="163"/>
    </row>
    <row r="311" spans="3:3" x14ac:dyDescent="0.3">
      <c r="C311" s="163"/>
    </row>
  </sheetData>
  <sheetProtection algorithmName="SHA-512" hashValue="gA+GGMaXHQahBU1JGRZwJbe9an0OewL8AKzlm98fuMsOGbF1UzHdQHCddmorkjwcO7ZhdDRyiuZocs5xBeW+Ag==" saltValue="BKC/o6k9DN2LxrQsswUD3Q==" spinCount="100000" sheet="1" selectLockedCells="1"/>
  <phoneticPr fontId="4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21</vt:i4>
      </vt:variant>
    </vt:vector>
  </HeadingPairs>
  <TitlesOfParts>
    <vt:vector size="31" baseType="lpstr">
      <vt:lpstr>Overallresults</vt:lpstr>
      <vt:lpstr>Progress</vt:lpstr>
      <vt:lpstr>Under14Girls</vt:lpstr>
      <vt:lpstr>Under16Girls</vt:lpstr>
      <vt:lpstr>Under18Women</vt:lpstr>
      <vt:lpstr>Under14Boys</vt:lpstr>
      <vt:lpstr>Under16Boys</vt:lpstr>
      <vt:lpstr>Under18Men</vt:lpstr>
      <vt:lpstr>Decsheets</vt:lpstr>
      <vt:lpstr>Records</vt:lpstr>
      <vt:lpstr>club</vt:lpstr>
      <vt:lpstr>Decsheets!Print_Area</vt:lpstr>
      <vt:lpstr>Overallresults!Print_Area</vt:lpstr>
      <vt:lpstr>Under14Boys!Print_Area</vt:lpstr>
      <vt:lpstr>Under14Girls!Print_Area</vt:lpstr>
      <vt:lpstr>Under16Boys!Print_Area</vt:lpstr>
      <vt:lpstr>Under16Girls!Print_Area</vt:lpstr>
      <vt:lpstr>Under18Men!Print_Area</vt:lpstr>
      <vt:lpstr>Under18Women!Print_Area</vt:lpstr>
      <vt:lpstr>U14BA</vt:lpstr>
      <vt:lpstr>U14BB</vt:lpstr>
      <vt:lpstr>U14GA</vt:lpstr>
      <vt:lpstr>U14GB</vt:lpstr>
      <vt:lpstr>U16BA</vt:lpstr>
      <vt:lpstr>U16BB</vt:lpstr>
      <vt:lpstr>U16GA</vt:lpstr>
      <vt:lpstr>U16GB</vt:lpstr>
      <vt:lpstr>U18MA</vt:lpstr>
      <vt:lpstr>U18MB</vt:lpstr>
      <vt:lpstr>U18WA</vt:lpstr>
      <vt:lpstr>U18WB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Eastern young athletes league 2020 v1</dc:title>
  <dc:subject/>
  <dc:creator>Noel</dc:creator>
  <cp:keywords/>
  <dc:description/>
  <cp:lastModifiedBy>Noel Moss</cp:lastModifiedBy>
  <cp:revision/>
  <cp:lastPrinted>2025-12-16T15:41:33Z</cp:lastPrinted>
  <dcterms:created xsi:type="dcterms:W3CDTF">2012-10-08T13:57:45Z</dcterms:created>
  <dcterms:modified xsi:type="dcterms:W3CDTF">2026-03-29T13:50:02Z</dcterms:modified>
  <cp:category/>
  <cp:contentStatus/>
</cp:coreProperties>
</file>